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第７回名古屋地区陸上競技大会エントリーファイル\"/>
    </mc:Choice>
  </mc:AlternateContent>
  <workbookProtection lockStructure="1"/>
  <bookViews>
    <workbookView xWindow="0" yWindow="15555" windowWidth="19320" windowHeight="9555" tabRatio="925"/>
  </bookViews>
  <sheets>
    <sheet name="要項を必ずお読みください" sheetId="22" r:id="rId1"/>
    <sheet name="注意事項" sheetId="4" r:id="rId2"/>
    <sheet name="①学校情報入力" sheetId="7" r:id="rId3"/>
    <sheet name="②選手情報入力" sheetId="3" r:id="rId4"/>
    <sheet name="③リレー情報確認" sheetId="5" r:id="rId5"/>
    <sheet name="④種目別人数" sheetId="17" r:id="rId6"/>
    <sheet name="⑤申込一覧表" sheetId="21" r:id="rId7"/>
    <sheet name="　　　　　" sheetId="14" r:id="rId8"/>
    <sheet name="種目情報" sheetId="18" r:id="rId9"/>
    <sheet name="data_kyogisha" sheetId="2" r:id="rId10"/>
    <sheet name="data_team" sheetId="19" r:id="rId11"/>
  </sheets>
  <externalReferences>
    <externalReference r:id="rId12"/>
    <externalReference r:id="rId13"/>
  </externalReferences>
  <definedNames>
    <definedName name="_xlnm.Print_Area" localSheetId="5">④種目別人数!$A$1:$H$43</definedName>
    <definedName name="_xlnm.Print_Area" localSheetId="6">⑤申込一覧表!$A$1:$M$97</definedName>
    <definedName name="_xlnm.Print_Titles" localSheetId="6">⑤申込一覧表!$1:$3</definedName>
    <definedName name="リレー">[1]一覧表!$R$13</definedName>
    <definedName name="女子種目">[2]一覧表!$U$13:$U$28</definedName>
    <definedName name="性別">[1]一覧表!$S$13:$S$14</definedName>
    <definedName name="男子種目">[1]一覧表!$T$13:$T$32</definedName>
    <definedName name="男種目">[2]一覧表!$T$13:$T$32</definedName>
  </definedNames>
  <calcPr calcId="152511"/>
</workbook>
</file>

<file path=xl/calcChain.xml><?xml version="1.0" encoding="utf-8"?>
<calcChain xmlns="http://schemas.openxmlformats.org/spreadsheetml/2006/main">
  <c r="D3" i="2" l="1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2" i="2"/>
  <c r="R8" i="2"/>
  <c r="R9" i="2"/>
  <c r="R10" i="2"/>
  <c r="R11" i="2"/>
  <c r="R12" i="2"/>
  <c r="R13" i="2"/>
  <c r="R14" i="2"/>
  <c r="R15" i="2"/>
  <c r="R16" i="2"/>
  <c r="R17" i="2"/>
  <c r="R18" i="2"/>
  <c r="R19" i="2"/>
  <c r="R20" i="2"/>
  <c r="R21" i="2"/>
  <c r="R22" i="2"/>
  <c r="R23" i="2"/>
  <c r="R24" i="2"/>
  <c r="R25" i="2"/>
  <c r="R26" i="2"/>
  <c r="R27" i="2"/>
  <c r="R28" i="2"/>
  <c r="R29" i="2"/>
  <c r="R30" i="2"/>
  <c r="R31" i="2"/>
  <c r="R32" i="2"/>
  <c r="R33" i="2"/>
  <c r="R34" i="2"/>
  <c r="R35" i="2"/>
  <c r="R36" i="2"/>
  <c r="R37" i="2"/>
  <c r="R38" i="2"/>
  <c r="R39" i="2"/>
  <c r="R40" i="2"/>
  <c r="R41" i="2"/>
  <c r="R42" i="2"/>
  <c r="R43" i="2"/>
  <c r="R44" i="2"/>
  <c r="R45" i="2"/>
  <c r="R46" i="2"/>
  <c r="R47" i="2"/>
  <c r="R48" i="2"/>
  <c r="R49" i="2"/>
  <c r="R50" i="2"/>
  <c r="R51" i="2"/>
  <c r="R52" i="2"/>
  <c r="R53" i="2"/>
  <c r="R54" i="2"/>
  <c r="R55" i="2"/>
  <c r="R56" i="2"/>
  <c r="R57" i="2"/>
  <c r="R58" i="2"/>
  <c r="R59" i="2"/>
  <c r="R60" i="2"/>
  <c r="R61" i="2"/>
  <c r="R62" i="2"/>
  <c r="R63" i="2"/>
  <c r="R64" i="2"/>
  <c r="R65" i="2"/>
  <c r="R66" i="2"/>
  <c r="R67" i="2"/>
  <c r="R68" i="2"/>
  <c r="R69" i="2"/>
  <c r="R70" i="2"/>
  <c r="R71" i="2"/>
  <c r="R72" i="2"/>
  <c r="R73" i="2"/>
  <c r="R74" i="2"/>
  <c r="R75" i="2"/>
  <c r="R76" i="2"/>
  <c r="R77" i="2"/>
  <c r="R78" i="2"/>
  <c r="R79" i="2"/>
  <c r="R80" i="2"/>
  <c r="R81" i="2"/>
  <c r="R82" i="2"/>
  <c r="R83" i="2"/>
  <c r="R84" i="2"/>
  <c r="R85" i="2"/>
  <c r="R86" i="2"/>
  <c r="R87" i="2"/>
  <c r="R88" i="2"/>
  <c r="R89" i="2"/>
  <c r="R90" i="2"/>
  <c r="R91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O38" i="2"/>
  <c r="O39" i="2"/>
  <c r="O40" i="2"/>
  <c r="O41" i="2"/>
  <c r="O42" i="2"/>
  <c r="O43" i="2"/>
  <c r="O44" i="2"/>
  <c r="O45" i="2"/>
  <c r="O46" i="2"/>
  <c r="O47" i="2"/>
  <c r="O48" i="2"/>
  <c r="O49" i="2"/>
  <c r="O50" i="2"/>
  <c r="O51" i="2"/>
  <c r="O52" i="2"/>
  <c r="O53" i="2"/>
  <c r="O54" i="2"/>
  <c r="O55" i="2"/>
  <c r="O56" i="2"/>
  <c r="O57" i="2"/>
  <c r="O58" i="2"/>
  <c r="O59" i="2"/>
  <c r="O60" i="2"/>
  <c r="O61" i="2"/>
  <c r="O62" i="2"/>
  <c r="O63" i="2"/>
  <c r="O64" i="2"/>
  <c r="O65" i="2"/>
  <c r="O66" i="2"/>
  <c r="O67" i="2"/>
  <c r="O68" i="2"/>
  <c r="O69" i="2"/>
  <c r="O70" i="2"/>
  <c r="O71" i="2"/>
  <c r="O72" i="2"/>
  <c r="O73" i="2"/>
  <c r="O74" i="2"/>
  <c r="O75" i="2"/>
  <c r="O76" i="2"/>
  <c r="O77" i="2"/>
  <c r="O78" i="2"/>
  <c r="O79" i="2"/>
  <c r="O80" i="2"/>
  <c r="O81" i="2"/>
  <c r="O82" i="2"/>
  <c r="O83" i="2"/>
  <c r="O84" i="2"/>
  <c r="O85" i="2"/>
  <c r="O86" i="2"/>
  <c r="O87" i="2"/>
  <c r="O88" i="2"/>
  <c r="O89" i="2"/>
  <c r="O90" i="2"/>
  <c r="O91" i="2"/>
  <c r="U12" i="3"/>
  <c r="U13" i="3"/>
  <c r="U14" i="3"/>
  <c r="U15" i="3"/>
  <c r="U16" i="3"/>
  <c r="U17" i="3"/>
  <c r="U18" i="3"/>
  <c r="U11" i="3"/>
  <c r="T12" i="3"/>
  <c r="T13" i="3"/>
  <c r="T14" i="3"/>
  <c r="T15" i="3"/>
  <c r="T16" i="3"/>
  <c r="T17" i="3"/>
  <c r="T18" i="3"/>
  <c r="T11" i="3"/>
  <c r="M13" i="17" l="1"/>
  <c r="N13" i="17" s="1"/>
  <c r="G13" i="17" s="1"/>
  <c r="M14" i="17"/>
  <c r="M15" i="17"/>
  <c r="N15" i="17" s="1"/>
  <c r="G15" i="17" s="1"/>
  <c r="M16" i="17"/>
  <c r="N16" i="17" s="1"/>
  <c r="G16" i="17" s="1"/>
  <c r="M17" i="17"/>
  <c r="N17" i="17" s="1"/>
  <c r="G17" i="17" s="1"/>
  <c r="M12" i="17"/>
  <c r="N12" i="17" s="1"/>
  <c r="G12" i="17" s="1"/>
  <c r="K12" i="17"/>
  <c r="L12" i="17" s="1"/>
  <c r="C12" i="17" s="1"/>
  <c r="K13" i="17"/>
  <c r="K14" i="17"/>
  <c r="L14" i="17" s="1"/>
  <c r="C14" i="17" s="1"/>
  <c r="K15" i="17"/>
  <c r="L15" i="17" s="1"/>
  <c r="C15" i="17" s="1"/>
  <c r="K16" i="17"/>
  <c r="L16" i="17" s="1"/>
  <c r="C16" i="17" s="1"/>
  <c r="K17" i="17"/>
  <c r="L17" i="17" s="1"/>
  <c r="C17" i="17" s="1"/>
  <c r="K18" i="17"/>
  <c r="L18" i="17" s="1"/>
  <c r="C18" i="17" s="1"/>
  <c r="D1" i="7"/>
  <c r="C40" i="17"/>
  <c r="B40" i="17"/>
  <c r="C36" i="17"/>
  <c r="G36" i="17" s="1"/>
  <c r="M20" i="17"/>
  <c r="N20" i="17" s="1"/>
  <c r="G28" i="17" s="1"/>
  <c r="M21" i="17"/>
  <c r="N21" i="17" s="1"/>
  <c r="M22" i="17"/>
  <c r="N22" i="17" s="1"/>
  <c r="G22" i="17" s="1"/>
  <c r="M23" i="17"/>
  <c r="N23" i="17" s="1"/>
  <c r="G23" i="17" s="1"/>
  <c r="M24" i="17"/>
  <c r="N24" i="17" s="1"/>
  <c r="G24" i="17" s="1"/>
  <c r="M25" i="17"/>
  <c r="N25" i="17" s="1"/>
  <c r="G25" i="17" s="1"/>
  <c r="M26" i="17"/>
  <c r="N26" i="17" s="1"/>
  <c r="G26" i="17" s="1"/>
  <c r="M27" i="17"/>
  <c r="N27" i="17" s="1"/>
  <c r="G27" i="17" s="1"/>
  <c r="M28" i="17"/>
  <c r="N28" i="17" s="1"/>
  <c r="M29" i="17"/>
  <c r="N29" i="17" s="1"/>
  <c r="K24" i="17"/>
  <c r="L24" i="17" s="1"/>
  <c r="C24" i="17" s="1"/>
  <c r="K25" i="17"/>
  <c r="L25" i="17" s="1"/>
  <c r="C25" i="17" s="1"/>
  <c r="K26" i="17"/>
  <c r="L26" i="17" s="1"/>
  <c r="C26" i="17" s="1"/>
  <c r="K27" i="17"/>
  <c r="L27" i="17" s="1"/>
  <c r="C27" i="17" s="1"/>
  <c r="K28" i="17"/>
  <c r="L28" i="17" s="1"/>
  <c r="C28" i="17" s="1"/>
  <c r="K29" i="17"/>
  <c r="L29" i="17" s="1"/>
  <c r="L13" i="17"/>
  <c r="C13" i="17" s="1"/>
  <c r="K19" i="17"/>
  <c r="L19" i="17" s="1"/>
  <c r="C19" i="17" s="1"/>
  <c r="K20" i="17"/>
  <c r="L20" i="17" s="1"/>
  <c r="C20" i="17" s="1"/>
  <c r="K21" i="17"/>
  <c r="L21" i="17" s="1"/>
  <c r="K22" i="17"/>
  <c r="L22" i="17" s="1"/>
  <c r="C22" i="17" s="1"/>
  <c r="K23" i="17"/>
  <c r="L23" i="17" s="1"/>
  <c r="C23" i="17" s="1"/>
  <c r="U35" i="3"/>
  <c r="U36" i="3"/>
  <c r="U37" i="3"/>
  <c r="U38" i="3"/>
  <c r="U39" i="3"/>
  <c r="U40" i="3"/>
  <c r="U41" i="3"/>
  <c r="U42" i="3"/>
  <c r="U43" i="3"/>
  <c r="U44" i="3"/>
  <c r="U45" i="3"/>
  <c r="U46" i="3"/>
  <c r="U47" i="3"/>
  <c r="U48" i="3"/>
  <c r="U49" i="3"/>
  <c r="U50" i="3"/>
  <c r="U51" i="3"/>
  <c r="U52" i="3"/>
  <c r="U53" i="3"/>
  <c r="U54" i="3"/>
  <c r="U55" i="3"/>
  <c r="U56" i="3"/>
  <c r="U57" i="3"/>
  <c r="U58" i="3"/>
  <c r="U59" i="3"/>
  <c r="U60" i="3"/>
  <c r="U61" i="3"/>
  <c r="U62" i="3"/>
  <c r="U63" i="3"/>
  <c r="U64" i="3"/>
  <c r="U65" i="3"/>
  <c r="U66" i="3"/>
  <c r="U67" i="3"/>
  <c r="U68" i="3"/>
  <c r="U69" i="3"/>
  <c r="U70" i="3"/>
  <c r="U71" i="3"/>
  <c r="U72" i="3"/>
  <c r="U73" i="3"/>
  <c r="U74" i="3"/>
  <c r="U75" i="3"/>
  <c r="U76" i="3"/>
  <c r="U77" i="3"/>
  <c r="U78" i="3"/>
  <c r="U79" i="3"/>
  <c r="U80" i="3"/>
  <c r="U81" i="3"/>
  <c r="U82" i="3"/>
  <c r="U83" i="3"/>
  <c r="U84" i="3"/>
  <c r="U85" i="3"/>
  <c r="U86" i="3"/>
  <c r="U87" i="3"/>
  <c r="U88" i="3"/>
  <c r="U89" i="3"/>
  <c r="U90" i="3"/>
  <c r="U91" i="3"/>
  <c r="T35" i="3"/>
  <c r="T36" i="3"/>
  <c r="T37" i="3"/>
  <c r="T38" i="3"/>
  <c r="T39" i="3"/>
  <c r="T40" i="3"/>
  <c r="T41" i="3"/>
  <c r="T42" i="3"/>
  <c r="T43" i="3"/>
  <c r="T44" i="3"/>
  <c r="T45" i="3"/>
  <c r="T46" i="3"/>
  <c r="T47" i="3"/>
  <c r="T48" i="3"/>
  <c r="T49" i="3"/>
  <c r="T50" i="3"/>
  <c r="T51" i="3"/>
  <c r="T52" i="3"/>
  <c r="T53" i="3"/>
  <c r="T54" i="3"/>
  <c r="T55" i="3"/>
  <c r="T56" i="3"/>
  <c r="T57" i="3"/>
  <c r="T58" i="3"/>
  <c r="T59" i="3"/>
  <c r="T60" i="3"/>
  <c r="T61" i="3"/>
  <c r="T62" i="3"/>
  <c r="T63" i="3"/>
  <c r="T64" i="3"/>
  <c r="T65" i="3"/>
  <c r="T66" i="3"/>
  <c r="T67" i="3"/>
  <c r="T68" i="3"/>
  <c r="T69" i="3"/>
  <c r="T70" i="3"/>
  <c r="T71" i="3"/>
  <c r="T72" i="3"/>
  <c r="T73" i="3"/>
  <c r="T74" i="3"/>
  <c r="T75" i="3"/>
  <c r="T76" i="3"/>
  <c r="T77" i="3"/>
  <c r="T78" i="3"/>
  <c r="T79" i="3"/>
  <c r="T80" i="3"/>
  <c r="T81" i="3"/>
  <c r="T82" i="3"/>
  <c r="T83" i="3"/>
  <c r="T84" i="3"/>
  <c r="T85" i="3"/>
  <c r="T86" i="3"/>
  <c r="T87" i="3"/>
  <c r="T88" i="3"/>
  <c r="T89" i="3"/>
  <c r="T90" i="3"/>
  <c r="T91" i="3"/>
  <c r="C39" i="17"/>
  <c r="B39" i="17"/>
  <c r="B8" i="17"/>
  <c r="G103" i="3"/>
  <c r="D5" i="21" s="1"/>
  <c r="G102" i="3"/>
  <c r="D4" i="21" s="1"/>
  <c r="M100" i="3"/>
  <c r="K100" i="3"/>
  <c r="I100" i="3"/>
  <c r="AJ99" i="3"/>
  <c r="AJ98" i="3"/>
  <c r="AJ97" i="3"/>
  <c r="AJ96" i="3"/>
  <c r="AJ95" i="3"/>
  <c r="AJ94" i="3"/>
  <c r="AJ93" i="3"/>
  <c r="AJ92" i="3"/>
  <c r="AJ91" i="3"/>
  <c r="AJ90" i="3"/>
  <c r="AJ89" i="3"/>
  <c r="AJ88" i="3"/>
  <c r="AJ87" i="3"/>
  <c r="AJ86" i="3"/>
  <c r="AJ85" i="3"/>
  <c r="AJ84" i="3"/>
  <c r="AJ83" i="3"/>
  <c r="AJ82" i="3"/>
  <c r="AJ81" i="3"/>
  <c r="AJ80" i="3"/>
  <c r="AJ79" i="3"/>
  <c r="AJ78" i="3"/>
  <c r="AJ77" i="3"/>
  <c r="AJ76" i="3"/>
  <c r="AJ75" i="3"/>
  <c r="AJ74" i="3"/>
  <c r="AJ73" i="3"/>
  <c r="AJ72" i="3"/>
  <c r="AJ71" i="3"/>
  <c r="AJ70" i="3"/>
  <c r="AJ69" i="3"/>
  <c r="AJ68" i="3"/>
  <c r="AJ67" i="3"/>
  <c r="AJ66" i="3"/>
  <c r="AJ65" i="3"/>
  <c r="AJ64" i="3"/>
  <c r="AJ63" i="3"/>
  <c r="AJ62" i="3"/>
  <c r="AJ61" i="3"/>
  <c r="AJ60" i="3"/>
  <c r="AJ59" i="3"/>
  <c r="AJ58" i="3"/>
  <c r="AJ57" i="3"/>
  <c r="AJ56" i="3"/>
  <c r="AJ55" i="3"/>
  <c r="AJ54" i="3"/>
  <c r="AJ53" i="3"/>
  <c r="AJ52" i="3"/>
  <c r="AJ51" i="3"/>
  <c r="AJ50" i="3"/>
  <c r="AJ49" i="3"/>
  <c r="AJ48" i="3"/>
  <c r="AJ47" i="3"/>
  <c r="AJ46" i="3"/>
  <c r="AJ45" i="3"/>
  <c r="AJ44" i="3"/>
  <c r="AJ43" i="3"/>
  <c r="AJ42" i="3"/>
  <c r="AJ41" i="3"/>
  <c r="AJ40" i="3"/>
  <c r="AJ39" i="3"/>
  <c r="AJ38" i="3"/>
  <c r="AJ37" i="3"/>
  <c r="AJ36" i="3"/>
  <c r="AJ35" i="3"/>
  <c r="AJ34" i="3"/>
  <c r="AJ33" i="3"/>
  <c r="AJ32" i="3"/>
  <c r="AJ31" i="3"/>
  <c r="AJ30" i="3"/>
  <c r="AJ29" i="3"/>
  <c r="AJ28" i="3"/>
  <c r="AJ27" i="3"/>
  <c r="AJ26" i="3"/>
  <c r="AJ25" i="3"/>
  <c r="AJ24" i="3"/>
  <c r="AJ23" i="3"/>
  <c r="AJ22" i="3"/>
  <c r="AJ21" i="3"/>
  <c r="AJ20" i="3"/>
  <c r="AJ19" i="3"/>
  <c r="AJ18" i="3"/>
  <c r="AJ17" i="3"/>
  <c r="X8" i="5"/>
  <c r="K5" i="21"/>
  <c r="R8" i="5"/>
  <c r="I5" i="21" s="1"/>
  <c r="L8" i="5"/>
  <c r="K4" i="21"/>
  <c r="F8" i="5"/>
  <c r="AP99" i="3"/>
  <c r="AP98" i="3"/>
  <c r="AP97" i="3"/>
  <c r="AP96" i="3"/>
  <c r="AP95" i="3"/>
  <c r="AP94" i="3"/>
  <c r="AP93" i="3"/>
  <c r="AP92" i="3"/>
  <c r="AP91" i="3"/>
  <c r="AP90" i="3"/>
  <c r="AP89" i="3"/>
  <c r="AP88" i="3"/>
  <c r="AP87" i="3"/>
  <c r="AP86" i="3"/>
  <c r="AP85" i="3"/>
  <c r="AP84" i="3"/>
  <c r="AP83" i="3"/>
  <c r="AP82" i="3"/>
  <c r="AP81" i="3"/>
  <c r="AP80" i="3"/>
  <c r="AP79" i="3"/>
  <c r="AP78" i="3"/>
  <c r="AP77" i="3"/>
  <c r="AP76" i="3"/>
  <c r="AP75" i="3"/>
  <c r="AP74" i="3"/>
  <c r="AP73" i="3"/>
  <c r="AP72" i="3"/>
  <c r="AP71" i="3"/>
  <c r="AP70" i="3"/>
  <c r="AP69" i="3"/>
  <c r="AP68" i="3"/>
  <c r="AP67" i="3"/>
  <c r="AP66" i="3"/>
  <c r="AP65" i="3"/>
  <c r="AP64" i="3"/>
  <c r="AP63" i="3"/>
  <c r="AP62" i="3"/>
  <c r="AP61" i="3"/>
  <c r="AP60" i="3"/>
  <c r="AP59" i="3"/>
  <c r="AP58" i="3"/>
  <c r="AP57" i="3"/>
  <c r="AP56" i="3"/>
  <c r="AP55" i="3"/>
  <c r="AP54" i="3"/>
  <c r="AP53" i="3"/>
  <c r="AP52" i="3"/>
  <c r="AP51" i="3"/>
  <c r="AP50" i="3"/>
  <c r="AP49" i="3"/>
  <c r="AP48" i="3"/>
  <c r="AP47" i="3"/>
  <c r="AP46" i="3"/>
  <c r="AP45" i="3"/>
  <c r="AP44" i="3"/>
  <c r="AP43" i="3"/>
  <c r="AP42" i="3"/>
  <c r="AP41" i="3"/>
  <c r="AP40" i="3"/>
  <c r="AP39" i="3"/>
  <c r="AP38" i="3"/>
  <c r="AP37" i="3"/>
  <c r="AP36" i="3"/>
  <c r="AP35" i="3"/>
  <c r="AP34" i="3"/>
  <c r="AP33" i="3"/>
  <c r="AP32" i="3"/>
  <c r="AP31" i="3"/>
  <c r="AP30" i="3"/>
  <c r="AP29" i="3"/>
  <c r="AP28" i="3"/>
  <c r="AP27" i="3"/>
  <c r="AP26" i="3"/>
  <c r="AP25" i="3"/>
  <c r="AP24" i="3"/>
  <c r="AP23" i="3"/>
  <c r="AP22" i="3"/>
  <c r="AP21" i="3"/>
  <c r="AP20" i="3"/>
  <c r="AP19" i="3"/>
  <c r="AP18" i="3"/>
  <c r="AP17" i="3"/>
  <c r="AP16" i="3"/>
  <c r="AP15" i="3"/>
  <c r="AP14" i="3"/>
  <c r="AP13" i="3"/>
  <c r="AP12" i="3"/>
  <c r="AP11" i="3"/>
  <c r="AL11" i="3"/>
  <c r="AP10" i="3"/>
  <c r="AL10" i="3"/>
  <c r="AO10" i="3"/>
  <c r="AO11" i="3" s="1"/>
  <c r="AO12" i="3" s="1"/>
  <c r="AO13" i="3" s="1"/>
  <c r="AO14" i="3" s="1"/>
  <c r="AO15" i="3" s="1"/>
  <c r="AO16" i="3" s="1"/>
  <c r="AO17" i="3" s="1"/>
  <c r="AO18" i="3" s="1"/>
  <c r="AO19" i="3" s="1"/>
  <c r="AO20" i="3" s="1"/>
  <c r="AO21" i="3" s="1"/>
  <c r="AO22" i="3" s="1"/>
  <c r="AO23" i="3" s="1"/>
  <c r="AO24" i="3" s="1"/>
  <c r="AO25" i="3" s="1"/>
  <c r="AO26" i="3" s="1"/>
  <c r="AO27" i="3" s="1"/>
  <c r="AO28" i="3" s="1"/>
  <c r="AO29" i="3" s="1"/>
  <c r="AO30" i="3" s="1"/>
  <c r="AO31" i="3" s="1"/>
  <c r="AO32" i="3" s="1"/>
  <c r="AO33" i="3" s="1"/>
  <c r="AO34" i="3" s="1"/>
  <c r="AO35" i="3" s="1"/>
  <c r="AO36" i="3" s="1"/>
  <c r="AO37" i="3" s="1"/>
  <c r="AO38" i="3" s="1"/>
  <c r="AO39" i="3" s="1"/>
  <c r="AO40" i="3" s="1"/>
  <c r="AO41" i="3" s="1"/>
  <c r="AO42" i="3" s="1"/>
  <c r="AO43" i="3" s="1"/>
  <c r="AO44" i="3" s="1"/>
  <c r="AO45" i="3" s="1"/>
  <c r="AO46" i="3" s="1"/>
  <c r="AO47" i="3" s="1"/>
  <c r="AO48" i="3" s="1"/>
  <c r="AO49" i="3" s="1"/>
  <c r="AO50" i="3" s="1"/>
  <c r="AO51" i="3" s="1"/>
  <c r="AO52" i="3" s="1"/>
  <c r="AO53" i="3" s="1"/>
  <c r="AO54" i="3" s="1"/>
  <c r="AO55" i="3" s="1"/>
  <c r="AO56" i="3" s="1"/>
  <c r="AO57" i="3" s="1"/>
  <c r="AO58" i="3" s="1"/>
  <c r="AO59" i="3" s="1"/>
  <c r="AO60" i="3" s="1"/>
  <c r="AO61" i="3" s="1"/>
  <c r="AO62" i="3" s="1"/>
  <c r="AO63" i="3" s="1"/>
  <c r="AO64" i="3" s="1"/>
  <c r="AO65" i="3" s="1"/>
  <c r="AO66" i="3" s="1"/>
  <c r="AO67" i="3" s="1"/>
  <c r="AO68" i="3" s="1"/>
  <c r="AO69" i="3" s="1"/>
  <c r="AO70" i="3" s="1"/>
  <c r="AO71" i="3" s="1"/>
  <c r="AO72" i="3" s="1"/>
  <c r="AO73" i="3" s="1"/>
  <c r="AO74" i="3" s="1"/>
  <c r="AO75" i="3" s="1"/>
  <c r="AO76" i="3" s="1"/>
  <c r="AO77" i="3" s="1"/>
  <c r="AO78" i="3" s="1"/>
  <c r="AO79" i="3" s="1"/>
  <c r="AO80" i="3" s="1"/>
  <c r="AO81" i="3" s="1"/>
  <c r="AO82" i="3" s="1"/>
  <c r="AO83" i="3" s="1"/>
  <c r="AO84" i="3" s="1"/>
  <c r="AO85" i="3" s="1"/>
  <c r="AO86" i="3" s="1"/>
  <c r="AO87" i="3" s="1"/>
  <c r="AO88" i="3" s="1"/>
  <c r="AO89" i="3" s="1"/>
  <c r="AO90" i="3" s="1"/>
  <c r="AO91" i="3" s="1"/>
  <c r="AO92" i="3" s="1"/>
  <c r="AO93" i="3" s="1"/>
  <c r="AO94" i="3" s="1"/>
  <c r="AO95" i="3" s="1"/>
  <c r="AO96" i="3" s="1"/>
  <c r="AO97" i="3" s="1"/>
  <c r="AO98" i="3" s="1"/>
  <c r="AO99" i="3" s="1"/>
  <c r="AK10" i="3"/>
  <c r="AK11" i="3" s="1"/>
  <c r="AK12" i="3" s="1"/>
  <c r="AK13" i="3" s="1"/>
  <c r="AK14" i="3" s="1"/>
  <c r="AK15" i="3" s="1"/>
  <c r="AK16" i="3" s="1"/>
  <c r="AK17" i="3" s="1"/>
  <c r="AK18" i="3" s="1"/>
  <c r="AK19" i="3" s="1"/>
  <c r="AK20" i="3" s="1"/>
  <c r="AK21" i="3" s="1"/>
  <c r="AK22" i="3" s="1"/>
  <c r="AK23" i="3" s="1"/>
  <c r="AK24" i="3" s="1"/>
  <c r="AK25" i="3" s="1"/>
  <c r="AK26" i="3" s="1"/>
  <c r="AK27" i="3" s="1"/>
  <c r="AK28" i="3" s="1"/>
  <c r="AK29" i="3" s="1"/>
  <c r="AK30" i="3" s="1"/>
  <c r="AK31" i="3" s="1"/>
  <c r="AK32" i="3" s="1"/>
  <c r="AK33" i="3" s="1"/>
  <c r="AK34" i="3" s="1"/>
  <c r="AK35" i="3" s="1"/>
  <c r="AK36" i="3" s="1"/>
  <c r="AK37" i="3" s="1"/>
  <c r="AK38" i="3" s="1"/>
  <c r="AK39" i="3" s="1"/>
  <c r="AK40" i="3" s="1"/>
  <c r="AK41" i="3" s="1"/>
  <c r="AK42" i="3" s="1"/>
  <c r="AK43" i="3" s="1"/>
  <c r="AK44" i="3" s="1"/>
  <c r="AK45" i="3" s="1"/>
  <c r="AK46" i="3" s="1"/>
  <c r="AK47" i="3" s="1"/>
  <c r="AK48" i="3" s="1"/>
  <c r="AK49" i="3" s="1"/>
  <c r="AK50" i="3" s="1"/>
  <c r="AK51" i="3" s="1"/>
  <c r="AK52" i="3" s="1"/>
  <c r="AK53" i="3" s="1"/>
  <c r="AK54" i="3" s="1"/>
  <c r="AK55" i="3" s="1"/>
  <c r="AK56" i="3" s="1"/>
  <c r="AK57" i="3" s="1"/>
  <c r="AK58" i="3" s="1"/>
  <c r="AK59" i="3" s="1"/>
  <c r="AK60" i="3" s="1"/>
  <c r="AK61" i="3" s="1"/>
  <c r="AK62" i="3" s="1"/>
  <c r="AK63" i="3" s="1"/>
  <c r="AK64" i="3" s="1"/>
  <c r="AK65" i="3" s="1"/>
  <c r="AK66" i="3" s="1"/>
  <c r="AK67" i="3" s="1"/>
  <c r="AK68" i="3" s="1"/>
  <c r="AK69" i="3" s="1"/>
  <c r="AK70" i="3" s="1"/>
  <c r="AK71" i="3" s="1"/>
  <c r="AK72" i="3" s="1"/>
  <c r="AK73" i="3" s="1"/>
  <c r="AK74" i="3" s="1"/>
  <c r="AK75" i="3" s="1"/>
  <c r="AK76" i="3" s="1"/>
  <c r="AK77" i="3" s="1"/>
  <c r="AK78" i="3" s="1"/>
  <c r="AK79" i="3" s="1"/>
  <c r="AK80" i="3" s="1"/>
  <c r="AK81" i="3" s="1"/>
  <c r="AK82" i="3" s="1"/>
  <c r="AK83" i="3" s="1"/>
  <c r="AK84" i="3" s="1"/>
  <c r="AK85" i="3" s="1"/>
  <c r="AK86" i="3" s="1"/>
  <c r="AK87" i="3" s="1"/>
  <c r="AK88" i="3" s="1"/>
  <c r="AK89" i="3" s="1"/>
  <c r="AK90" i="3" s="1"/>
  <c r="AK91" i="3" s="1"/>
  <c r="AK92" i="3" s="1"/>
  <c r="AK93" i="3" s="1"/>
  <c r="AK94" i="3" s="1"/>
  <c r="AK95" i="3" s="1"/>
  <c r="AK96" i="3" s="1"/>
  <c r="AK97" i="3" s="1"/>
  <c r="AK98" i="3" s="1"/>
  <c r="AK99" i="3" s="1"/>
  <c r="AN99" i="3"/>
  <c r="AN98" i="3"/>
  <c r="AN97" i="3"/>
  <c r="AN96" i="3"/>
  <c r="AN95" i="3"/>
  <c r="AN94" i="3"/>
  <c r="AN93" i="3"/>
  <c r="AN92" i="3"/>
  <c r="AN91" i="3"/>
  <c r="AN90" i="3"/>
  <c r="AN89" i="3"/>
  <c r="AN88" i="3"/>
  <c r="AN87" i="3"/>
  <c r="AN86" i="3"/>
  <c r="AN85" i="3"/>
  <c r="AN84" i="3"/>
  <c r="AN83" i="3"/>
  <c r="AN82" i="3"/>
  <c r="AN81" i="3"/>
  <c r="AN80" i="3"/>
  <c r="AN79" i="3"/>
  <c r="AN78" i="3"/>
  <c r="AN77" i="3"/>
  <c r="AN76" i="3"/>
  <c r="AN75" i="3"/>
  <c r="AN74" i="3"/>
  <c r="AN73" i="3"/>
  <c r="AN72" i="3"/>
  <c r="AN71" i="3"/>
  <c r="AN70" i="3"/>
  <c r="AN69" i="3"/>
  <c r="AN68" i="3"/>
  <c r="AN67" i="3"/>
  <c r="AN66" i="3"/>
  <c r="AN65" i="3"/>
  <c r="AN64" i="3"/>
  <c r="AN63" i="3"/>
  <c r="AN62" i="3"/>
  <c r="AN61" i="3"/>
  <c r="AN60" i="3"/>
  <c r="AN59" i="3"/>
  <c r="AN58" i="3"/>
  <c r="AN57" i="3"/>
  <c r="AN56" i="3"/>
  <c r="AN55" i="3"/>
  <c r="AN54" i="3"/>
  <c r="AN53" i="3"/>
  <c r="AN52" i="3"/>
  <c r="AN51" i="3"/>
  <c r="AN50" i="3"/>
  <c r="AN49" i="3"/>
  <c r="AN48" i="3"/>
  <c r="AN47" i="3"/>
  <c r="AN46" i="3"/>
  <c r="AN45" i="3"/>
  <c r="AN44" i="3"/>
  <c r="AN43" i="3"/>
  <c r="AN42" i="3"/>
  <c r="AN41" i="3"/>
  <c r="AN40" i="3"/>
  <c r="AN39" i="3"/>
  <c r="AN38" i="3"/>
  <c r="AN37" i="3"/>
  <c r="AN36" i="3"/>
  <c r="AN35" i="3"/>
  <c r="AN34" i="3"/>
  <c r="AN33" i="3"/>
  <c r="AN32" i="3"/>
  <c r="AN31" i="3"/>
  <c r="AN30" i="3"/>
  <c r="AN29" i="3"/>
  <c r="AN28" i="3"/>
  <c r="AN27" i="3"/>
  <c r="AN26" i="3"/>
  <c r="AN25" i="3"/>
  <c r="AN24" i="3"/>
  <c r="AN23" i="3"/>
  <c r="AN22" i="3"/>
  <c r="AN21" i="3"/>
  <c r="AN20" i="3"/>
  <c r="AN19" i="3"/>
  <c r="AN18" i="3"/>
  <c r="AN17" i="3"/>
  <c r="AN16" i="3"/>
  <c r="AN15" i="3"/>
  <c r="AN14" i="3"/>
  <c r="AN13" i="3"/>
  <c r="AN12" i="3"/>
  <c r="AN11" i="3"/>
  <c r="AN10" i="3"/>
  <c r="AJ10" i="3"/>
  <c r="AM10" i="3"/>
  <c r="AM11" i="3" s="1"/>
  <c r="AM12" i="3" s="1"/>
  <c r="AM13" i="3" s="1"/>
  <c r="AM14" i="3" s="1"/>
  <c r="AM15" i="3" s="1"/>
  <c r="AM16" i="3" s="1"/>
  <c r="AM17" i="3" s="1"/>
  <c r="AM18" i="3" s="1"/>
  <c r="AM19" i="3" s="1"/>
  <c r="AM20" i="3" s="1"/>
  <c r="AM21" i="3" s="1"/>
  <c r="AM22" i="3" s="1"/>
  <c r="AM23" i="3" s="1"/>
  <c r="AM24" i="3" s="1"/>
  <c r="AM25" i="3" s="1"/>
  <c r="AM26" i="3" s="1"/>
  <c r="AM27" i="3" s="1"/>
  <c r="AM28" i="3" s="1"/>
  <c r="AM29" i="3" s="1"/>
  <c r="AM30" i="3" s="1"/>
  <c r="AM31" i="3" s="1"/>
  <c r="AM32" i="3" s="1"/>
  <c r="AM33" i="3" s="1"/>
  <c r="AM34" i="3" s="1"/>
  <c r="AM35" i="3" s="1"/>
  <c r="AM36" i="3" s="1"/>
  <c r="AM37" i="3" s="1"/>
  <c r="AM38" i="3" s="1"/>
  <c r="AM39" i="3" s="1"/>
  <c r="AM40" i="3" s="1"/>
  <c r="AM41" i="3" s="1"/>
  <c r="AM42" i="3" s="1"/>
  <c r="AM43" i="3" s="1"/>
  <c r="AM44" i="3" s="1"/>
  <c r="AM45" i="3" s="1"/>
  <c r="AM46" i="3" s="1"/>
  <c r="AM47" i="3" s="1"/>
  <c r="AM48" i="3" s="1"/>
  <c r="AM49" i="3" s="1"/>
  <c r="AM50" i="3" s="1"/>
  <c r="AM51" i="3" s="1"/>
  <c r="AM52" i="3" s="1"/>
  <c r="AM53" i="3" s="1"/>
  <c r="AM54" i="3" s="1"/>
  <c r="AM55" i="3" s="1"/>
  <c r="AM56" i="3" s="1"/>
  <c r="AM57" i="3" s="1"/>
  <c r="AM58" i="3" s="1"/>
  <c r="AM59" i="3" s="1"/>
  <c r="AM60" i="3" s="1"/>
  <c r="AM61" i="3" s="1"/>
  <c r="AM62" i="3" s="1"/>
  <c r="AM63" i="3" s="1"/>
  <c r="AM64" i="3" s="1"/>
  <c r="AM65" i="3" s="1"/>
  <c r="AM66" i="3" s="1"/>
  <c r="AM67" i="3" s="1"/>
  <c r="AM68" i="3" s="1"/>
  <c r="AM69" i="3" s="1"/>
  <c r="AM70" i="3" s="1"/>
  <c r="AM71" i="3" s="1"/>
  <c r="AM72" i="3" s="1"/>
  <c r="AM73" i="3" s="1"/>
  <c r="AM74" i="3" s="1"/>
  <c r="AM75" i="3" s="1"/>
  <c r="AM76" i="3" s="1"/>
  <c r="AM77" i="3" s="1"/>
  <c r="AM78" i="3" s="1"/>
  <c r="AM79" i="3" s="1"/>
  <c r="AM80" i="3" s="1"/>
  <c r="AM81" i="3" s="1"/>
  <c r="AM82" i="3" s="1"/>
  <c r="AM83" i="3" s="1"/>
  <c r="AM84" i="3" s="1"/>
  <c r="AM85" i="3" s="1"/>
  <c r="AM86" i="3" s="1"/>
  <c r="AM87" i="3" s="1"/>
  <c r="AM88" i="3" s="1"/>
  <c r="AM89" i="3" s="1"/>
  <c r="AM90" i="3" s="1"/>
  <c r="AM91" i="3" s="1"/>
  <c r="AM92" i="3" s="1"/>
  <c r="AM93" i="3" s="1"/>
  <c r="AM94" i="3" s="1"/>
  <c r="AM95" i="3" s="1"/>
  <c r="AM96" i="3" s="1"/>
  <c r="AM97" i="3" s="1"/>
  <c r="AM98" i="3" s="1"/>
  <c r="AM99" i="3" s="1"/>
  <c r="AL99" i="3"/>
  <c r="AL98" i="3"/>
  <c r="AL97" i="3"/>
  <c r="AL96" i="3"/>
  <c r="AL95" i="3"/>
  <c r="AL94" i="3"/>
  <c r="AL93" i="3"/>
  <c r="AL92" i="3"/>
  <c r="AL91" i="3"/>
  <c r="AL90" i="3"/>
  <c r="AL89" i="3"/>
  <c r="AL88" i="3"/>
  <c r="AL87" i="3"/>
  <c r="AL86" i="3"/>
  <c r="AL85" i="3"/>
  <c r="AL84" i="3"/>
  <c r="AL83" i="3"/>
  <c r="AL82" i="3"/>
  <c r="AL81" i="3"/>
  <c r="AL80" i="3"/>
  <c r="AL79" i="3"/>
  <c r="AL78" i="3"/>
  <c r="AL77" i="3"/>
  <c r="AL76" i="3"/>
  <c r="AL75" i="3"/>
  <c r="AL74" i="3"/>
  <c r="AL73" i="3"/>
  <c r="AL72" i="3"/>
  <c r="AL71" i="3"/>
  <c r="AL70" i="3"/>
  <c r="AL69" i="3"/>
  <c r="AL68" i="3"/>
  <c r="AL67" i="3"/>
  <c r="AL66" i="3"/>
  <c r="AL65" i="3"/>
  <c r="AL64" i="3"/>
  <c r="AL63" i="3"/>
  <c r="AL62" i="3"/>
  <c r="AL61" i="3"/>
  <c r="AL60" i="3"/>
  <c r="AL59" i="3"/>
  <c r="AL58" i="3"/>
  <c r="AL57" i="3"/>
  <c r="AL56" i="3"/>
  <c r="AL55" i="3"/>
  <c r="AL54" i="3"/>
  <c r="AL53" i="3"/>
  <c r="AL52" i="3"/>
  <c r="AL51" i="3"/>
  <c r="AL50" i="3"/>
  <c r="AL49" i="3"/>
  <c r="AL48" i="3"/>
  <c r="AL47" i="3"/>
  <c r="AL46" i="3"/>
  <c r="AL45" i="3"/>
  <c r="AL44" i="3"/>
  <c r="AL43" i="3"/>
  <c r="AL42" i="3"/>
  <c r="AL41" i="3"/>
  <c r="AL40" i="3"/>
  <c r="AL39" i="3"/>
  <c r="AL38" i="3"/>
  <c r="AL37" i="3"/>
  <c r="AL36" i="3"/>
  <c r="AL35" i="3"/>
  <c r="AL34" i="3"/>
  <c r="AL33" i="3"/>
  <c r="AL32" i="3"/>
  <c r="AL31" i="3"/>
  <c r="AL30" i="3"/>
  <c r="AL29" i="3"/>
  <c r="AL28" i="3"/>
  <c r="AL27" i="3"/>
  <c r="AL26" i="3"/>
  <c r="AL25" i="3"/>
  <c r="AL24" i="3"/>
  <c r="AL23" i="3"/>
  <c r="AL22" i="3"/>
  <c r="AL21" i="3"/>
  <c r="AL20" i="3"/>
  <c r="AL19" i="3"/>
  <c r="AL18" i="3"/>
  <c r="AL17" i="3"/>
  <c r="AL16" i="3"/>
  <c r="AL15" i="3"/>
  <c r="AL14" i="3"/>
  <c r="AL13" i="3"/>
  <c r="AL12" i="3"/>
  <c r="AI10" i="3"/>
  <c r="AI11" i="3" s="1"/>
  <c r="AI12" i="3" s="1"/>
  <c r="AI13" i="3" s="1"/>
  <c r="AI14" i="3" s="1"/>
  <c r="AI15" i="3" s="1"/>
  <c r="AI16" i="3" s="1"/>
  <c r="AI17" i="3" s="1"/>
  <c r="AI18" i="3" s="1"/>
  <c r="AI19" i="3" s="1"/>
  <c r="AI20" i="3" s="1"/>
  <c r="AI21" i="3" s="1"/>
  <c r="AI22" i="3" s="1"/>
  <c r="AI23" i="3" s="1"/>
  <c r="AI24" i="3" s="1"/>
  <c r="AI25" i="3" s="1"/>
  <c r="AI26" i="3" s="1"/>
  <c r="AI27" i="3" s="1"/>
  <c r="AI28" i="3" s="1"/>
  <c r="AI29" i="3" s="1"/>
  <c r="AI30" i="3" s="1"/>
  <c r="AI31" i="3" s="1"/>
  <c r="AI32" i="3" s="1"/>
  <c r="AI33" i="3" s="1"/>
  <c r="AI34" i="3" s="1"/>
  <c r="AI35" i="3" s="1"/>
  <c r="AI36" i="3" s="1"/>
  <c r="AI37" i="3" s="1"/>
  <c r="AI38" i="3" s="1"/>
  <c r="AI39" i="3" s="1"/>
  <c r="AI40" i="3" s="1"/>
  <c r="AI41" i="3" s="1"/>
  <c r="AI42" i="3" s="1"/>
  <c r="AI43" i="3" s="1"/>
  <c r="AI44" i="3" s="1"/>
  <c r="AI45" i="3" s="1"/>
  <c r="AI46" i="3" s="1"/>
  <c r="AI47" i="3" s="1"/>
  <c r="AI48" i="3" s="1"/>
  <c r="AI49" i="3" s="1"/>
  <c r="AI50" i="3" s="1"/>
  <c r="AI51" i="3" s="1"/>
  <c r="AI52" i="3" s="1"/>
  <c r="AI53" i="3" s="1"/>
  <c r="AI54" i="3" s="1"/>
  <c r="AI55" i="3" s="1"/>
  <c r="AI56" i="3" s="1"/>
  <c r="AI57" i="3" s="1"/>
  <c r="AI58" i="3" s="1"/>
  <c r="AI59" i="3" s="1"/>
  <c r="AI60" i="3" s="1"/>
  <c r="AI61" i="3" s="1"/>
  <c r="AI62" i="3" s="1"/>
  <c r="AI63" i="3" s="1"/>
  <c r="AI64" i="3" s="1"/>
  <c r="AI65" i="3" s="1"/>
  <c r="AI66" i="3" s="1"/>
  <c r="AI67" i="3" s="1"/>
  <c r="AI68" i="3" s="1"/>
  <c r="AI69" i="3" s="1"/>
  <c r="AI70" i="3" s="1"/>
  <c r="AI71" i="3" s="1"/>
  <c r="AI72" i="3" s="1"/>
  <c r="AI73" i="3" s="1"/>
  <c r="AI74" i="3" s="1"/>
  <c r="AI75" i="3" s="1"/>
  <c r="AI76" i="3" s="1"/>
  <c r="AI77" i="3" s="1"/>
  <c r="AI78" i="3" s="1"/>
  <c r="AI79" i="3" s="1"/>
  <c r="AI80" i="3" s="1"/>
  <c r="AI81" i="3" s="1"/>
  <c r="AI82" i="3" s="1"/>
  <c r="AI83" i="3" s="1"/>
  <c r="AI84" i="3" s="1"/>
  <c r="AI85" i="3" s="1"/>
  <c r="AI86" i="3" s="1"/>
  <c r="AI87" i="3" s="1"/>
  <c r="AI88" i="3" s="1"/>
  <c r="AI89" i="3" s="1"/>
  <c r="AI90" i="3" s="1"/>
  <c r="AI91" i="3" s="1"/>
  <c r="AI92" i="3" s="1"/>
  <c r="AI93" i="3" s="1"/>
  <c r="AI94" i="3" s="1"/>
  <c r="AI95" i="3" s="1"/>
  <c r="AI96" i="3" s="1"/>
  <c r="AI97" i="3" s="1"/>
  <c r="AI98" i="3" s="1"/>
  <c r="AI99" i="3" s="1"/>
  <c r="AJ16" i="3"/>
  <c r="AJ15" i="3"/>
  <c r="AJ14" i="3"/>
  <c r="AJ13" i="3"/>
  <c r="AJ12" i="3"/>
  <c r="AJ11" i="3"/>
  <c r="AH98" i="3"/>
  <c r="AH97" i="3"/>
  <c r="AH96" i="3"/>
  <c r="AH95" i="3"/>
  <c r="AH94" i="3"/>
  <c r="AH93" i="3"/>
  <c r="AH92" i="3"/>
  <c r="AH91" i="3"/>
  <c r="AH90" i="3"/>
  <c r="AH89" i="3"/>
  <c r="AH88" i="3"/>
  <c r="AH87" i="3"/>
  <c r="AH86" i="3"/>
  <c r="AH85" i="3"/>
  <c r="AH84" i="3"/>
  <c r="AH82" i="3"/>
  <c r="AH80" i="3"/>
  <c r="AH79" i="3"/>
  <c r="AH78" i="3"/>
  <c r="AH77" i="3"/>
  <c r="AH76" i="3"/>
  <c r="AH75" i="3"/>
  <c r="AH74" i="3"/>
  <c r="AH73" i="3"/>
  <c r="AH72" i="3"/>
  <c r="AH71" i="3"/>
  <c r="AH70" i="3"/>
  <c r="AH69" i="3"/>
  <c r="AH68" i="3"/>
  <c r="AH67" i="3"/>
  <c r="AH66" i="3"/>
  <c r="AH65" i="3"/>
  <c r="AH64" i="3"/>
  <c r="AH63" i="3"/>
  <c r="AH62" i="3"/>
  <c r="AH61" i="3"/>
  <c r="AH60" i="3"/>
  <c r="AH59" i="3"/>
  <c r="AH58" i="3"/>
  <c r="AH57" i="3"/>
  <c r="AH56" i="3"/>
  <c r="AH55" i="3"/>
  <c r="AH54" i="3"/>
  <c r="AH53" i="3"/>
  <c r="AH52" i="3"/>
  <c r="AH51" i="3"/>
  <c r="AH50" i="3"/>
  <c r="AH49" i="3"/>
  <c r="AH48" i="3"/>
  <c r="AH47" i="3"/>
  <c r="AH46" i="3"/>
  <c r="AH45" i="3"/>
  <c r="AH44" i="3"/>
  <c r="AH43" i="3"/>
  <c r="AH42" i="3"/>
  <c r="AH17" i="3"/>
  <c r="AB99" i="3"/>
  <c r="AB94" i="3"/>
  <c r="AB93" i="3"/>
  <c r="AB92" i="3"/>
  <c r="AB91" i="3"/>
  <c r="AB90" i="3"/>
  <c r="AB89" i="3"/>
  <c r="AB88" i="3"/>
  <c r="AB87" i="3"/>
  <c r="AB86" i="3"/>
  <c r="AB85" i="3"/>
  <c r="AB82" i="3"/>
  <c r="AB80" i="3"/>
  <c r="AB79" i="3"/>
  <c r="AB78" i="3"/>
  <c r="AB77" i="3"/>
  <c r="AB76" i="3"/>
  <c r="AB75" i="3"/>
  <c r="AB74" i="3"/>
  <c r="AB73" i="3"/>
  <c r="AB72" i="3"/>
  <c r="AB71" i="3"/>
  <c r="AB70" i="3"/>
  <c r="AB69" i="3"/>
  <c r="AB68" i="3"/>
  <c r="AB67" i="3"/>
  <c r="AB66" i="3"/>
  <c r="AB65" i="3"/>
  <c r="AB64" i="3"/>
  <c r="AB63" i="3"/>
  <c r="AB62" i="3"/>
  <c r="AB61" i="3"/>
  <c r="AB60" i="3"/>
  <c r="AB59" i="3"/>
  <c r="AB58" i="3"/>
  <c r="AB57" i="3"/>
  <c r="AB56" i="3"/>
  <c r="AB55" i="3"/>
  <c r="AB54" i="3"/>
  <c r="AB53" i="3"/>
  <c r="AB52" i="3"/>
  <c r="AB51" i="3"/>
  <c r="AB50" i="3"/>
  <c r="AB49" i="3"/>
  <c r="AB48" i="3"/>
  <c r="AB47" i="3"/>
  <c r="AB46" i="3"/>
  <c r="AB45" i="3"/>
  <c r="AB44" i="3"/>
  <c r="AB43" i="3"/>
  <c r="AB42" i="3"/>
  <c r="AB41" i="3"/>
  <c r="AB40" i="3"/>
  <c r="AB39" i="3"/>
  <c r="AB38" i="3"/>
  <c r="AB37" i="3"/>
  <c r="AB36" i="3"/>
  <c r="AB34" i="3"/>
  <c r="AB32" i="3"/>
  <c r="AB31" i="3"/>
  <c r="E2" i="21"/>
  <c r="A5" i="17"/>
  <c r="G3" i="17"/>
  <c r="M19" i="17"/>
  <c r="N19" i="17" s="1"/>
  <c r="G19" i="17" s="1"/>
  <c r="M31" i="17"/>
  <c r="N31" i="17" s="1"/>
  <c r="M32" i="17"/>
  <c r="N32" i="17" s="1"/>
  <c r="L8" i="21"/>
  <c r="M8" i="21"/>
  <c r="L9" i="21"/>
  <c r="M9" i="21"/>
  <c r="L10" i="21"/>
  <c r="M10" i="21"/>
  <c r="L11" i="21"/>
  <c r="M11" i="21"/>
  <c r="L12" i="21"/>
  <c r="M12" i="21"/>
  <c r="L13" i="21"/>
  <c r="M13" i="21"/>
  <c r="L14" i="21"/>
  <c r="M14" i="21"/>
  <c r="L15" i="21"/>
  <c r="M15" i="21"/>
  <c r="L16" i="21"/>
  <c r="M16" i="21"/>
  <c r="L17" i="21"/>
  <c r="M17" i="21"/>
  <c r="L18" i="21"/>
  <c r="M18" i="21"/>
  <c r="L19" i="21"/>
  <c r="M19" i="21"/>
  <c r="L20" i="21"/>
  <c r="M20" i="21"/>
  <c r="L21" i="21"/>
  <c r="M21" i="21"/>
  <c r="L22" i="21"/>
  <c r="M22" i="21"/>
  <c r="L23" i="21"/>
  <c r="M23" i="21"/>
  <c r="L24" i="21"/>
  <c r="M24" i="21"/>
  <c r="L25" i="21"/>
  <c r="M25" i="21"/>
  <c r="L26" i="21"/>
  <c r="M26" i="21"/>
  <c r="L27" i="21"/>
  <c r="M27" i="21"/>
  <c r="L28" i="21"/>
  <c r="M28" i="21"/>
  <c r="L29" i="21"/>
  <c r="M29" i="21"/>
  <c r="L30" i="21"/>
  <c r="M30" i="21"/>
  <c r="L31" i="21"/>
  <c r="M31" i="21"/>
  <c r="L32" i="21"/>
  <c r="M32" i="21"/>
  <c r="L33" i="21"/>
  <c r="M33" i="21"/>
  <c r="L34" i="21"/>
  <c r="M34" i="21"/>
  <c r="L35" i="21"/>
  <c r="M35" i="21"/>
  <c r="L36" i="21"/>
  <c r="M36" i="21"/>
  <c r="L37" i="21"/>
  <c r="M37" i="21"/>
  <c r="L38" i="21"/>
  <c r="M38" i="21"/>
  <c r="L39" i="21"/>
  <c r="M39" i="21"/>
  <c r="L40" i="21"/>
  <c r="M40" i="21"/>
  <c r="L41" i="21"/>
  <c r="M41" i="21"/>
  <c r="L42" i="21"/>
  <c r="M42" i="21"/>
  <c r="L43" i="21"/>
  <c r="M43" i="21"/>
  <c r="L44" i="21"/>
  <c r="M44" i="21"/>
  <c r="L45" i="21"/>
  <c r="M45" i="21"/>
  <c r="L46" i="21"/>
  <c r="M46" i="21"/>
  <c r="L47" i="21"/>
  <c r="M47" i="21"/>
  <c r="L48" i="21"/>
  <c r="M48" i="21"/>
  <c r="L49" i="21"/>
  <c r="M49" i="21"/>
  <c r="L50" i="21"/>
  <c r="M50" i="21"/>
  <c r="L51" i="21"/>
  <c r="M51" i="21"/>
  <c r="L52" i="21"/>
  <c r="M52" i="21"/>
  <c r="L53" i="21"/>
  <c r="M53" i="21"/>
  <c r="L54" i="21"/>
  <c r="M54" i="21"/>
  <c r="L55" i="21"/>
  <c r="M55" i="21"/>
  <c r="L56" i="21"/>
  <c r="M56" i="21"/>
  <c r="L57" i="21"/>
  <c r="M57" i="21"/>
  <c r="L58" i="21"/>
  <c r="M58" i="21"/>
  <c r="L59" i="21"/>
  <c r="M59" i="21"/>
  <c r="L60" i="21"/>
  <c r="M60" i="21"/>
  <c r="L61" i="21"/>
  <c r="M61" i="21"/>
  <c r="L62" i="21"/>
  <c r="M62" i="21"/>
  <c r="L63" i="21"/>
  <c r="M63" i="21"/>
  <c r="L64" i="21"/>
  <c r="M64" i="21"/>
  <c r="L65" i="21"/>
  <c r="M65" i="21"/>
  <c r="L66" i="21"/>
  <c r="M66" i="21"/>
  <c r="L67" i="21"/>
  <c r="M67" i="21"/>
  <c r="L68" i="21"/>
  <c r="M68" i="21"/>
  <c r="L69" i="21"/>
  <c r="M69" i="21"/>
  <c r="L70" i="21"/>
  <c r="M70" i="21"/>
  <c r="L71" i="21"/>
  <c r="M71" i="21"/>
  <c r="L72" i="21"/>
  <c r="M72" i="21"/>
  <c r="L73" i="21"/>
  <c r="M73" i="21"/>
  <c r="L74" i="21"/>
  <c r="M74" i="21"/>
  <c r="L75" i="21"/>
  <c r="M75" i="21"/>
  <c r="L76" i="21"/>
  <c r="M76" i="21"/>
  <c r="L77" i="21"/>
  <c r="M77" i="21"/>
  <c r="L78" i="21"/>
  <c r="M78" i="21"/>
  <c r="L79" i="21"/>
  <c r="M79" i="21"/>
  <c r="L80" i="21"/>
  <c r="M80" i="21"/>
  <c r="L81" i="21"/>
  <c r="M81" i="21"/>
  <c r="L82" i="21"/>
  <c r="M82" i="21"/>
  <c r="L83" i="21"/>
  <c r="M83" i="21"/>
  <c r="L84" i="21"/>
  <c r="M84" i="21"/>
  <c r="L85" i="21"/>
  <c r="M85" i="21"/>
  <c r="L86" i="21"/>
  <c r="M86" i="21"/>
  <c r="L87" i="21"/>
  <c r="M87" i="21"/>
  <c r="L88" i="21"/>
  <c r="M88" i="21"/>
  <c r="L89" i="21"/>
  <c r="M89" i="21"/>
  <c r="L90" i="21"/>
  <c r="M90" i="21"/>
  <c r="L91" i="21"/>
  <c r="M91" i="21"/>
  <c r="L92" i="21"/>
  <c r="M92" i="21"/>
  <c r="L93" i="21"/>
  <c r="M93" i="21"/>
  <c r="L94" i="21"/>
  <c r="M94" i="21"/>
  <c r="L95" i="21"/>
  <c r="M95" i="21"/>
  <c r="L96" i="21"/>
  <c r="M96" i="21"/>
  <c r="L97" i="21"/>
  <c r="M97" i="21"/>
  <c r="E97" i="21"/>
  <c r="D97" i="21"/>
  <c r="E96" i="21"/>
  <c r="D96" i="21"/>
  <c r="E95" i="21"/>
  <c r="D95" i="21"/>
  <c r="E94" i="21"/>
  <c r="D94" i="21"/>
  <c r="E93" i="21"/>
  <c r="D93" i="21"/>
  <c r="E92" i="21"/>
  <c r="D92" i="21"/>
  <c r="E91" i="21"/>
  <c r="D91" i="21"/>
  <c r="E90" i="21"/>
  <c r="D90" i="21"/>
  <c r="E89" i="21"/>
  <c r="D89" i="21"/>
  <c r="E88" i="21"/>
  <c r="D88" i="21"/>
  <c r="E87" i="21"/>
  <c r="D87" i="21"/>
  <c r="E86" i="21"/>
  <c r="D86" i="21"/>
  <c r="E85" i="21"/>
  <c r="D85" i="21"/>
  <c r="E84" i="21"/>
  <c r="D84" i="21"/>
  <c r="E83" i="21"/>
  <c r="D83" i="21"/>
  <c r="E82" i="21"/>
  <c r="D82" i="21"/>
  <c r="E81" i="21"/>
  <c r="D81" i="21"/>
  <c r="E80" i="21"/>
  <c r="D80" i="21"/>
  <c r="E79" i="21"/>
  <c r="D79" i="21"/>
  <c r="E78" i="21"/>
  <c r="D78" i="21"/>
  <c r="E77" i="21"/>
  <c r="D77" i="21"/>
  <c r="E76" i="21"/>
  <c r="D76" i="21"/>
  <c r="E75" i="21"/>
  <c r="D75" i="21"/>
  <c r="E74" i="21"/>
  <c r="D74" i="21"/>
  <c r="E73" i="21"/>
  <c r="D73" i="21"/>
  <c r="E72" i="21"/>
  <c r="D72" i="21"/>
  <c r="E71" i="21"/>
  <c r="D71" i="21"/>
  <c r="E70" i="21"/>
  <c r="D70" i="21"/>
  <c r="E69" i="21"/>
  <c r="D69" i="21"/>
  <c r="E68" i="21"/>
  <c r="D68" i="21"/>
  <c r="E67" i="21"/>
  <c r="D67" i="21"/>
  <c r="E66" i="21"/>
  <c r="D66" i="21"/>
  <c r="E65" i="21"/>
  <c r="D65" i="21"/>
  <c r="E64" i="21"/>
  <c r="D64" i="21"/>
  <c r="E63" i="21"/>
  <c r="D63" i="21"/>
  <c r="E62" i="21"/>
  <c r="D62" i="21"/>
  <c r="E61" i="21"/>
  <c r="D61" i="21"/>
  <c r="E60" i="21"/>
  <c r="D60" i="21"/>
  <c r="E59" i="21"/>
  <c r="D59" i="21"/>
  <c r="E58" i="21"/>
  <c r="D58" i="21"/>
  <c r="E57" i="21"/>
  <c r="D57" i="21"/>
  <c r="E56" i="21"/>
  <c r="D56" i="21"/>
  <c r="E55" i="21"/>
  <c r="D55" i="21"/>
  <c r="E54" i="21"/>
  <c r="D54" i="21"/>
  <c r="E53" i="21"/>
  <c r="D53" i="21"/>
  <c r="E52" i="21"/>
  <c r="D52" i="21"/>
  <c r="E51" i="21"/>
  <c r="D51" i="21"/>
  <c r="E50" i="21"/>
  <c r="D50" i="21"/>
  <c r="E49" i="21"/>
  <c r="D49" i="21"/>
  <c r="E48" i="21"/>
  <c r="D48" i="21"/>
  <c r="E47" i="21"/>
  <c r="D47" i="21"/>
  <c r="E46" i="21"/>
  <c r="D46" i="21"/>
  <c r="E45" i="21"/>
  <c r="D45" i="21"/>
  <c r="E44" i="21"/>
  <c r="D44" i="21"/>
  <c r="E43" i="21"/>
  <c r="D43" i="21"/>
  <c r="E42" i="21"/>
  <c r="D42" i="21"/>
  <c r="E41" i="21"/>
  <c r="D41" i="21"/>
  <c r="E40" i="21"/>
  <c r="D40" i="21"/>
  <c r="E39" i="21"/>
  <c r="D39" i="21"/>
  <c r="E38" i="21"/>
  <c r="D38" i="21"/>
  <c r="E37" i="21"/>
  <c r="D37" i="21"/>
  <c r="E36" i="21"/>
  <c r="D36" i="21"/>
  <c r="E35" i="21"/>
  <c r="D35" i="21"/>
  <c r="E34" i="21"/>
  <c r="D34" i="21"/>
  <c r="E33" i="21"/>
  <c r="D33" i="21"/>
  <c r="E32" i="21"/>
  <c r="D32" i="21"/>
  <c r="E31" i="21"/>
  <c r="D31" i="21"/>
  <c r="E30" i="21"/>
  <c r="D30" i="21"/>
  <c r="E29" i="21"/>
  <c r="D29" i="21"/>
  <c r="E28" i="21"/>
  <c r="D28" i="21"/>
  <c r="E27" i="21"/>
  <c r="D27" i="21"/>
  <c r="E26" i="21"/>
  <c r="D26" i="21"/>
  <c r="E25" i="21"/>
  <c r="D25" i="21"/>
  <c r="E24" i="21"/>
  <c r="D24" i="21"/>
  <c r="E23" i="21"/>
  <c r="D23" i="21"/>
  <c r="E22" i="21"/>
  <c r="D22" i="21"/>
  <c r="E21" i="21"/>
  <c r="D21" i="21"/>
  <c r="E20" i="21"/>
  <c r="D20" i="21"/>
  <c r="E19" i="21"/>
  <c r="D19" i="21"/>
  <c r="E18" i="21"/>
  <c r="D18" i="21"/>
  <c r="E17" i="21"/>
  <c r="D17" i="21"/>
  <c r="E16" i="21"/>
  <c r="D16" i="21"/>
  <c r="E15" i="21"/>
  <c r="D15" i="21"/>
  <c r="E14" i="21"/>
  <c r="D14" i="21"/>
  <c r="E13" i="21"/>
  <c r="D13" i="21"/>
  <c r="E12" i="21"/>
  <c r="D12" i="21"/>
  <c r="E11" i="21"/>
  <c r="D11" i="21"/>
  <c r="E10" i="21"/>
  <c r="D10" i="21"/>
  <c r="E9" i="21"/>
  <c r="D9" i="21"/>
  <c r="E8" i="21"/>
  <c r="D8" i="21"/>
  <c r="I4" i="21"/>
  <c r="L3" i="21"/>
  <c r="B9" i="21"/>
  <c r="C9" i="21"/>
  <c r="F9" i="21"/>
  <c r="G9" i="21"/>
  <c r="H9" i="21"/>
  <c r="I9" i="21"/>
  <c r="J9" i="21"/>
  <c r="K9" i="21"/>
  <c r="B10" i="21"/>
  <c r="C10" i="21"/>
  <c r="F10" i="21"/>
  <c r="G10" i="21"/>
  <c r="H10" i="21"/>
  <c r="I10" i="21"/>
  <c r="J10" i="21"/>
  <c r="K10" i="21"/>
  <c r="B11" i="21"/>
  <c r="C11" i="21"/>
  <c r="F11" i="21"/>
  <c r="G11" i="21"/>
  <c r="H11" i="21"/>
  <c r="I11" i="21"/>
  <c r="J11" i="21"/>
  <c r="K11" i="21"/>
  <c r="B12" i="21"/>
  <c r="C12" i="21"/>
  <c r="F12" i="21"/>
  <c r="G12" i="21"/>
  <c r="H12" i="21"/>
  <c r="I12" i="21"/>
  <c r="J12" i="21"/>
  <c r="K12" i="21"/>
  <c r="B13" i="21"/>
  <c r="C13" i="21"/>
  <c r="F13" i="21"/>
  <c r="G13" i="21"/>
  <c r="H13" i="21"/>
  <c r="I13" i="21"/>
  <c r="J13" i="21"/>
  <c r="K13" i="21"/>
  <c r="B14" i="21"/>
  <c r="C14" i="21"/>
  <c r="F14" i="21"/>
  <c r="G14" i="21"/>
  <c r="H14" i="21"/>
  <c r="I14" i="21"/>
  <c r="J14" i="21"/>
  <c r="K14" i="21"/>
  <c r="B15" i="21"/>
  <c r="C15" i="21"/>
  <c r="F15" i="21"/>
  <c r="G15" i="21"/>
  <c r="H15" i="21"/>
  <c r="I15" i="21"/>
  <c r="J15" i="21"/>
  <c r="K15" i="21"/>
  <c r="B16" i="21"/>
  <c r="C16" i="21"/>
  <c r="F16" i="21"/>
  <c r="G16" i="21"/>
  <c r="H16" i="21"/>
  <c r="I16" i="21"/>
  <c r="J16" i="21"/>
  <c r="K16" i="21"/>
  <c r="B17" i="21"/>
  <c r="C17" i="21"/>
  <c r="F17" i="21"/>
  <c r="G17" i="21"/>
  <c r="H17" i="21"/>
  <c r="I17" i="21"/>
  <c r="J17" i="21"/>
  <c r="K17" i="21"/>
  <c r="B18" i="21"/>
  <c r="C18" i="21"/>
  <c r="F18" i="21"/>
  <c r="G18" i="21"/>
  <c r="H18" i="21"/>
  <c r="I18" i="21"/>
  <c r="J18" i="21"/>
  <c r="K18" i="21"/>
  <c r="B19" i="21"/>
  <c r="C19" i="21"/>
  <c r="F19" i="21"/>
  <c r="G19" i="21"/>
  <c r="H19" i="21"/>
  <c r="I19" i="21"/>
  <c r="J19" i="21"/>
  <c r="K19" i="21"/>
  <c r="B20" i="21"/>
  <c r="C20" i="21"/>
  <c r="F20" i="21"/>
  <c r="G20" i="21"/>
  <c r="H20" i="21"/>
  <c r="I20" i="21"/>
  <c r="J20" i="21"/>
  <c r="K20" i="21"/>
  <c r="B21" i="21"/>
  <c r="C21" i="21"/>
  <c r="F21" i="21"/>
  <c r="G21" i="21"/>
  <c r="H21" i="21"/>
  <c r="I21" i="21"/>
  <c r="J21" i="21"/>
  <c r="K21" i="21"/>
  <c r="B22" i="21"/>
  <c r="C22" i="21"/>
  <c r="F22" i="21"/>
  <c r="G22" i="21"/>
  <c r="H22" i="21"/>
  <c r="I22" i="21"/>
  <c r="J22" i="21"/>
  <c r="K22" i="21"/>
  <c r="B23" i="21"/>
  <c r="C23" i="21"/>
  <c r="F23" i="21"/>
  <c r="G23" i="21"/>
  <c r="H23" i="21"/>
  <c r="I23" i="21"/>
  <c r="J23" i="21"/>
  <c r="K23" i="21"/>
  <c r="B24" i="21"/>
  <c r="C24" i="21"/>
  <c r="F24" i="21"/>
  <c r="G24" i="21"/>
  <c r="H24" i="21"/>
  <c r="I24" i="21"/>
  <c r="J24" i="21"/>
  <c r="K24" i="21"/>
  <c r="B25" i="21"/>
  <c r="C25" i="21"/>
  <c r="F25" i="21"/>
  <c r="G25" i="21"/>
  <c r="H25" i="21"/>
  <c r="I25" i="21"/>
  <c r="J25" i="21"/>
  <c r="K25" i="21"/>
  <c r="B26" i="21"/>
  <c r="C26" i="21"/>
  <c r="F26" i="21"/>
  <c r="G26" i="21"/>
  <c r="H26" i="21"/>
  <c r="I26" i="21"/>
  <c r="J26" i="21"/>
  <c r="K26" i="21"/>
  <c r="B27" i="21"/>
  <c r="C27" i="21"/>
  <c r="F27" i="21"/>
  <c r="G27" i="21"/>
  <c r="H27" i="21"/>
  <c r="I27" i="21"/>
  <c r="J27" i="21"/>
  <c r="K27" i="21"/>
  <c r="B28" i="21"/>
  <c r="C28" i="21"/>
  <c r="F28" i="21"/>
  <c r="G28" i="21"/>
  <c r="H28" i="21"/>
  <c r="I28" i="21"/>
  <c r="J28" i="21"/>
  <c r="K28" i="21"/>
  <c r="B29" i="21"/>
  <c r="C29" i="21"/>
  <c r="F29" i="21"/>
  <c r="G29" i="21"/>
  <c r="H29" i="21"/>
  <c r="I29" i="21"/>
  <c r="J29" i="21"/>
  <c r="K29" i="21"/>
  <c r="B30" i="21"/>
  <c r="C30" i="21"/>
  <c r="F30" i="21"/>
  <c r="G30" i="21"/>
  <c r="H30" i="21"/>
  <c r="I30" i="21"/>
  <c r="J30" i="21"/>
  <c r="K30" i="21"/>
  <c r="B31" i="21"/>
  <c r="C31" i="21"/>
  <c r="F31" i="21"/>
  <c r="G31" i="21"/>
  <c r="H31" i="21"/>
  <c r="I31" i="21"/>
  <c r="J31" i="21"/>
  <c r="K31" i="21"/>
  <c r="B32" i="21"/>
  <c r="C32" i="21"/>
  <c r="F32" i="21"/>
  <c r="G32" i="21"/>
  <c r="H32" i="21"/>
  <c r="I32" i="21"/>
  <c r="J32" i="21"/>
  <c r="K32" i="21"/>
  <c r="B33" i="21"/>
  <c r="C33" i="21"/>
  <c r="F33" i="21"/>
  <c r="G33" i="21"/>
  <c r="H33" i="21"/>
  <c r="I33" i="21"/>
  <c r="J33" i="21"/>
  <c r="K33" i="21"/>
  <c r="B34" i="21"/>
  <c r="C34" i="21"/>
  <c r="F34" i="21"/>
  <c r="G34" i="21"/>
  <c r="H34" i="21"/>
  <c r="I34" i="21"/>
  <c r="J34" i="21"/>
  <c r="K34" i="21"/>
  <c r="B35" i="21"/>
  <c r="C35" i="21"/>
  <c r="F35" i="21"/>
  <c r="G35" i="21"/>
  <c r="H35" i="21"/>
  <c r="I35" i="21"/>
  <c r="J35" i="21"/>
  <c r="K35" i="21"/>
  <c r="B36" i="21"/>
  <c r="C36" i="21"/>
  <c r="F36" i="21"/>
  <c r="G36" i="21"/>
  <c r="H36" i="21"/>
  <c r="I36" i="21"/>
  <c r="J36" i="21"/>
  <c r="K36" i="21"/>
  <c r="B37" i="21"/>
  <c r="C37" i="21"/>
  <c r="F37" i="21"/>
  <c r="G37" i="21"/>
  <c r="H37" i="21"/>
  <c r="I37" i="21"/>
  <c r="J37" i="21"/>
  <c r="K37" i="21"/>
  <c r="B38" i="21"/>
  <c r="C38" i="21"/>
  <c r="F38" i="21"/>
  <c r="G38" i="21"/>
  <c r="H38" i="21"/>
  <c r="I38" i="21"/>
  <c r="J38" i="21"/>
  <c r="K38" i="21"/>
  <c r="B39" i="21"/>
  <c r="C39" i="21"/>
  <c r="F39" i="21"/>
  <c r="G39" i="21"/>
  <c r="H39" i="21"/>
  <c r="I39" i="21"/>
  <c r="J39" i="21"/>
  <c r="K39" i="21"/>
  <c r="B40" i="21"/>
  <c r="C40" i="21"/>
  <c r="F40" i="21"/>
  <c r="G40" i="21"/>
  <c r="H40" i="21"/>
  <c r="I40" i="21"/>
  <c r="J40" i="21"/>
  <c r="K40" i="21"/>
  <c r="B41" i="21"/>
  <c r="C41" i="21"/>
  <c r="F41" i="21"/>
  <c r="G41" i="21"/>
  <c r="H41" i="21"/>
  <c r="I41" i="21"/>
  <c r="J41" i="21"/>
  <c r="K41" i="21"/>
  <c r="B42" i="21"/>
  <c r="C42" i="21"/>
  <c r="F42" i="21"/>
  <c r="G42" i="21"/>
  <c r="H42" i="21"/>
  <c r="I42" i="21"/>
  <c r="J42" i="21"/>
  <c r="K42" i="21"/>
  <c r="B43" i="21"/>
  <c r="C43" i="21"/>
  <c r="F43" i="21"/>
  <c r="G43" i="21"/>
  <c r="H43" i="21"/>
  <c r="I43" i="21"/>
  <c r="J43" i="21"/>
  <c r="K43" i="21"/>
  <c r="B44" i="21"/>
  <c r="C44" i="21"/>
  <c r="F44" i="21"/>
  <c r="G44" i="21"/>
  <c r="H44" i="21"/>
  <c r="I44" i="21"/>
  <c r="J44" i="21"/>
  <c r="K44" i="21"/>
  <c r="B45" i="21"/>
  <c r="C45" i="21"/>
  <c r="F45" i="21"/>
  <c r="G45" i="21"/>
  <c r="H45" i="21"/>
  <c r="I45" i="21"/>
  <c r="J45" i="21"/>
  <c r="K45" i="21"/>
  <c r="B46" i="21"/>
  <c r="C46" i="21"/>
  <c r="F46" i="21"/>
  <c r="G46" i="21"/>
  <c r="H46" i="21"/>
  <c r="I46" i="21"/>
  <c r="J46" i="21"/>
  <c r="K46" i="21"/>
  <c r="B47" i="21"/>
  <c r="C47" i="21"/>
  <c r="F47" i="21"/>
  <c r="G47" i="21"/>
  <c r="H47" i="21"/>
  <c r="I47" i="21"/>
  <c r="J47" i="21"/>
  <c r="K47" i="21"/>
  <c r="B48" i="21"/>
  <c r="C48" i="21"/>
  <c r="F48" i="21"/>
  <c r="G48" i="21"/>
  <c r="H48" i="21"/>
  <c r="I48" i="21"/>
  <c r="J48" i="21"/>
  <c r="K48" i="21"/>
  <c r="B49" i="21"/>
  <c r="C49" i="21"/>
  <c r="F49" i="21"/>
  <c r="G49" i="21"/>
  <c r="H49" i="21"/>
  <c r="I49" i="21"/>
  <c r="J49" i="21"/>
  <c r="K49" i="21"/>
  <c r="B50" i="21"/>
  <c r="C50" i="21"/>
  <c r="F50" i="21"/>
  <c r="G50" i="21"/>
  <c r="H50" i="21"/>
  <c r="I50" i="21"/>
  <c r="J50" i="21"/>
  <c r="K50" i="21"/>
  <c r="B51" i="21"/>
  <c r="C51" i="21"/>
  <c r="F51" i="21"/>
  <c r="G51" i="21"/>
  <c r="H51" i="21"/>
  <c r="I51" i="21"/>
  <c r="J51" i="21"/>
  <c r="K51" i="21"/>
  <c r="B52" i="21"/>
  <c r="C52" i="21"/>
  <c r="F52" i="21"/>
  <c r="G52" i="21"/>
  <c r="H52" i="21"/>
  <c r="I52" i="21"/>
  <c r="J52" i="21"/>
  <c r="K52" i="21"/>
  <c r="B53" i="21"/>
  <c r="C53" i="21"/>
  <c r="F53" i="21"/>
  <c r="G53" i="21"/>
  <c r="H53" i="21"/>
  <c r="I53" i="21"/>
  <c r="J53" i="21"/>
  <c r="K53" i="21"/>
  <c r="B54" i="21"/>
  <c r="C54" i="21"/>
  <c r="F54" i="21"/>
  <c r="G54" i="21"/>
  <c r="H54" i="21"/>
  <c r="I54" i="21"/>
  <c r="J54" i="21"/>
  <c r="K54" i="21"/>
  <c r="B55" i="21"/>
  <c r="C55" i="21"/>
  <c r="F55" i="21"/>
  <c r="G55" i="21"/>
  <c r="H55" i="21"/>
  <c r="I55" i="21"/>
  <c r="J55" i="21"/>
  <c r="K55" i="21"/>
  <c r="B56" i="21"/>
  <c r="C56" i="21"/>
  <c r="F56" i="21"/>
  <c r="G56" i="21"/>
  <c r="H56" i="21"/>
  <c r="I56" i="21"/>
  <c r="J56" i="21"/>
  <c r="K56" i="21"/>
  <c r="B57" i="21"/>
  <c r="C57" i="21"/>
  <c r="F57" i="21"/>
  <c r="G57" i="21"/>
  <c r="H57" i="21"/>
  <c r="I57" i="21"/>
  <c r="J57" i="21"/>
  <c r="K57" i="21"/>
  <c r="B58" i="21"/>
  <c r="C58" i="21"/>
  <c r="F58" i="21"/>
  <c r="G58" i="21"/>
  <c r="H58" i="21"/>
  <c r="I58" i="21"/>
  <c r="J58" i="21"/>
  <c r="K58" i="21"/>
  <c r="B59" i="21"/>
  <c r="C59" i="21"/>
  <c r="F59" i="21"/>
  <c r="G59" i="21"/>
  <c r="H59" i="21"/>
  <c r="I59" i="21"/>
  <c r="J59" i="21"/>
  <c r="K59" i="21"/>
  <c r="B60" i="21"/>
  <c r="C60" i="21"/>
  <c r="F60" i="21"/>
  <c r="G60" i="21"/>
  <c r="H60" i="21"/>
  <c r="I60" i="21"/>
  <c r="J60" i="21"/>
  <c r="K60" i="21"/>
  <c r="B61" i="21"/>
  <c r="C61" i="21"/>
  <c r="F61" i="21"/>
  <c r="G61" i="21"/>
  <c r="H61" i="21"/>
  <c r="I61" i="21"/>
  <c r="J61" i="21"/>
  <c r="K61" i="21"/>
  <c r="B62" i="21"/>
  <c r="C62" i="21"/>
  <c r="F62" i="21"/>
  <c r="G62" i="21"/>
  <c r="H62" i="21"/>
  <c r="I62" i="21"/>
  <c r="J62" i="21"/>
  <c r="K62" i="21"/>
  <c r="B63" i="21"/>
  <c r="C63" i="21"/>
  <c r="F63" i="21"/>
  <c r="G63" i="21"/>
  <c r="H63" i="21"/>
  <c r="I63" i="21"/>
  <c r="J63" i="21"/>
  <c r="K63" i="21"/>
  <c r="B64" i="21"/>
  <c r="C64" i="21"/>
  <c r="F64" i="21"/>
  <c r="G64" i="21"/>
  <c r="H64" i="21"/>
  <c r="I64" i="21"/>
  <c r="J64" i="21"/>
  <c r="K64" i="21"/>
  <c r="B65" i="21"/>
  <c r="C65" i="21"/>
  <c r="F65" i="21"/>
  <c r="G65" i="21"/>
  <c r="H65" i="21"/>
  <c r="I65" i="21"/>
  <c r="J65" i="21"/>
  <c r="K65" i="21"/>
  <c r="B66" i="21"/>
  <c r="C66" i="21"/>
  <c r="F66" i="21"/>
  <c r="G66" i="21"/>
  <c r="H66" i="21"/>
  <c r="I66" i="21"/>
  <c r="J66" i="21"/>
  <c r="K66" i="21"/>
  <c r="B67" i="21"/>
  <c r="C67" i="21"/>
  <c r="F67" i="21"/>
  <c r="G67" i="21"/>
  <c r="H67" i="21"/>
  <c r="I67" i="21"/>
  <c r="J67" i="21"/>
  <c r="K67" i="21"/>
  <c r="B68" i="21"/>
  <c r="C68" i="21"/>
  <c r="F68" i="21"/>
  <c r="G68" i="21"/>
  <c r="H68" i="21"/>
  <c r="I68" i="21"/>
  <c r="J68" i="21"/>
  <c r="K68" i="21"/>
  <c r="B69" i="21"/>
  <c r="C69" i="21"/>
  <c r="F69" i="21"/>
  <c r="G69" i="21"/>
  <c r="H69" i="21"/>
  <c r="I69" i="21"/>
  <c r="J69" i="21"/>
  <c r="K69" i="21"/>
  <c r="B70" i="21"/>
  <c r="C70" i="21"/>
  <c r="F70" i="21"/>
  <c r="G70" i="21"/>
  <c r="H70" i="21"/>
  <c r="I70" i="21"/>
  <c r="J70" i="21"/>
  <c r="K70" i="21"/>
  <c r="B71" i="21"/>
  <c r="C71" i="21"/>
  <c r="F71" i="21"/>
  <c r="G71" i="21"/>
  <c r="H71" i="21"/>
  <c r="I71" i="21"/>
  <c r="J71" i="21"/>
  <c r="K71" i="21"/>
  <c r="B72" i="21"/>
  <c r="C72" i="21"/>
  <c r="F72" i="21"/>
  <c r="G72" i="21"/>
  <c r="H72" i="21"/>
  <c r="I72" i="21"/>
  <c r="J72" i="21"/>
  <c r="K72" i="21"/>
  <c r="B73" i="21"/>
  <c r="C73" i="21"/>
  <c r="F73" i="21"/>
  <c r="G73" i="21"/>
  <c r="H73" i="21"/>
  <c r="I73" i="21"/>
  <c r="J73" i="21"/>
  <c r="K73" i="21"/>
  <c r="B74" i="21"/>
  <c r="C74" i="21"/>
  <c r="F74" i="21"/>
  <c r="G74" i="21"/>
  <c r="H74" i="21"/>
  <c r="I74" i="21"/>
  <c r="J74" i="21"/>
  <c r="K74" i="21"/>
  <c r="B75" i="21"/>
  <c r="C75" i="21"/>
  <c r="F75" i="21"/>
  <c r="G75" i="21"/>
  <c r="H75" i="21"/>
  <c r="I75" i="21"/>
  <c r="J75" i="21"/>
  <c r="K75" i="21"/>
  <c r="B76" i="21"/>
  <c r="C76" i="21"/>
  <c r="F76" i="21"/>
  <c r="G76" i="21"/>
  <c r="H76" i="21"/>
  <c r="I76" i="21"/>
  <c r="J76" i="21"/>
  <c r="K76" i="21"/>
  <c r="B77" i="21"/>
  <c r="C77" i="21"/>
  <c r="F77" i="21"/>
  <c r="G77" i="21"/>
  <c r="H77" i="21"/>
  <c r="I77" i="21"/>
  <c r="J77" i="21"/>
  <c r="K77" i="21"/>
  <c r="B78" i="21"/>
  <c r="C78" i="21"/>
  <c r="F78" i="21"/>
  <c r="G78" i="21"/>
  <c r="H78" i="21"/>
  <c r="I78" i="21"/>
  <c r="J78" i="21"/>
  <c r="K78" i="21"/>
  <c r="B79" i="21"/>
  <c r="C79" i="21"/>
  <c r="F79" i="21"/>
  <c r="G79" i="21"/>
  <c r="H79" i="21"/>
  <c r="I79" i="21"/>
  <c r="J79" i="21"/>
  <c r="K79" i="21"/>
  <c r="B80" i="21"/>
  <c r="C80" i="21"/>
  <c r="F80" i="21"/>
  <c r="G80" i="21"/>
  <c r="H80" i="21"/>
  <c r="I80" i="21"/>
  <c r="J80" i="21"/>
  <c r="K80" i="21"/>
  <c r="B81" i="21"/>
  <c r="C81" i="21"/>
  <c r="F81" i="21"/>
  <c r="G81" i="21"/>
  <c r="H81" i="21"/>
  <c r="I81" i="21"/>
  <c r="J81" i="21"/>
  <c r="K81" i="21"/>
  <c r="B82" i="21"/>
  <c r="C82" i="21"/>
  <c r="F82" i="21"/>
  <c r="G82" i="21"/>
  <c r="H82" i="21"/>
  <c r="I82" i="21"/>
  <c r="J82" i="21"/>
  <c r="K82" i="21"/>
  <c r="B83" i="21"/>
  <c r="C83" i="21"/>
  <c r="F83" i="21"/>
  <c r="G83" i="21"/>
  <c r="H83" i="21"/>
  <c r="I83" i="21"/>
  <c r="J83" i="21"/>
  <c r="K83" i="21"/>
  <c r="B84" i="21"/>
  <c r="C84" i="21"/>
  <c r="F84" i="21"/>
  <c r="G84" i="21"/>
  <c r="H84" i="21"/>
  <c r="I84" i="21"/>
  <c r="J84" i="21"/>
  <c r="K84" i="21"/>
  <c r="B85" i="21"/>
  <c r="C85" i="21"/>
  <c r="F85" i="21"/>
  <c r="G85" i="21"/>
  <c r="H85" i="21"/>
  <c r="I85" i="21"/>
  <c r="J85" i="21"/>
  <c r="K85" i="21"/>
  <c r="B86" i="21"/>
  <c r="C86" i="21"/>
  <c r="F86" i="21"/>
  <c r="G86" i="21"/>
  <c r="H86" i="21"/>
  <c r="I86" i="21"/>
  <c r="J86" i="21"/>
  <c r="K86" i="21"/>
  <c r="B87" i="21"/>
  <c r="C87" i="21"/>
  <c r="F87" i="21"/>
  <c r="G87" i="21"/>
  <c r="H87" i="21"/>
  <c r="I87" i="21"/>
  <c r="J87" i="21"/>
  <c r="K87" i="21"/>
  <c r="B88" i="21"/>
  <c r="C88" i="21"/>
  <c r="F88" i="21"/>
  <c r="G88" i="21"/>
  <c r="H88" i="21"/>
  <c r="I88" i="21"/>
  <c r="J88" i="21"/>
  <c r="K88" i="21"/>
  <c r="B89" i="21"/>
  <c r="C89" i="21"/>
  <c r="F89" i="21"/>
  <c r="G89" i="21"/>
  <c r="H89" i="21"/>
  <c r="I89" i="21"/>
  <c r="J89" i="21"/>
  <c r="K89" i="21"/>
  <c r="B90" i="21"/>
  <c r="C90" i="21"/>
  <c r="F90" i="21"/>
  <c r="G90" i="21"/>
  <c r="H90" i="21"/>
  <c r="I90" i="21"/>
  <c r="J90" i="21"/>
  <c r="K90" i="21"/>
  <c r="B91" i="21"/>
  <c r="C91" i="21"/>
  <c r="F91" i="21"/>
  <c r="G91" i="21"/>
  <c r="H91" i="21"/>
  <c r="I91" i="21"/>
  <c r="J91" i="21"/>
  <c r="K91" i="21"/>
  <c r="B92" i="21"/>
  <c r="C92" i="21"/>
  <c r="F92" i="21"/>
  <c r="G92" i="21"/>
  <c r="H92" i="21"/>
  <c r="I92" i="21"/>
  <c r="J92" i="21"/>
  <c r="K92" i="21"/>
  <c r="B93" i="21"/>
  <c r="C93" i="21"/>
  <c r="F93" i="21"/>
  <c r="G93" i="21"/>
  <c r="H93" i="21"/>
  <c r="I93" i="21"/>
  <c r="J93" i="21"/>
  <c r="K93" i="21"/>
  <c r="B94" i="21"/>
  <c r="C94" i="21"/>
  <c r="F94" i="21"/>
  <c r="G94" i="21"/>
  <c r="H94" i="21"/>
  <c r="I94" i="21"/>
  <c r="J94" i="21"/>
  <c r="K94" i="21"/>
  <c r="B95" i="21"/>
  <c r="C95" i="21"/>
  <c r="F95" i="21"/>
  <c r="G95" i="21"/>
  <c r="H95" i="21"/>
  <c r="I95" i="21"/>
  <c r="J95" i="21"/>
  <c r="K95" i="21"/>
  <c r="B96" i="21"/>
  <c r="C96" i="21"/>
  <c r="F96" i="21"/>
  <c r="G96" i="21"/>
  <c r="H96" i="21"/>
  <c r="I96" i="21"/>
  <c r="J96" i="21"/>
  <c r="K96" i="21"/>
  <c r="B97" i="21"/>
  <c r="C97" i="21"/>
  <c r="F97" i="21"/>
  <c r="G97" i="21"/>
  <c r="H97" i="21"/>
  <c r="I97" i="21"/>
  <c r="J97" i="21"/>
  <c r="K97" i="21"/>
  <c r="G8" i="21"/>
  <c r="H8" i="21"/>
  <c r="I8" i="21"/>
  <c r="J8" i="21"/>
  <c r="K8" i="21"/>
  <c r="F8" i="21"/>
  <c r="C8" i="21"/>
  <c r="B8" i="21"/>
  <c r="P1" i="5"/>
  <c r="E3" i="2"/>
  <c r="E4" i="2"/>
  <c r="E5" i="2"/>
  <c r="I5" i="2" s="1"/>
  <c r="E6" i="2"/>
  <c r="E7" i="2"/>
  <c r="E8" i="2"/>
  <c r="E9" i="2"/>
  <c r="E10" i="2"/>
  <c r="E11" i="2"/>
  <c r="AE11" i="2" s="1"/>
  <c r="E12" i="2"/>
  <c r="E13" i="2"/>
  <c r="E14" i="2"/>
  <c r="AE14" i="2" s="1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AB29" i="2" s="1"/>
  <c r="E30" i="2"/>
  <c r="E31" i="2"/>
  <c r="H31" i="2"/>
  <c r="E32" i="2"/>
  <c r="AE32" i="2" s="1"/>
  <c r="E33" i="2"/>
  <c r="E34" i="2"/>
  <c r="E35" i="2"/>
  <c r="AE35" i="2" s="1"/>
  <c r="E36" i="2"/>
  <c r="E37" i="2"/>
  <c r="AF37" i="2" s="1"/>
  <c r="E38" i="2"/>
  <c r="E39" i="2"/>
  <c r="E40" i="2"/>
  <c r="AE40" i="2" s="1"/>
  <c r="E41" i="2"/>
  <c r="AF41" i="2" s="1"/>
  <c r="E42" i="2"/>
  <c r="E43" i="2"/>
  <c r="E44" i="2"/>
  <c r="AE44" i="2" s="1"/>
  <c r="E45" i="2"/>
  <c r="AE45" i="2" s="1"/>
  <c r="E46" i="2"/>
  <c r="E47" i="2"/>
  <c r="E48" i="2"/>
  <c r="AF48" i="2" s="1"/>
  <c r="E49" i="2"/>
  <c r="AE49" i="2" s="1"/>
  <c r="E50" i="2"/>
  <c r="AE50" i="2" s="1"/>
  <c r="E51" i="2"/>
  <c r="AE51" i="2" s="1"/>
  <c r="E52" i="2"/>
  <c r="AA52" i="2" s="1"/>
  <c r="E53" i="2"/>
  <c r="AE53" i="2"/>
  <c r="E54" i="2"/>
  <c r="E55" i="2"/>
  <c r="E56" i="2"/>
  <c r="E57" i="2"/>
  <c r="AF57" i="2" s="1"/>
  <c r="E58" i="2"/>
  <c r="AA58" i="2" s="1"/>
  <c r="E59" i="2"/>
  <c r="AE59" i="2" s="1"/>
  <c r="E60" i="2"/>
  <c r="AE60" i="2" s="1"/>
  <c r="E61" i="2"/>
  <c r="AE61" i="2" s="1"/>
  <c r="E62" i="2"/>
  <c r="E63" i="2"/>
  <c r="AF63" i="2" s="1"/>
  <c r="E64" i="2"/>
  <c r="E65" i="2"/>
  <c r="AF65" i="2" s="1"/>
  <c r="AE65" i="2"/>
  <c r="E66" i="2"/>
  <c r="AE66" i="2" s="1"/>
  <c r="E67" i="2"/>
  <c r="E68" i="2"/>
  <c r="AE68" i="2" s="1"/>
  <c r="E69" i="2"/>
  <c r="AE69" i="2" s="1"/>
  <c r="E70" i="2"/>
  <c r="E71" i="2"/>
  <c r="AA71" i="2" s="1"/>
  <c r="E72" i="2"/>
  <c r="E73" i="2"/>
  <c r="AG73" i="2" s="1"/>
  <c r="E74" i="2"/>
  <c r="E75" i="2"/>
  <c r="E76" i="2"/>
  <c r="E77" i="2"/>
  <c r="AE77" i="2" s="1"/>
  <c r="E78" i="2"/>
  <c r="E79" i="2"/>
  <c r="AF79" i="2" s="1"/>
  <c r="E80" i="2"/>
  <c r="AA80" i="2" s="1"/>
  <c r="E81" i="2"/>
  <c r="AE81" i="2" s="1"/>
  <c r="E82" i="2"/>
  <c r="AE82" i="2" s="1"/>
  <c r="E83" i="2"/>
  <c r="E84" i="2"/>
  <c r="E85" i="2"/>
  <c r="AE85" i="2"/>
  <c r="E86" i="2"/>
  <c r="AE86" i="2" s="1"/>
  <c r="E87" i="2"/>
  <c r="AE87" i="2" s="1"/>
  <c r="E88" i="2"/>
  <c r="AE88" i="2" s="1"/>
  <c r="E89" i="2"/>
  <c r="AE89" i="2" s="1"/>
  <c r="E90" i="2"/>
  <c r="AF90" i="2" s="1"/>
  <c r="E91" i="2"/>
  <c r="AE91" i="2" s="1"/>
  <c r="F40" i="17"/>
  <c r="N14" i="17"/>
  <c r="G14" i="17" s="1"/>
  <c r="M18" i="17"/>
  <c r="N18" i="17" s="1"/>
  <c r="G18" i="17" s="1"/>
  <c r="M11" i="17"/>
  <c r="N11" i="17" s="1"/>
  <c r="G11" i="17" s="1"/>
  <c r="K31" i="17"/>
  <c r="L31" i="17" s="1"/>
  <c r="K32" i="17"/>
  <c r="L32" i="17" s="1"/>
  <c r="K11" i="17"/>
  <c r="L11" i="17" s="1"/>
  <c r="C11" i="17" s="1"/>
  <c r="J1" i="5"/>
  <c r="AE11" i="3"/>
  <c r="AE12" i="3"/>
  <c r="AE13" i="3"/>
  <c r="AE14" i="3"/>
  <c r="AE15" i="3"/>
  <c r="AE16" i="3"/>
  <c r="AE17" i="3"/>
  <c r="AE18" i="3"/>
  <c r="AE19" i="3"/>
  <c r="AE20" i="3"/>
  <c r="AE21" i="3"/>
  <c r="AE22" i="3"/>
  <c r="AE23" i="3"/>
  <c r="AE24" i="3"/>
  <c r="AE25" i="3"/>
  <c r="AE26" i="3"/>
  <c r="AE27" i="3"/>
  <c r="AE28" i="3"/>
  <c r="AE29" i="3"/>
  <c r="AE30" i="3"/>
  <c r="AE31" i="3"/>
  <c r="AE32" i="3"/>
  <c r="AE33" i="3"/>
  <c r="AE34" i="3"/>
  <c r="AE35" i="3"/>
  <c r="AE36" i="3"/>
  <c r="AE37" i="3"/>
  <c r="AE38" i="3"/>
  <c r="AE39" i="3"/>
  <c r="AE40" i="3"/>
  <c r="AE41" i="3"/>
  <c r="AE42" i="3"/>
  <c r="AE43" i="3"/>
  <c r="AE44" i="3"/>
  <c r="AE45" i="3"/>
  <c r="AE46" i="3"/>
  <c r="AE47" i="3"/>
  <c r="AE48" i="3"/>
  <c r="AE49" i="3"/>
  <c r="AE50" i="3"/>
  <c r="AE51" i="3"/>
  <c r="AE52" i="3"/>
  <c r="AE53" i="3"/>
  <c r="AE54" i="3"/>
  <c r="AE55" i="3"/>
  <c r="AE56" i="3"/>
  <c r="AE57" i="3"/>
  <c r="AE58" i="3"/>
  <c r="AE59" i="3"/>
  <c r="AE60" i="3"/>
  <c r="AE61" i="3"/>
  <c r="AE62" i="3"/>
  <c r="AE63" i="3"/>
  <c r="AE64" i="3"/>
  <c r="AE65" i="3"/>
  <c r="AE66" i="3"/>
  <c r="AE67" i="3"/>
  <c r="AE68" i="3"/>
  <c r="AE69" i="3"/>
  <c r="AE70" i="3"/>
  <c r="AE71" i="3"/>
  <c r="AE72" i="3"/>
  <c r="AE73" i="3"/>
  <c r="AE74" i="3"/>
  <c r="AE75" i="3"/>
  <c r="AE76" i="3"/>
  <c r="AE77" i="3"/>
  <c r="AE78" i="3"/>
  <c r="AE79" i="3"/>
  <c r="AE80" i="3"/>
  <c r="AE81" i="3"/>
  <c r="AE82" i="3"/>
  <c r="AE83" i="3"/>
  <c r="AE84" i="3"/>
  <c r="AE85" i="3"/>
  <c r="AE86" i="3"/>
  <c r="AE87" i="3"/>
  <c r="AE88" i="3"/>
  <c r="AE89" i="3"/>
  <c r="AE90" i="3"/>
  <c r="AE91" i="3"/>
  <c r="AE92" i="3"/>
  <c r="AE93" i="3"/>
  <c r="AE94" i="3"/>
  <c r="AE95" i="3"/>
  <c r="AE96" i="3"/>
  <c r="AE97" i="3"/>
  <c r="AE98" i="3"/>
  <c r="AE99" i="3"/>
  <c r="Y11" i="3"/>
  <c r="Y12" i="3"/>
  <c r="Y13" i="3"/>
  <c r="Y14" i="3"/>
  <c r="Y15" i="3"/>
  <c r="Y16" i="3"/>
  <c r="Y17" i="3"/>
  <c r="Y18" i="3"/>
  <c r="Y19" i="3"/>
  <c r="Y20" i="3"/>
  <c r="Y21" i="3"/>
  <c r="Y22" i="3"/>
  <c r="Y23" i="3"/>
  <c r="Y24" i="3"/>
  <c r="Y25" i="3"/>
  <c r="Y26" i="3"/>
  <c r="Y27" i="3"/>
  <c r="Y28" i="3"/>
  <c r="Y29" i="3"/>
  <c r="Y30" i="3"/>
  <c r="Y31" i="3"/>
  <c r="Y32" i="3"/>
  <c r="Y33" i="3"/>
  <c r="Y34" i="3"/>
  <c r="Y35" i="3"/>
  <c r="Y36" i="3"/>
  <c r="Y37" i="3"/>
  <c r="Y38" i="3"/>
  <c r="Y39" i="3"/>
  <c r="Y40" i="3"/>
  <c r="Y41" i="3"/>
  <c r="Y42" i="3"/>
  <c r="Y43" i="3"/>
  <c r="Y44" i="3"/>
  <c r="Y45" i="3"/>
  <c r="Y46" i="3"/>
  <c r="Y47" i="3"/>
  <c r="Y48" i="3"/>
  <c r="Y49" i="3"/>
  <c r="Y50" i="3"/>
  <c r="Y51" i="3"/>
  <c r="Y52" i="3"/>
  <c r="Y53" i="3"/>
  <c r="Y54" i="3"/>
  <c r="Y55" i="3"/>
  <c r="Y56" i="3"/>
  <c r="Y57" i="3"/>
  <c r="Y58" i="3"/>
  <c r="Y59" i="3"/>
  <c r="Y60" i="3"/>
  <c r="Y61" i="3"/>
  <c r="Y62" i="3"/>
  <c r="Y63" i="3"/>
  <c r="Y64" i="3"/>
  <c r="Y65" i="3"/>
  <c r="Y66" i="3"/>
  <c r="Y67" i="3"/>
  <c r="Y68" i="3"/>
  <c r="Y69" i="3"/>
  <c r="Y70" i="3"/>
  <c r="Y71" i="3"/>
  <c r="Y72" i="3"/>
  <c r="Y73" i="3"/>
  <c r="Y74" i="3"/>
  <c r="Y75" i="3"/>
  <c r="Y76" i="3"/>
  <c r="Y77" i="3"/>
  <c r="Y78" i="3"/>
  <c r="Y79" i="3"/>
  <c r="Y80" i="3"/>
  <c r="Y81" i="3"/>
  <c r="Y82" i="3"/>
  <c r="Y83" i="3"/>
  <c r="Y84" i="3"/>
  <c r="Y85" i="3"/>
  <c r="Y86" i="3"/>
  <c r="Y87" i="3"/>
  <c r="Y88" i="3"/>
  <c r="Y89" i="3"/>
  <c r="Y90" i="3"/>
  <c r="Y91" i="3"/>
  <c r="Y92" i="3"/>
  <c r="Y93" i="3"/>
  <c r="Y94" i="3"/>
  <c r="Y95" i="3"/>
  <c r="Y96" i="3"/>
  <c r="Y97" i="3"/>
  <c r="Y98" i="3"/>
  <c r="Y99" i="3"/>
  <c r="AE10" i="3"/>
  <c r="AD10" i="3"/>
  <c r="Y10" i="3"/>
  <c r="X10" i="3"/>
  <c r="AG11" i="3"/>
  <c r="AG12" i="3"/>
  <c r="AG13" i="3"/>
  <c r="AG14" i="3"/>
  <c r="AG15" i="3"/>
  <c r="AG16" i="3"/>
  <c r="AG17" i="3"/>
  <c r="AG18" i="3"/>
  <c r="AG19" i="3"/>
  <c r="AG20" i="3"/>
  <c r="AG21" i="3"/>
  <c r="AG22" i="3"/>
  <c r="AG23" i="3"/>
  <c r="AG24" i="3"/>
  <c r="AG25" i="3"/>
  <c r="AG26" i="3"/>
  <c r="AG27" i="3"/>
  <c r="AG28" i="3"/>
  <c r="AG29" i="3"/>
  <c r="AG30" i="3"/>
  <c r="AG31" i="3"/>
  <c r="AG32" i="3"/>
  <c r="AG33" i="3"/>
  <c r="AG34" i="3"/>
  <c r="AG35" i="3"/>
  <c r="AG36" i="3"/>
  <c r="AG37" i="3"/>
  <c r="AG38" i="3"/>
  <c r="AG39" i="3"/>
  <c r="AG40" i="3"/>
  <c r="AG41" i="3"/>
  <c r="AG42" i="3"/>
  <c r="AG43" i="3"/>
  <c r="AG44" i="3"/>
  <c r="AG45" i="3"/>
  <c r="AG46" i="3"/>
  <c r="AG47" i="3"/>
  <c r="AG48" i="3"/>
  <c r="AG49" i="3"/>
  <c r="AG50" i="3"/>
  <c r="AG51" i="3"/>
  <c r="AG52" i="3"/>
  <c r="AG53" i="3"/>
  <c r="AG54" i="3"/>
  <c r="AG55" i="3"/>
  <c r="AG56" i="3"/>
  <c r="AG57" i="3"/>
  <c r="AG58" i="3"/>
  <c r="AG59" i="3"/>
  <c r="AG60" i="3"/>
  <c r="AG61" i="3"/>
  <c r="AG62" i="3"/>
  <c r="AG63" i="3"/>
  <c r="AG64" i="3"/>
  <c r="AG65" i="3"/>
  <c r="AG66" i="3"/>
  <c r="AG67" i="3"/>
  <c r="AG68" i="3"/>
  <c r="AG69" i="3"/>
  <c r="AG70" i="3"/>
  <c r="AG71" i="3"/>
  <c r="AG72" i="3"/>
  <c r="AG73" i="3"/>
  <c r="AG74" i="3"/>
  <c r="AG75" i="3"/>
  <c r="AG76" i="3"/>
  <c r="AG77" i="3"/>
  <c r="AG78" i="3"/>
  <c r="AG79" i="3"/>
  <c r="AG80" i="3"/>
  <c r="AG81" i="3"/>
  <c r="AG82" i="3"/>
  <c r="AG83" i="3"/>
  <c r="AG84" i="3"/>
  <c r="AG85" i="3"/>
  <c r="AG86" i="3"/>
  <c r="AG87" i="3"/>
  <c r="AG88" i="3"/>
  <c r="AG89" i="3"/>
  <c r="AG90" i="3"/>
  <c r="AG91" i="3"/>
  <c r="AG92" i="3"/>
  <c r="AG93" i="3"/>
  <c r="AG94" i="3"/>
  <c r="AG95" i="3"/>
  <c r="AG96" i="3"/>
  <c r="AG97" i="3"/>
  <c r="AG98" i="3"/>
  <c r="AG99" i="3"/>
  <c r="AA11" i="3"/>
  <c r="AA12" i="3"/>
  <c r="AA13" i="3"/>
  <c r="AA14" i="3"/>
  <c r="AA15" i="3"/>
  <c r="AA16" i="3"/>
  <c r="AA17" i="3"/>
  <c r="AA18" i="3"/>
  <c r="AA19" i="3"/>
  <c r="AA20" i="3"/>
  <c r="AA21" i="3"/>
  <c r="AA22" i="3"/>
  <c r="AA23" i="3"/>
  <c r="AA24" i="3"/>
  <c r="AA25" i="3"/>
  <c r="AA26" i="3"/>
  <c r="AA27" i="3"/>
  <c r="AA28" i="3"/>
  <c r="AA29" i="3"/>
  <c r="AA30" i="3"/>
  <c r="AA31" i="3"/>
  <c r="AA32" i="3"/>
  <c r="AA33" i="3"/>
  <c r="AA34" i="3"/>
  <c r="AA35" i="3"/>
  <c r="AA36" i="3"/>
  <c r="AA37" i="3"/>
  <c r="AA38" i="3"/>
  <c r="AA39" i="3"/>
  <c r="AA40" i="3"/>
  <c r="AA41" i="3"/>
  <c r="AA42" i="3"/>
  <c r="AA43" i="3"/>
  <c r="AA44" i="3"/>
  <c r="AA45" i="3"/>
  <c r="AA46" i="3"/>
  <c r="AA47" i="3"/>
  <c r="AA48" i="3"/>
  <c r="AA49" i="3"/>
  <c r="AA50" i="3"/>
  <c r="AA51" i="3"/>
  <c r="AA52" i="3"/>
  <c r="AA53" i="3"/>
  <c r="AA54" i="3"/>
  <c r="AA55" i="3"/>
  <c r="AA56" i="3"/>
  <c r="AA57" i="3"/>
  <c r="AA58" i="3"/>
  <c r="AA59" i="3"/>
  <c r="AA60" i="3"/>
  <c r="AA61" i="3"/>
  <c r="AA62" i="3"/>
  <c r="AA63" i="3"/>
  <c r="AA64" i="3"/>
  <c r="AA65" i="3"/>
  <c r="AA66" i="3"/>
  <c r="AA67" i="3"/>
  <c r="AA68" i="3"/>
  <c r="AA69" i="3"/>
  <c r="AA70" i="3"/>
  <c r="AA71" i="3"/>
  <c r="AA72" i="3"/>
  <c r="AA73" i="3"/>
  <c r="AA74" i="3"/>
  <c r="AA75" i="3"/>
  <c r="AA76" i="3"/>
  <c r="AA77" i="3"/>
  <c r="AA78" i="3"/>
  <c r="AA79" i="3"/>
  <c r="AA80" i="3"/>
  <c r="AA81" i="3"/>
  <c r="AA82" i="3"/>
  <c r="AA83" i="3"/>
  <c r="AA84" i="3"/>
  <c r="AA85" i="3"/>
  <c r="AA86" i="3"/>
  <c r="AA87" i="3"/>
  <c r="AA88" i="3"/>
  <c r="AA89" i="3"/>
  <c r="AA90" i="3"/>
  <c r="AA91" i="3"/>
  <c r="AA92" i="3"/>
  <c r="AA93" i="3"/>
  <c r="AA94" i="3"/>
  <c r="AA95" i="3"/>
  <c r="AA96" i="3"/>
  <c r="AA97" i="3"/>
  <c r="AA98" i="3"/>
  <c r="AA99" i="3"/>
  <c r="AG10" i="3"/>
  <c r="AA10" i="3"/>
  <c r="E2" i="2"/>
  <c r="AF99" i="3"/>
  <c r="AF98" i="3"/>
  <c r="AF97" i="3"/>
  <c r="AF96" i="3"/>
  <c r="AF95" i="3"/>
  <c r="AF94" i="3"/>
  <c r="AF93" i="3"/>
  <c r="AF92" i="3"/>
  <c r="AF91" i="3"/>
  <c r="AF90" i="3"/>
  <c r="AF89" i="3"/>
  <c r="AF88" i="3"/>
  <c r="AF87" i="3"/>
  <c r="AF86" i="3"/>
  <c r="AF85" i="3"/>
  <c r="AF84" i="3"/>
  <c r="AF83" i="3"/>
  <c r="AF82" i="3"/>
  <c r="AF81" i="3"/>
  <c r="AF80" i="3"/>
  <c r="AF79" i="3"/>
  <c r="AF78" i="3"/>
  <c r="AF77" i="3"/>
  <c r="AF76" i="3"/>
  <c r="AF75" i="3"/>
  <c r="AF74" i="3"/>
  <c r="AF73" i="3"/>
  <c r="AF72" i="3"/>
  <c r="AF71" i="3"/>
  <c r="AF70" i="3"/>
  <c r="AF69" i="3"/>
  <c r="AF68" i="3"/>
  <c r="AF67" i="3"/>
  <c r="AF66" i="3"/>
  <c r="AF65" i="3"/>
  <c r="AF64" i="3"/>
  <c r="AF63" i="3"/>
  <c r="AF62" i="3"/>
  <c r="AF61" i="3"/>
  <c r="AF60" i="3"/>
  <c r="AF59" i="3"/>
  <c r="AF58" i="3"/>
  <c r="AF57" i="3"/>
  <c r="AF56" i="3"/>
  <c r="AF55" i="3"/>
  <c r="AF54" i="3"/>
  <c r="AF53" i="3"/>
  <c r="AF52" i="3"/>
  <c r="AF51" i="3"/>
  <c r="AF50" i="3"/>
  <c r="AF49" i="3"/>
  <c r="AF48" i="3"/>
  <c r="AF47" i="3"/>
  <c r="AF46" i="3"/>
  <c r="AF45" i="3"/>
  <c r="AF44" i="3"/>
  <c r="AF43" i="3"/>
  <c r="AF42" i="3"/>
  <c r="AF41" i="3"/>
  <c r="AF40" i="3"/>
  <c r="AF39" i="3"/>
  <c r="AF38" i="3"/>
  <c r="AF37" i="3"/>
  <c r="AF36" i="3"/>
  <c r="AF35" i="3"/>
  <c r="AF34" i="3"/>
  <c r="AF33" i="3"/>
  <c r="AF32" i="3"/>
  <c r="AF31" i="3"/>
  <c r="AF30" i="3"/>
  <c r="AF29" i="3"/>
  <c r="AF28" i="3"/>
  <c r="AF27" i="3"/>
  <c r="AF26" i="3"/>
  <c r="AF25" i="3"/>
  <c r="AF24" i="3"/>
  <c r="AF23" i="3"/>
  <c r="AF22" i="3"/>
  <c r="AF21" i="3"/>
  <c r="AF20" i="3"/>
  <c r="AF19" i="3"/>
  <c r="AF18" i="3"/>
  <c r="AF17" i="3"/>
  <c r="AF16" i="3"/>
  <c r="AF15" i="3"/>
  <c r="AF14" i="3"/>
  <c r="AF13" i="3"/>
  <c r="AF12" i="3"/>
  <c r="AF11" i="3"/>
  <c r="AF10" i="3"/>
  <c r="AD99" i="3"/>
  <c r="AD98" i="3"/>
  <c r="AD97" i="3"/>
  <c r="AD96" i="3"/>
  <c r="AD95" i="3"/>
  <c r="AD94" i="3"/>
  <c r="AD93" i="3"/>
  <c r="AD92" i="3"/>
  <c r="AD91" i="3"/>
  <c r="AD90" i="3"/>
  <c r="AD89" i="3"/>
  <c r="AD88" i="3"/>
  <c r="AD87" i="3"/>
  <c r="AD86" i="3"/>
  <c r="AD85" i="3"/>
  <c r="AD84" i="3"/>
  <c r="AD83" i="3"/>
  <c r="AD82" i="3"/>
  <c r="AD81" i="3"/>
  <c r="AD80" i="3"/>
  <c r="AD79" i="3"/>
  <c r="AD78" i="3"/>
  <c r="AD77" i="3"/>
  <c r="AD76" i="3"/>
  <c r="AD75" i="3"/>
  <c r="AD74" i="3"/>
  <c r="AD73" i="3"/>
  <c r="AD72" i="3"/>
  <c r="AD71" i="3"/>
  <c r="AD70" i="3"/>
  <c r="AD69" i="3"/>
  <c r="AD68" i="3"/>
  <c r="AD67" i="3"/>
  <c r="AD66" i="3"/>
  <c r="AD65" i="3"/>
  <c r="AD64" i="3"/>
  <c r="AD63" i="3"/>
  <c r="AD62" i="3"/>
  <c r="AD61" i="3"/>
  <c r="AD60" i="3"/>
  <c r="AD59" i="3"/>
  <c r="AD58" i="3"/>
  <c r="AD57" i="3"/>
  <c r="AD56" i="3"/>
  <c r="AD55" i="3"/>
  <c r="AD54" i="3"/>
  <c r="AD53" i="3"/>
  <c r="AD52" i="3"/>
  <c r="AD51" i="3"/>
  <c r="AD50" i="3"/>
  <c r="AD49" i="3"/>
  <c r="AD48" i="3"/>
  <c r="AD47" i="3"/>
  <c r="AD46" i="3"/>
  <c r="AD45" i="3"/>
  <c r="AD44" i="3"/>
  <c r="AD43" i="3"/>
  <c r="AD42" i="3"/>
  <c r="AD41" i="3"/>
  <c r="AD40" i="3"/>
  <c r="AD39" i="3"/>
  <c r="AD38" i="3"/>
  <c r="AD37" i="3"/>
  <c r="AD36" i="3"/>
  <c r="AD35" i="3"/>
  <c r="AD34" i="3"/>
  <c r="AD33" i="3"/>
  <c r="AD32" i="3"/>
  <c r="AD31" i="3"/>
  <c r="AD30" i="3"/>
  <c r="AD29" i="3"/>
  <c r="AD28" i="3"/>
  <c r="AD27" i="3"/>
  <c r="AD26" i="3"/>
  <c r="AD25" i="3"/>
  <c r="AD24" i="3"/>
  <c r="AD23" i="3"/>
  <c r="AD22" i="3"/>
  <c r="AD21" i="3"/>
  <c r="AD20" i="3"/>
  <c r="AD19" i="3"/>
  <c r="AD18" i="3"/>
  <c r="AD17" i="3"/>
  <c r="AD16" i="3"/>
  <c r="AD15" i="3"/>
  <c r="AD14" i="3"/>
  <c r="AD13" i="3"/>
  <c r="AD12" i="3"/>
  <c r="AD11" i="3"/>
  <c r="AC99" i="3"/>
  <c r="AC98" i="3"/>
  <c r="AC97" i="3"/>
  <c r="AC96" i="3"/>
  <c r="AC95" i="3"/>
  <c r="AC94" i="3"/>
  <c r="AC93" i="3"/>
  <c r="AC92" i="3"/>
  <c r="AC91" i="3"/>
  <c r="AC90" i="3"/>
  <c r="AC89" i="3"/>
  <c r="AC88" i="3"/>
  <c r="AC87" i="3"/>
  <c r="AC86" i="3"/>
  <c r="AC85" i="3"/>
  <c r="AC84" i="3"/>
  <c r="AC83" i="3"/>
  <c r="AC82" i="3"/>
  <c r="AC81" i="3"/>
  <c r="AC80" i="3"/>
  <c r="AC79" i="3"/>
  <c r="AC78" i="3"/>
  <c r="AC77" i="3"/>
  <c r="AC76" i="3"/>
  <c r="AC75" i="3"/>
  <c r="AC74" i="3"/>
  <c r="AC73" i="3"/>
  <c r="AC72" i="3"/>
  <c r="AC71" i="3"/>
  <c r="AC70" i="3"/>
  <c r="AC69" i="3"/>
  <c r="AC68" i="3"/>
  <c r="AC67" i="3"/>
  <c r="AC66" i="3"/>
  <c r="AC65" i="3"/>
  <c r="AC64" i="3"/>
  <c r="AC63" i="3"/>
  <c r="AC62" i="3"/>
  <c r="AC61" i="3"/>
  <c r="AC60" i="3"/>
  <c r="AC59" i="3"/>
  <c r="AC58" i="3"/>
  <c r="AC57" i="3"/>
  <c r="AC56" i="3"/>
  <c r="AC55" i="3"/>
  <c r="AC54" i="3"/>
  <c r="AC53" i="3"/>
  <c r="AC52" i="3"/>
  <c r="AC51" i="3"/>
  <c r="AC50" i="3"/>
  <c r="AC49" i="3"/>
  <c r="AC48" i="3"/>
  <c r="AC47" i="3"/>
  <c r="AC46" i="3"/>
  <c r="AC45" i="3"/>
  <c r="AC44" i="3"/>
  <c r="AC43" i="3"/>
  <c r="AC42" i="3"/>
  <c r="AC41" i="3"/>
  <c r="AC40" i="3"/>
  <c r="AC39" i="3"/>
  <c r="AC38" i="3"/>
  <c r="AC37" i="3"/>
  <c r="AC36" i="3"/>
  <c r="AC35" i="3"/>
  <c r="AC34" i="3"/>
  <c r="AC33" i="3"/>
  <c r="AC32" i="3"/>
  <c r="AC31" i="3"/>
  <c r="AC30" i="3"/>
  <c r="AC29" i="3"/>
  <c r="AC28" i="3"/>
  <c r="AC27" i="3"/>
  <c r="AC26" i="3"/>
  <c r="AC25" i="3"/>
  <c r="AC24" i="3"/>
  <c r="AC23" i="3"/>
  <c r="AC22" i="3"/>
  <c r="AC21" i="3"/>
  <c r="AC20" i="3"/>
  <c r="AC19" i="3"/>
  <c r="AC18" i="3"/>
  <c r="AC17" i="3"/>
  <c r="AC16" i="3"/>
  <c r="AC15" i="3"/>
  <c r="AC14" i="3"/>
  <c r="AC13" i="3"/>
  <c r="AC12" i="3"/>
  <c r="AC11" i="3"/>
  <c r="AC10" i="3"/>
  <c r="W11" i="3"/>
  <c r="X11" i="3"/>
  <c r="Z11" i="3"/>
  <c r="W12" i="3"/>
  <c r="X12" i="3"/>
  <c r="Z12" i="3"/>
  <c r="W13" i="3"/>
  <c r="X13" i="3"/>
  <c r="Z13" i="3"/>
  <c r="W14" i="3"/>
  <c r="X14" i="3"/>
  <c r="Z14" i="3"/>
  <c r="W15" i="3"/>
  <c r="X15" i="3"/>
  <c r="Z15" i="3"/>
  <c r="W16" i="3"/>
  <c r="X16" i="3"/>
  <c r="Z16" i="3"/>
  <c r="W17" i="3"/>
  <c r="X17" i="3"/>
  <c r="Z17" i="3"/>
  <c r="W18" i="3"/>
  <c r="X18" i="3"/>
  <c r="Z18" i="3"/>
  <c r="W19" i="3"/>
  <c r="X19" i="3"/>
  <c r="Z19" i="3"/>
  <c r="W20" i="3"/>
  <c r="X20" i="3"/>
  <c r="Z20" i="3"/>
  <c r="W21" i="3"/>
  <c r="X21" i="3"/>
  <c r="Z21" i="3"/>
  <c r="W22" i="3"/>
  <c r="X22" i="3"/>
  <c r="Z22" i="3"/>
  <c r="W23" i="3"/>
  <c r="X23" i="3"/>
  <c r="Z23" i="3"/>
  <c r="W24" i="3"/>
  <c r="X24" i="3"/>
  <c r="Z24" i="3"/>
  <c r="W25" i="3"/>
  <c r="X25" i="3"/>
  <c r="Z25" i="3"/>
  <c r="W26" i="3"/>
  <c r="X26" i="3"/>
  <c r="Z26" i="3"/>
  <c r="W27" i="3"/>
  <c r="X27" i="3"/>
  <c r="Z27" i="3"/>
  <c r="W28" i="3"/>
  <c r="X28" i="3"/>
  <c r="Z28" i="3"/>
  <c r="W29" i="3"/>
  <c r="X29" i="3"/>
  <c r="Z29" i="3"/>
  <c r="W30" i="3"/>
  <c r="X30" i="3"/>
  <c r="Z30" i="3"/>
  <c r="W31" i="3"/>
  <c r="X31" i="3"/>
  <c r="Z31" i="3"/>
  <c r="W32" i="3"/>
  <c r="X32" i="3"/>
  <c r="Z32" i="3"/>
  <c r="W33" i="3"/>
  <c r="X33" i="3"/>
  <c r="Z33" i="3"/>
  <c r="W34" i="3"/>
  <c r="X34" i="3"/>
  <c r="Z34" i="3"/>
  <c r="W35" i="3"/>
  <c r="X35" i="3"/>
  <c r="Z35" i="3"/>
  <c r="W36" i="3"/>
  <c r="X36" i="3"/>
  <c r="Z36" i="3"/>
  <c r="W37" i="3"/>
  <c r="X37" i="3"/>
  <c r="Z37" i="3"/>
  <c r="W38" i="3"/>
  <c r="X38" i="3"/>
  <c r="Z38" i="3"/>
  <c r="W39" i="3"/>
  <c r="X39" i="3"/>
  <c r="Z39" i="3"/>
  <c r="W40" i="3"/>
  <c r="X40" i="3"/>
  <c r="Z40" i="3"/>
  <c r="W41" i="3"/>
  <c r="X41" i="3"/>
  <c r="Z41" i="3"/>
  <c r="W42" i="3"/>
  <c r="X42" i="3"/>
  <c r="Z42" i="3"/>
  <c r="W43" i="3"/>
  <c r="X43" i="3"/>
  <c r="Z43" i="3"/>
  <c r="W44" i="3"/>
  <c r="X44" i="3"/>
  <c r="Z44" i="3"/>
  <c r="W45" i="3"/>
  <c r="X45" i="3"/>
  <c r="Z45" i="3"/>
  <c r="W46" i="3"/>
  <c r="X46" i="3"/>
  <c r="Z46" i="3"/>
  <c r="W47" i="3"/>
  <c r="X47" i="3"/>
  <c r="Z47" i="3"/>
  <c r="W48" i="3"/>
  <c r="X48" i="3"/>
  <c r="Z48" i="3"/>
  <c r="W49" i="3"/>
  <c r="X49" i="3"/>
  <c r="Z49" i="3"/>
  <c r="W50" i="3"/>
  <c r="X50" i="3"/>
  <c r="Z50" i="3"/>
  <c r="W51" i="3"/>
  <c r="X51" i="3"/>
  <c r="Z51" i="3"/>
  <c r="W52" i="3"/>
  <c r="X52" i="3"/>
  <c r="Z52" i="3"/>
  <c r="W53" i="3"/>
  <c r="X53" i="3"/>
  <c r="Z53" i="3"/>
  <c r="W54" i="3"/>
  <c r="X54" i="3"/>
  <c r="Z54" i="3"/>
  <c r="W55" i="3"/>
  <c r="X55" i="3"/>
  <c r="Z55" i="3"/>
  <c r="W56" i="3"/>
  <c r="X56" i="3"/>
  <c r="Z56" i="3"/>
  <c r="W57" i="3"/>
  <c r="X57" i="3"/>
  <c r="Z57" i="3"/>
  <c r="W58" i="3"/>
  <c r="X58" i="3"/>
  <c r="Z58" i="3"/>
  <c r="W59" i="3"/>
  <c r="X59" i="3"/>
  <c r="Z59" i="3"/>
  <c r="W60" i="3"/>
  <c r="X60" i="3"/>
  <c r="Z60" i="3"/>
  <c r="W61" i="3"/>
  <c r="X61" i="3"/>
  <c r="Z61" i="3"/>
  <c r="W62" i="3"/>
  <c r="X62" i="3"/>
  <c r="Z62" i="3"/>
  <c r="W63" i="3"/>
  <c r="X63" i="3"/>
  <c r="Z63" i="3"/>
  <c r="W64" i="3"/>
  <c r="X64" i="3"/>
  <c r="Z64" i="3"/>
  <c r="W65" i="3"/>
  <c r="X65" i="3"/>
  <c r="Z65" i="3"/>
  <c r="W66" i="3"/>
  <c r="X66" i="3"/>
  <c r="Z66" i="3"/>
  <c r="W67" i="3"/>
  <c r="X67" i="3"/>
  <c r="Z67" i="3"/>
  <c r="W68" i="3"/>
  <c r="X68" i="3"/>
  <c r="Z68" i="3"/>
  <c r="W69" i="3"/>
  <c r="X69" i="3"/>
  <c r="Z69" i="3"/>
  <c r="W70" i="3"/>
  <c r="X70" i="3"/>
  <c r="Z70" i="3"/>
  <c r="W71" i="3"/>
  <c r="X71" i="3"/>
  <c r="Z71" i="3"/>
  <c r="W72" i="3"/>
  <c r="X72" i="3"/>
  <c r="Z72" i="3"/>
  <c r="W73" i="3"/>
  <c r="X73" i="3"/>
  <c r="Z73" i="3"/>
  <c r="W74" i="3"/>
  <c r="X74" i="3"/>
  <c r="Z74" i="3"/>
  <c r="W75" i="3"/>
  <c r="X75" i="3"/>
  <c r="Z75" i="3"/>
  <c r="W76" i="3"/>
  <c r="X76" i="3"/>
  <c r="Z76" i="3"/>
  <c r="W77" i="3"/>
  <c r="X77" i="3"/>
  <c r="Z77" i="3"/>
  <c r="W78" i="3"/>
  <c r="X78" i="3"/>
  <c r="Z78" i="3"/>
  <c r="W79" i="3"/>
  <c r="X79" i="3"/>
  <c r="Z79" i="3"/>
  <c r="W80" i="3"/>
  <c r="X80" i="3"/>
  <c r="Z80" i="3"/>
  <c r="W81" i="3"/>
  <c r="X81" i="3"/>
  <c r="Z81" i="3"/>
  <c r="W82" i="3"/>
  <c r="X82" i="3"/>
  <c r="Z82" i="3"/>
  <c r="W83" i="3"/>
  <c r="X83" i="3"/>
  <c r="Z83" i="3"/>
  <c r="W84" i="3"/>
  <c r="X84" i="3"/>
  <c r="Z84" i="3"/>
  <c r="W85" i="3"/>
  <c r="X85" i="3"/>
  <c r="Z85" i="3"/>
  <c r="W86" i="3"/>
  <c r="X86" i="3"/>
  <c r="Z86" i="3"/>
  <c r="W87" i="3"/>
  <c r="X87" i="3"/>
  <c r="Z87" i="3"/>
  <c r="W88" i="3"/>
  <c r="X88" i="3"/>
  <c r="Z88" i="3"/>
  <c r="W89" i="3"/>
  <c r="X89" i="3"/>
  <c r="Z89" i="3"/>
  <c r="W90" i="3"/>
  <c r="X90" i="3"/>
  <c r="Z90" i="3"/>
  <c r="W91" i="3"/>
  <c r="X91" i="3"/>
  <c r="Z91" i="3"/>
  <c r="W92" i="3"/>
  <c r="X92" i="3"/>
  <c r="Z92" i="3"/>
  <c r="W93" i="3"/>
  <c r="X93" i="3"/>
  <c r="Z93" i="3"/>
  <c r="W94" i="3"/>
  <c r="X94" i="3"/>
  <c r="Z94" i="3"/>
  <c r="W95" i="3"/>
  <c r="X95" i="3"/>
  <c r="Z95" i="3"/>
  <c r="W96" i="3"/>
  <c r="X96" i="3"/>
  <c r="Z96" i="3"/>
  <c r="W97" i="3"/>
  <c r="X97" i="3"/>
  <c r="Z97" i="3"/>
  <c r="W98" i="3"/>
  <c r="X98" i="3"/>
  <c r="Z98" i="3"/>
  <c r="W99" i="3"/>
  <c r="X99" i="3"/>
  <c r="Z99" i="3"/>
  <c r="Z10" i="3"/>
  <c r="W10" i="3"/>
  <c r="AE90" i="2"/>
  <c r="AA90" i="2"/>
  <c r="AA86" i="2"/>
  <c r="AA82" i="2"/>
  <c r="AE78" i="2"/>
  <c r="AA78" i="2"/>
  <c r="AE74" i="2"/>
  <c r="AA74" i="2"/>
  <c r="AE70" i="2"/>
  <c r="AA70" i="2"/>
  <c r="AE62" i="2"/>
  <c r="AA62" i="2"/>
  <c r="AE58" i="2"/>
  <c r="AE54" i="2"/>
  <c r="AA54" i="2"/>
  <c r="AA50" i="2"/>
  <c r="AE46" i="2"/>
  <c r="AA46" i="2"/>
  <c r="AE42" i="2"/>
  <c r="AA42" i="2"/>
  <c r="AE34" i="2"/>
  <c r="AE30" i="2"/>
  <c r="AA22" i="2"/>
  <c r="AA18" i="2"/>
  <c r="AA89" i="2"/>
  <c r="AA85" i="2"/>
  <c r="AA81" i="2"/>
  <c r="AA69" i="2"/>
  <c r="AA65" i="2"/>
  <c r="AA61" i="2"/>
  <c r="AA53" i="2"/>
  <c r="AA49" i="2"/>
  <c r="AA45" i="2"/>
  <c r="AA37" i="2"/>
  <c r="AE84" i="2"/>
  <c r="AA84" i="2"/>
  <c r="AE80" i="2"/>
  <c r="AA76" i="2"/>
  <c r="AE72" i="2"/>
  <c r="AA72" i="2"/>
  <c r="AA68" i="2"/>
  <c r="AE64" i="2"/>
  <c r="AA64" i="2"/>
  <c r="AA60" i="2"/>
  <c r="AE56" i="2"/>
  <c r="AA56" i="2"/>
  <c r="AE52" i="2"/>
  <c r="AE48" i="2"/>
  <c r="AA48" i="2"/>
  <c r="AA44" i="2"/>
  <c r="AA40" i="2"/>
  <c r="AE36" i="2"/>
  <c r="AA36" i="2"/>
  <c r="AE28" i="2"/>
  <c r="AA28" i="2"/>
  <c r="AE24" i="2"/>
  <c r="AE20" i="2"/>
  <c r="AA20" i="2"/>
  <c r="AE16" i="2"/>
  <c r="AA8" i="2"/>
  <c r="AA91" i="2"/>
  <c r="AE83" i="2"/>
  <c r="AA83" i="2"/>
  <c r="AE79" i="2"/>
  <c r="AE75" i="2"/>
  <c r="AA75" i="2"/>
  <c r="AE71" i="2"/>
  <c r="AE67" i="2"/>
  <c r="AA67" i="2"/>
  <c r="AE63" i="2"/>
  <c r="AA59" i="2"/>
  <c r="AE55" i="2"/>
  <c r="AA55" i="2"/>
  <c r="AA51" i="2"/>
  <c r="AE47" i="2"/>
  <c r="AA47" i="2"/>
  <c r="AE43" i="2"/>
  <c r="AA43" i="2"/>
  <c r="AE39" i="2"/>
  <c r="AA39" i="2"/>
  <c r="AF89" i="2"/>
  <c r="AB85" i="2"/>
  <c r="AF85" i="2"/>
  <c r="AF81" i="2"/>
  <c r="AB77" i="2"/>
  <c r="AF77" i="2"/>
  <c r="AB69" i="2"/>
  <c r="AF69" i="2"/>
  <c r="AB65" i="2"/>
  <c r="AB61" i="2"/>
  <c r="AF61" i="2"/>
  <c r="S57" i="2"/>
  <c r="AB53" i="2"/>
  <c r="AF53" i="2"/>
  <c r="AB49" i="2"/>
  <c r="S45" i="2"/>
  <c r="AB45" i="2"/>
  <c r="AF45" i="2"/>
  <c r="AB41" i="2"/>
  <c r="AB37" i="2"/>
  <c r="AB17" i="2"/>
  <c r="AB88" i="2"/>
  <c r="AB84" i="2"/>
  <c r="AF84" i="2"/>
  <c r="AB80" i="2"/>
  <c r="AF76" i="2"/>
  <c r="AB72" i="2"/>
  <c r="AF72" i="2"/>
  <c r="AF68" i="2"/>
  <c r="W64" i="2"/>
  <c r="AB64" i="2"/>
  <c r="AF64" i="2"/>
  <c r="AB60" i="2"/>
  <c r="AF60" i="2"/>
  <c r="AB56" i="2"/>
  <c r="AF56" i="2"/>
  <c r="AB52" i="2"/>
  <c r="AF52" i="2"/>
  <c r="AB48" i="2"/>
  <c r="AB44" i="2"/>
  <c r="AF44" i="2"/>
  <c r="AB40" i="2"/>
  <c r="AB36" i="2"/>
  <c r="AF36" i="2"/>
  <c r="AF32" i="2"/>
  <c r="AB28" i="2"/>
  <c r="AF28" i="2"/>
  <c r="AF24" i="2"/>
  <c r="AB24" i="2"/>
  <c r="AF20" i="2"/>
  <c r="AB16" i="2"/>
  <c r="AF16" i="2"/>
  <c r="AF4" i="2"/>
  <c r="AF91" i="2"/>
  <c r="AB91" i="2"/>
  <c r="AF87" i="2"/>
  <c r="S83" i="2"/>
  <c r="AF83" i="2"/>
  <c r="AB83" i="2"/>
  <c r="AB79" i="2"/>
  <c r="V75" i="2"/>
  <c r="AF75" i="2"/>
  <c r="AB75" i="2"/>
  <c r="AF71" i="2"/>
  <c r="AB71" i="2"/>
  <c r="AF67" i="2"/>
  <c r="AB67" i="2"/>
  <c r="AB63" i="2"/>
  <c r="AF59" i="2"/>
  <c r="AB59" i="2"/>
  <c r="AF55" i="2"/>
  <c r="AB55" i="2"/>
  <c r="AF51" i="2"/>
  <c r="AB51" i="2"/>
  <c r="Q47" i="2"/>
  <c r="AF47" i="2"/>
  <c r="AB47" i="2"/>
  <c r="AF43" i="2"/>
  <c r="AB43" i="2"/>
  <c r="AF39" i="2"/>
  <c r="AB39" i="2"/>
  <c r="AF35" i="2"/>
  <c r="AB90" i="2"/>
  <c r="AB86" i="2"/>
  <c r="AF86" i="2"/>
  <c r="AB82" i="2"/>
  <c r="AF82" i="2"/>
  <c r="AB78" i="2"/>
  <c r="AF78" i="2"/>
  <c r="AB74" i="2"/>
  <c r="AF74" i="2"/>
  <c r="W70" i="2"/>
  <c r="AB70" i="2"/>
  <c r="AF70" i="2"/>
  <c r="AB66" i="2"/>
  <c r="AB62" i="2"/>
  <c r="AF62" i="2"/>
  <c r="AB58" i="2"/>
  <c r="AF58" i="2"/>
  <c r="AB54" i="2"/>
  <c r="AF54" i="2"/>
  <c r="AB50" i="2"/>
  <c r="AF50" i="2"/>
  <c r="AB46" i="2"/>
  <c r="AF46" i="2"/>
  <c r="I42" i="2"/>
  <c r="AB42" i="2"/>
  <c r="AF42" i="2"/>
  <c r="AF30" i="2"/>
  <c r="AB26" i="2"/>
  <c r="AB18" i="2"/>
  <c r="AF18" i="2"/>
  <c r="Y47" i="2"/>
  <c r="AG88" i="2"/>
  <c r="AC88" i="2"/>
  <c r="AH88" i="2"/>
  <c r="AD88" i="2"/>
  <c r="A88" i="2"/>
  <c r="AB96" i="3"/>
  <c r="AH81" i="2"/>
  <c r="AC81" i="2"/>
  <c r="AD81" i="2"/>
  <c r="AG81" i="2"/>
  <c r="A81" i="2"/>
  <c r="AD74" i="2"/>
  <c r="AH74" i="2"/>
  <c r="AC74" i="2"/>
  <c r="AG74" i="2"/>
  <c r="A74" i="2"/>
  <c r="AG68" i="2"/>
  <c r="AH68" i="2"/>
  <c r="AC68" i="2"/>
  <c r="AD68" i="2"/>
  <c r="A68" i="2"/>
  <c r="AC63" i="2"/>
  <c r="AD63" i="2"/>
  <c r="A63" i="2"/>
  <c r="G44" i="2"/>
  <c r="AG44" i="2"/>
  <c r="AD44" i="2"/>
  <c r="AC44" i="2"/>
  <c r="AH44" i="2"/>
  <c r="A44" i="2"/>
  <c r="AH41" i="2"/>
  <c r="AD41" i="2"/>
  <c r="A41" i="2"/>
  <c r="G36" i="2"/>
  <c r="AG36" i="2"/>
  <c r="AD36" i="2"/>
  <c r="AH36" i="2"/>
  <c r="AC36" i="2"/>
  <c r="A36" i="2"/>
  <c r="I28" i="2"/>
  <c r="A28" i="2"/>
  <c r="AH36" i="3"/>
  <c r="AG28" i="2"/>
  <c r="AD28" i="2"/>
  <c r="AH28" i="2"/>
  <c r="AC28" i="2"/>
  <c r="AG24" i="2"/>
  <c r="AD24" i="2"/>
  <c r="AH24" i="2"/>
  <c r="AH30" i="3"/>
  <c r="AB30" i="3"/>
  <c r="AC22" i="2"/>
  <c r="AH16" i="2"/>
  <c r="AC16" i="2"/>
  <c r="AD16" i="2"/>
  <c r="AG76" i="2"/>
  <c r="AD76" i="2"/>
  <c r="AH76" i="2"/>
  <c r="AC76" i="2"/>
  <c r="A76" i="2"/>
  <c r="AB84" i="3"/>
  <c r="Q58" i="2"/>
  <c r="AD58" i="2"/>
  <c r="AG58" i="2"/>
  <c r="AC58" i="2"/>
  <c r="AH58" i="2"/>
  <c r="A58" i="2"/>
  <c r="AH53" i="2"/>
  <c r="AD53" i="2"/>
  <c r="AG53" i="2"/>
  <c r="AC53" i="2"/>
  <c r="A53" i="2"/>
  <c r="V47" i="2"/>
  <c r="W46" i="2"/>
  <c r="AD46" i="2"/>
  <c r="AH46" i="2"/>
  <c r="AG46" i="2"/>
  <c r="AC46" i="2"/>
  <c r="A46" i="2"/>
  <c r="S40" i="2"/>
  <c r="AG40" i="2"/>
  <c r="AH40" i="2"/>
  <c r="AD40" i="2"/>
  <c r="AC40" i="2"/>
  <c r="A40" i="2"/>
  <c r="AG35" i="2"/>
  <c r="AH8" i="2"/>
  <c r="I90" i="2"/>
  <c r="AD90" i="2"/>
  <c r="AC90" i="2"/>
  <c r="AG90" i="2"/>
  <c r="AH90" i="2"/>
  <c r="A90" i="2"/>
  <c r="AB98" i="3"/>
  <c r="AD86" i="2"/>
  <c r="AH86" i="2"/>
  <c r="AG86" i="2"/>
  <c r="AC86" i="2"/>
  <c r="A86" i="2"/>
  <c r="AC83" i="2"/>
  <c r="AH83" i="2"/>
  <c r="AG83" i="2"/>
  <c r="AD83" i="2"/>
  <c r="A83" i="2"/>
  <c r="J79" i="2"/>
  <c r="AC79" i="2"/>
  <c r="AH79" i="2"/>
  <c r="AD79" i="2"/>
  <c r="AG79" i="2"/>
  <c r="A79" i="2"/>
  <c r="AG72" i="2"/>
  <c r="AH72" i="2"/>
  <c r="AD72" i="2"/>
  <c r="AC72" i="2"/>
  <c r="A72" i="2"/>
  <c r="L70" i="2"/>
  <c r="AD70" i="2"/>
  <c r="AG70" i="2"/>
  <c r="AH70" i="2"/>
  <c r="AC70" i="2"/>
  <c r="A70" i="2"/>
  <c r="AD66" i="2"/>
  <c r="AC66" i="2"/>
  <c r="A66" i="2"/>
  <c r="I64" i="2"/>
  <c r="AG64" i="2"/>
  <c r="AH64" i="2"/>
  <c r="AD64" i="2"/>
  <c r="AC64" i="2"/>
  <c r="A64" i="2"/>
  <c r="AH61" i="2"/>
  <c r="AG61" i="2"/>
  <c r="AD61" i="2"/>
  <c r="AC61" i="2"/>
  <c r="A61" i="2"/>
  <c r="Q55" i="2"/>
  <c r="AH55" i="2"/>
  <c r="AC55" i="2"/>
  <c r="AG55" i="2"/>
  <c r="AD55" i="2"/>
  <c r="A55" i="2"/>
  <c r="W52" i="2"/>
  <c r="AG52" i="2"/>
  <c r="AH52" i="2"/>
  <c r="AC52" i="2"/>
  <c r="AD52" i="2"/>
  <c r="A52" i="2"/>
  <c r="AH49" i="2"/>
  <c r="AG49" i="2"/>
  <c r="AC49" i="2"/>
  <c r="AD49" i="2"/>
  <c r="A49" i="2"/>
  <c r="F39" i="2"/>
  <c r="AH39" i="2"/>
  <c r="AC39" i="2"/>
  <c r="AG39" i="2"/>
  <c r="AD39" i="2"/>
  <c r="A39" i="2"/>
  <c r="A34" i="2"/>
  <c r="AD30" i="2"/>
  <c r="S26" i="2"/>
  <c r="AH26" i="2"/>
  <c r="AG18" i="2"/>
  <c r="AD18" i="2"/>
  <c r="AD14" i="2"/>
  <c r="AC14" i="2"/>
  <c r="AG84" i="2"/>
  <c r="AH84" i="2"/>
  <c r="AD84" i="2"/>
  <c r="AC84" i="2"/>
  <c r="A84" i="2"/>
  <c r="G77" i="2"/>
  <c r="AH77" i="2"/>
  <c r="AG77" i="2"/>
  <c r="AD77" i="2"/>
  <c r="AC77" i="2"/>
  <c r="A77" i="2"/>
  <c r="I65" i="2"/>
  <c r="AH65" i="2"/>
  <c r="AG65" i="2"/>
  <c r="AD65" i="2"/>
  <c r="AC65" i="2"/>
  <c r="A65" i="2"/>
  <c r="L59" i="2"/>
  <c r="AG59" i="2"/>
  <c r="AD59" i="2"/>
  <c r="AC59" i="2"/>
  <c r="AH59" i="2"/>
  <c r="A59" i="2"/>
  <c r="L54" i="2"/>
  <c r="AD54" i="2"/>
  <c r="AH54" i="2"/>
  <c r="AG54" i="2"/>
  <c r="AC54" i="2"/>
  <c r="A54" i="2"/>
  <c r="AC51" i="2"/>
  <c r="AG51" i="2"/>
  <c r="AD51" i="2"/>
  <c r="AH51" i="2"/>
  <c r="A51" i="2"/>
  <c r="AC47" i="2"/>
  <c r="AD47" i="2"/>
  <c r="AH47" i="2"/>
  <c r="AG47" i="2"/>
  <c r="A47" i="2"/>
  <c r="W32" i="2"/>
  <c r="AH40" i="3"/>
  <c r="U20" i="2"/>
  <c r="AG20" i="2"/>
  <c r="AD20" i="2"/>
  <c r="AC20" i="2"/>
  <c r="AC12" i="2"/>
  <c r="AH2" i="2"/>
  <c r="AG91" i="2"/>
  <c r="AD91" i="2"/>
  <c r="AC91" i="2"/>
  <c r="AH91" i="2"/>
  <c r="A91" i="2"/>
  <c r="AH99" i="3"/>
  <c r="F87" i="2"/>
  <c r="AH87" i="2"/>
  <c r="AC87" i="2"/>
  <c r="AD87" i="2"/>
  <c r="AG87" i="2"/>
  <c r="A87" i="2"/>
  <c r="AB95" i="3"/>
  <c r="G80" i="2"/>
  <c r="AG80" i="2"/>
  <c r="AH80" i="2"/>
  <c r="AD80" i="2"/>
  <c r="AC80" i="2"/>
  <c r="A80" i="2"/>
  <c r="AH73" i="2"/>
  <c r="AC73" i="2"/>
  <c r="AD73" i="2"/>
  <c r="A73" i="2"/>
  <c r="AC67" i="2"/>
  <c r="AH67" i="2"/>
  <c r="AD67" i="2"/>
  <c r="AG67" i="2"/>
  <c r="A67" i="2"/>
  <c r="AD62" i="2"/>
  <c r="AH62" i="2"/>
  <c r="AG62" i="2"/>
  <c r="AC62" i="2"/>
  <c r="A62" i="2"/>
  <c r="AG56" i="2"/>
  <c r="AD56" i="2"/>
  <c r="AC56" i="2"/>
  <c r="AH56" i="2"/>
  <c r="A56" i="2"/>
  <c r="W50" i="2"/>
  <c r="AD50" i="2"/>
  <c r="AG50" i="2"/>
  <c r="AC50" i="2"/>
  <c r="AH50" i="2"/>
  <c r="A50" i="2"/>
  <c r="U43" i="2"/>
  <c r="AG43" i="2"/>
  <c r="AD43" i="2"/>
  <c r="AC43" i="2"/>
  <c r="AH43" i="2"/>
  <c r="A43" i="2"/>
  <c r="AG4" i="2"/>
  <c r="AH4" i="2"/>
  <c r="AH89" i="2"/>
  <c r="AG89" i="2"/>
  <c r="AD89" i="2"/>
  <c r="AC89" i="2"/>
  <c r="A89" i="2"/>
  <c r="AB97" i="3"/>
  <c r="AH85" i="2"/>
  <c r="AD85" i="2"/>
  <c r="AC85" i="2"/>
  <c r="AG85" i="2"/>
  <c r="A85" i="2"/>
  <c r="W82" i="2"/>
  <c r="AD82" i="2"/>
  <c r="AG82" i="2"/>
  <c r="AH82" i="2"/>
  <c r="AC82" i="2"/>
  <c r="A82" i="2"/>
  <c r="AD78" i="2"/>
  <c r="AH78" i="2"/>
  <c r="AC78" i="2"/>
  <c r="AG78" i="2"/>
  <c r="A78" i="2"/>
  <c r="F75" i="2"/>
  <c r="AG75" i="2"/>
  <c r="AD75" i="2"/>
  <c r="AC75" i="2"/>
  <c r="AH75" i="2"/>
  <c r="A75" i="2"/>
  <c r="AH71" i="2"/>
  <c r="AC71" i="2"/>
  <c r="AG71" i="2"/>
  <c r="AD71" i="2"/>
  <c r="A71" i="2"/>
  <c r="AH69" i="2"/>
  <c r="AD69" i="2"/>
  <c r="AC69" i="2"/>
  <c r="AG69" i="2"/>
  <c r="A69" i="2"/>
  <c r="T65" i="2"/>
  <c r="Q63" i="2"/>
  <c r="W60" i="2"/>
  <c r="AG60" i="2"/>
  <c r="AH60" i="2"/>
  <c r="AC60" i="2"/>
  <c r="AD60" i="2"/>
  <c r="A60" i="2"/>
  <c r="F57" i="2"/>
  <c r="AH57" i="2"/>
  <c r="AG57" i="2"/>
  <c r="AD57" i="2"/>
  <c r="AC57" i="2"/>
  <c r="A57" i="2"/>
  <c r="S54" i="2"/>
  <c r="W51" i="2"/>
  <c r="S48" i="2"/>
  <c r="AG48" i="2"/>
  <c r="AH48" i="2"/>
  <c r="AD48" i="2"/>
  <c r="AC48" i="2"/>
  <c r="A48" i="2"/>
  <c r="I47" i="2"/>
  <c r="L45" i="2"/>
  <c r="AH45" i="2"/>
  <c r="AC45" i="2"/>
  <c r="AG45" i="2"/>
  <c r="AD45" i="2"/>
  <c r="A45" i="2"/>
  <c r="AD42" i="2"/>
  <c r="AC42" i="2"/>
  <c r="AH42" i="2"/>
  <c r="AG42" i="2"/>
  <c r="A42" i="2"/>
  <c r="AG38" i="2"/>
  <c r="AG37" i="2"/>
  <c r="AG33" i="2"/>
  <c r="AH21" i="2"/>
  <c r="AC17" i="2"/>
  <c r="AG13" i="2"/>
  <c r="Z6" i="2"/>
  <c r="AH6" i="2"/>
  <c r="AH3" i="2"/>
  <c r="AG3" i="2"/>
  <c r="AB22" i="3"/>
  <c r="W9" i="2"/>
  <c r="X4" i="2"/>
  <c r="B3" i="2"/>
  <c r="W84" i="2"/>
  <c r="U75" i="2"/>
  <c r="L75" i="2"/>
  <c r="S84" i="2"/>
  <c r="Z75" i="2"/>
  <c r="I75" i="2"/>
  <c r="Q85" i="2"/>
  <c r="L84" i="2"/>
  <c r="W75" i="2"/>
  <c r="Q75" i="2"/>
  <c r="H75" i="2"/>
  <c r="T57" i="2"/>
  <c r="V53" i="2"/>
  <c r="V91" i="2"/>
  <c r="U89" i="2"/>
  <c r="U33" i="2"/>
  <c r="Q9" i="2"/>
  <c r="S89" i="2"/>
  <c r="S70" i="2"/>
  <c r="W69" i="2"/>
  <c r="Y66" i="2"/>
  <c r="W47" i="2"/>
  <c r="M47" i="2"/>
  <c r="S33" i="2"/>
  <c r="W65" i="2"/>
  <c r="W61" i="2"/>
  <c r="W58" i="2"/>
  <c r="W54" i="2"/>
  <c r="M53" i="2"/>
  <c r="S51" i="2"/>
  <c r="G47" i="2"/>
  <c r="U37" i="2"/>
  <c r="Z91" i="2"/>
  <c r="I91" i="2"/>
  <c r="I89" i="2"/>
  <c r="Y83" i="2"/>
  <c r="M83" i="2"/>
  <c r="M69" i="2"/>
  <c r="W67" i="2"/>
  <c r="J65" i="2"/>
  <c r="L62" i="2"/>
  <c r="L61" i="2"/>
  <c r="S59" i="2"/>
  <c r="I57" i="2"/>
  <c r="Y53" i="2"/>
  <c r="I53" i="2"/>
  <c r="L51" i="2"/>
  <c r="S47" i="2"/>
  <c r="L47" i="2"/>
  <c r="B47" i="2"/>
  <c r="W41" i="2"/>
  <c r="L41" i="2"/>
  <c r="S22" i="2"/>
  <c r="S9" i="2"/>
  <c r="W91" i="2"/>
  <c r="Q91" i="2"/>
  <c r="H91" i="2"/>
  <c r="W83" i="2"/>
  <c r="G83" i="2"/>
  <c r="Y69" i="2"/>
  <c r="G69" i="2"/>
  <c r="S67" i="2"/>
  <c r="W53" i="2"/>
  <c r="Q53" i="2"/>
  <c r="G53" i="2"/>
  <c r="U41" i="2"/>
  <c r="I41" i="2"/>
  <c r="V39" i="2"/>
  <c r="L36" i="2"/>
  <c r="U91" i="2"/>
  <c r="L91" i="2"/>
  <c r="B91" i="2"/>
  <c r="W87" i="2"/>
  <c r="I82" i="2"/>
  <c r="S69" i="2"/>
  <c r="S64" i="2"/>
  <c r="W59" i="2"/>
  <c r="S53" i="2"/>
  <c r="L53" i="2"/>
  <c r="B53" i="2"/>
  <c r="T9" i="2"/>
  <c r="M39" i="2"/>
  <c r="W76" i="2"/>
  <c r="L69" i="2"/>
  <c r="Q61" i="2"/>
  <c r="B61" i="2"/>
  <c r="Y91" i="2"/>
  <c r="S91" i="2"/>
  <c r="M91" i="2"/>
  <c r="G91" i="2"/>
  <c r="V83" i="2"/>
  <c r="Q83" i="2"/>
  <c r="I83" i="2"/>
  <c r="B83" i="2"/>
  <c r="S81" i="2"/>
  <c r="W77" i="2"/>
  <c r="S76" i="2"/>
  <c r="Y75" i="2"/>
  <c r="S75" i="2"/>
  <c r="M75" i="2"/>
  <c r="G75" i="2"/>
  <c r="W72" i="2"/>
  <c r="V69" i="2"/>
  <c r="Q69" i="2"/>
  <c r="I69" i="2"/>
  <c r="B69" i="2"/>
  <c r="L67" i="2"/>
  <c r="W62" i="2"/>
  <c r="Z61" i="2"/>
  <c r="U61" i="2"/>
  <c r="H61" i="2"/>
  <c r="W55" i="2"/>
  <c r="U51" i="2"/>
  <c r="I51" i="2"/>
  <c r="W42" i="2"/>
  <c r="Y41" i="2"/>
  <c r="Q41" i="2"/>
  <c r="Y39" i="2"/>
  <c r="I39" i="2"/>
  <c r="S30" i="2"/>
  <c r="Y21" i="2"/>
  <c r="L11" i="2"/>
  <c r="L83" i="2"/>
  <c r="V61" i="2"/>
  <c r="I61" i="2"/>
  <c r="S39" i="2"/>
  <c r="L39" i="2"/>
  <c r="W30" i="2"/>
  <c r="W88" i="2"/>
  <c r="Z83" i="2"/>
  <c r="U83" i="2"/>
  <c r="H83" i="2"/>
  <c r="W78" i="2"/>
  <c r="L76" i="2"/>
  <c r="Z69" i="2"/>
  <c r="U69" i="2"/>
  <c r="H69" i="2"/>
  <c r="Y63" i="2"/>
  <c r="S62" i="2"/>
  <c r="Y61" i="2"/>
  <c r="S61" i="2"/>
  <c r="M61" i="2"/>
  <c r="G61" i="2"/>
  <c r="W56" i="2"/>
  <c r="S42" i="2"/>
  <c r="W39" i="2"/>
  <c r="Q39" i="2"/>
  <c r="G39" i="2"/>
  <c r="W36" i="2"/>
  <c r="A30" i="2"/>
  <c r="AH38" i="3"/>
  <c r="W28" i="2"/>
  <c r="G74" i="2"/>
  <c r="W74" i="2"/>
  <c r="G71" i="2"/>
  <c r="Q71" i="2"/>
  <c r="X27" i="2"/>
  <c r="G24" i="2"/>
  <c r="I24" i="2"/>
  <c r="AH32" i="3"/>
  <c r="U24" i="2"/>
  <c r="W89" i="2"/>
  <c r="L89" i="2"/>
  <c r="Q88" i="2"/>
  <c r="T87" i="2"/>
  <c r="J87" i="2"/>
  <c r="W86" i="2"/>
  <c r="W85" i="2"/>
  <c r="U84" i="2"/>
  <c r="I84" i="2"/>
  <c r="W80" i="2"/>
  <c r="W79" i="2"/>
  <c r="S78" i="2"/>
  <c r="Q77" i="2"/>
  <c r="U76" i="2"/>
  <c r="I76" i="2"/>
  <c r="I72" i="2"/>
  <c r="S72" i="2"/>
  <c r="I70" i="2"/>
  <c r="U70" i="2"/>
  <c r="W66" i="2"/>
  <c r="G63" i="2"/>
  <c r="G59" i="2"/>
  <c r="I59" i="2"/>
  <c r="U59" i="2"/>
  <c r="I54" i="2"/>
  <c r="U54" i="2"/>
  <c r="G48" i="2"/>
  <c r="W48" i="2"/>
  <c r="F41" i="2"/>
  <c r="J41" i="2"/>
  <c r="P41" i="2"/>
  <c r="T41" i="2"/>
  <c r="X41" i="2"/>
  <c r="H41" i="2"/>
  <c r="M41" i="2"/>
  <c r="V41" i="2"/>
  <c r="Z41" i="2"/>
  <c r="W24" i="2"/>
  <c r="G20" i="2"/>
  <c r="L20" i="2"/>
  <c r="J11" i="2"/>
  <c r="S87" i="2"/>
  <c r="I87" i="2"/>
  <c r="S86" i="2"/>
  <c r="W81" i="2"/>
  <c r="L81" i="2"/>
  <c r="Q80" i="2"/>
  <c r="Q74" i="2"/>
  <c r="J73" i="2"/>
  <c r="W73" i="2"/>
  <c r="W71" i="2"/>
  <c r="I45" i="2"/>
  <c r="U45" i="2"/>
  <c r="L43" i="2"/>
  <c r="G28" i="2"/>
  <c r="Q28" i="2"/>
  <c r="Y28" i="2"/>
  <c r="L28" i="2"/>
  <c r="U28" i="2"/>
  <c r="I26" i="2"/>
  <c r="A26" i="2"/>
  <c r="AH34" i="3"/>
  <c r="W26" i="2"/>
  <c r="S24" i="2"/>
  <c r="G13" i="2"/>
  <c r="W90" i="2"/>
  <c r="X87" i="2"/>
  <c r="P87" i="2"/>
  <c r="U81" i="2"/>
  <c r="I81" i="2"/>
  <c r="G67" i="2"/>
  <c r="I67" i="2"/>
  <c r="U67" i="2"/>
  <c r="G66" i="2"/>
  <c r="W63" i="2"/>
  <c r="I62" i="2"/>
  <c r="U62" i="2"/>
  <c r="S49" i="2"/>
  <c r="W49" i="2"/>
  <c r="W45" i="2"/>
  <c r="G42" i="2"/>
  <c r="Q42" i="2"/>
  <c r="Y42" i="2"/>
  <c r="L42" i="2"/>
  <c r="U42" i="2"/>
  <c r="G40" i="2"/>
  <c r="W40" i="2"/>
  <c r="F35" i="2"/>
  <c r="H35" i="2"/>
  <c r="S28" i="2"/>
  <c r="Y27" i="2"/>
  <c r="L12" i="2"/>
  <c r="W57" i="2"/>
  <c r="J57" i="2"/>
  <c r="S56" i="2"/>
  <c r="Z53" i="2"/>
  <c r="U53" i="2"/>
  <c r="H53" i="2"/>
  <c r="Z47" i="2"/>
  <c r="U47" i="2"/>
  <c r="H47" i="2"/>
  <c r="W44" i="2"/>
  <c r="Z39" i="2"/>
  <c r="U39" i="2"/>
  <c r="H39" i="2"/>
  <c r="U36" i="2"/>
  <c r="W33" i="2"/>
  <c r="Z9" i="2"/>
  <c r="G87" i="2"/>
  <c r="L87" i="2"/>
  <c r="Q87" i="2"/>
  <c r="U87" i="2"/>
  <c r="Y87" i="2"/>
  <c r="B87" i="2"/>
  <c r="H87" i="2"/>
  <c r="M87" i="2"/>
  <c r="V87" i="2"/>
  <c r="Z87" i="2"/>
  <c r="S82" i="2"/>
  <c r="I66" i="2"/>
  <c r="S66" i="2"/>
  <c r="L66" i="2"/>
  <c r="U66" i="2"/>
  <c r="I63" i="2"/>
  <c r="S63" i="2"/>
  <c r="L63" i="2"/>
  <c r="U63" i="2"/>
  <c r="F52" i="2"/>
  <c r="I52" i="2"/>
  <c r="S52" i="2"/>
  <c r="Y25" i="2"/>
  <c r="I16" i="2"/>
  <c r="S16" i="2"/>
  <c r="Y16" i="2"/>
  <c r="Q16" i="2"/>
  <c r="U16" i="2"/>
  <c r="G16" i="2"/>
  <c r="Y80" i="2"/>
  <c r="T79" i="2"/>
  <c r="Y77" i="2"/>
  <c r="Y74" i="2"/>
  <c r="T73" i="2"/>
  <c r="Y71" i="2"/>
  <c r="S65" i="2"/>
  <c r="X57" i="2"/>
  <c r="P57" i="2"/>
  <c r="P2" i="2"/>
  <c r="L2" i="2"/>
  <c r="G79" i="2"/>
  <c r="L79" i="2"/>
  <c r="Q79" i="2"/>
  <c r="U79" i="2"/>
  <c r="Y79" i="2"/>
  <c r="B79" i="2"/>
  <c r="H79" i="2"/>
  <c r="M79" i="2"/>
  <c r="V79" i="2"/>
  <c r="Z79" i="2"/>
  <c r="G73" i="2"/>
  <c r="L73" i="2"/>
  <c r="Q73" i="2"/>
  <c r="U73" i="2"/>
  <c r="Y73" i="2"/>
  <c r="B73" i="2"/>
  <c r="H73" i="2"/>
  <c r="M73" i="2"/>
  <c r="V73" i="2"/>
  <c r="Z73" i="2"/>
  <c r="S68" i="2"/>
  <c r="I58" i="2"/>
  <c r="S58" i="2"/>
  <c r="L58" i="2"/>
  <c r="U58" i="2"/>
  <c r="I55" i="2"/>
  <c r="S55" i="2"/>
  <c r="L55" i="2"/>
  <c r="U55" i="2"/>
  <c r="G49" i="2"/>
  <c r="L49" i="2"/>
  <c r="Q49" i="2"/>
  <c r="U49" i="2"/>
  <c r="Y49" i="2"/>
  <c r="F49" i="2"/>
  <c r="J49" i="2"/>
  <c r="T49" i="2"/>
  <c r="X49" i="2"/>
  <c r="B49" i="2"/>
  <c r="H49" i="2"/>
  <c r="M49" i="2"/>
  <c r="V49" i="2"/>
  <c r="Z49" i="2"/>
  <c r="P49" i="2"/>
  <c r="T31" i="2"/>
  <c r="I88" i="2"/>
  <c r="S88" i="2"/>
  <c r="L88" i="2"/>
  <c r="U88" i="2"/>
  <c r="I85" i="2"/>
  <c r="S85" i="2"/>
  <c r="L85" i="2"/>
  <c r="U85" i="2"/>
  <c r="G65" i="2"/>
  <c r="L65" i="2"/>
  <c r="Q65" i="2"/>
  <c r="U65" i="2"/>
  <c r="Y65" i="2"/>
  <c r="B65" i="2"/>
  <c r="H65" i="2"/>
  <c r="M65" i="2"/>
  <c r="V65" i="2"/>
  <c r="Z65" i="2"/>
  <c r="S60" i="2"/>
  <c r="I50" i="2"/>
  <c r="S50" i="2"/>
  <c r="G50" i="2"/>
  <c r="Y50" i="2"/>
  <c r="L50" i="2"/>
  <c r="U50" i="2"/>
  <c r="Q50" i="2"/>
  <c r="Q32" i="2"/>
  <c r="I18" i="2"/>
  <c r="X79" i="2"/>
  <c r="P79" i="2"/>
  <c r="F79" i="2"/>
  <c r="X73" i="2"/>
  <c r="P73" i="2"/>
  <c r="F73" i="2"/>
  <c r="I68" i="2"/>
  <c r="Y58" i="2"/>
  <c r="G58" i="2"/>
  <c r="Y55" i="2"/>
  <c r="G55" i="2"/>
  <c r="I49" i="2"/>
  <c r="S90" i="2"/>
  <c r="I80" i="2"/>
  <c r="S80" i="2"/>
  <c r="L80" i="2"/>
  <c r="U80" i="2"/>
  <c r="I77" i="2"/>
  <c r="S77" i="2"/>
  <c r="L77" i="2"/>
  <c r="U77" i="2"/>
  <c r="I74" i="2"/>
  <c r="S74" i="2"/>
  <c r="L74" i="2"/>
  <c r="U74" i="2"/>
  <c r="I71" i="2"/>
  <c r="S71" i="2"/>
  <c r="L71" i="2"/>
  <c r="U71" i="2"/>
  <c r="G57" i="2"/>
  <c r="L57" i="2"/>
  <c r="Q57" i="2"/>
  <c r="U57" i="2"/>
  <c r="Y57" i="2"/>
  <c r="B57" i="2"/>
  <c r="H57" i="2"/>
  <c r="M57" i="2"/>
  <c r="V57" i="2"/>
  <c r="Z57" i="2"/>
  <c r="G46" i="2"/>
  <c r="S46" i="2"/>
  <c r="I46" i="2"/>
  <c r="Z4" i="2"/>
  <c r="J4" i="2"/>
  <c r="Y88" i="2"/>
  <c r="G88" i="2"/>
  <c r="Y85" i="2"/>
  <c r="G85" i="2"/>
  <c r="S79" i="2"/>
  <c r="I79" i="2"/>
  <c r="S73" i="2"/>
  <c r="I73" i="2"/>
  <c r="W68" i="2"/>
  <c r="X65" i="2"/>
  <c r="P65" i="2"/>
  <c r="F65" i="2"/>
  <c r="I60" i="2"/>
  <c r="W18" i="2"/>
  <c r="X91" i="2"/>
  <c r="T91" i="2"/>
  <c r="P91" i="2"/>
  <c r="J91" i="2"/>
  <c r="F91" i="2"/>
  <c r="Y89" i="2"/>
  <c r="Q89" i="2"/>
  <c r="G89" i="2"/>
  <c r="I86" i="2"/>
  <c r="Y84" i="2"/>
  <c r="Q84" i="2"/>
  <c r="G84" i="2"/>
  <c r="X83" i="2"/>
  <c r="T83" i="2"/>
  <c r="P83" i="2"/>
  <c r="J83" i="2"/>
  <c r="F83" i="2"/>
  <c r="Y81" i="2"/>
  <c r="Q81" i="2"/>
  <c r="G81" i="2"/>
  <c r="I78" i="2"/>
  <c r="Y76" i="2"/>
  <c r="Q76" i="2"/>
  <c r="G76" i="2"/>
  <c r="X75" i="2"/>
  <c r="T75" i="2"/>
  <c r="P75" i="2"/>
  <c r="J75" i="2"/>
  <c r="Y70" i="2"/>
  <c r="Q70" i="2"/>
  <c r="G70" i="2"/>
  <c r="X69" i="2"/>
  <c r="T69" i="2"/>
  <c r="P69" i="2"/>
  <c r="J69" i="2"/>
  <c r="F69" i="2"/>
  <c r="Y67" i="2"/>
  <c r="Q67" i="2"/>
  <c r="Y62" i="2"/>
  <c r="Q62" i="2"/>
  <c r="G62" i="2"/>
  <c r="X61" i="2"/>
  <c r="T61" i="2"/>
  <c r="P61" i="2"/>
  <c r="J61" i="2"/>
  <c r="F61" i="2"/>
  <c r="Y59" i="2"/>
  <c r="Q59" i="2"/>
  <c r="I56" i="2"/>
  <c r="Y54" i="2"/>
  <c r="Q54" i="2"/>
  <c r="G54" i="2"/>
  <c r="X53" i="2"/>
  <c r="T53" i="2"/>
  <c r="P53" i="2"/>
  <c r="J53" i="2"/>
  <c r="F53" i="2"/>
  <c r="Y51" i="2"/>
  <c r="Q51" i="2"/>
  <c r="G51" i="2"/>
  <c r="I48" i="2"/>
  <c r="X47" i="2"/>
  <c r="T47" i="2"/>
  <c r="P47" i="2"/>
  <c r="J47" i="2"/>
  <c r="F47" i="2"/>
  <c r="Y45" i="2"/>
  <c r="Q45" i="2"/>
  <c r="G45" i="2"/>
  <c r="S43" i="2"/>
  <c r="I43" i="2"/>
  <c r="I40" i="2"/>
  <c r="X39" i="2"/>
  <c r="T39" i="2"/>
  <c r="P39" i="2"/>
  <c r="J39" i="2"/>
  <c r="S36" i="2"/>
  <c r="I36" i="2"/>
  <c r="Y35" i="2"/>
  <c r="Y33" i="2"/>
  <c r="Y24" i="2"/>
  <c r="Q24" i="2"/>
  <c r="S20" i="2"/>
  <c r="I20" i="2"/>
  <c r="A20" i="2"/>
  <c r="AH28" i="3"/>
  <c r="AB28" i="3"/>
  <c r="G19" i="2"/>
  <c r="S8" i="2"/>
  <c r="L7" i="2"/>
  <c r="X3" i="2"/>
  <c r="P3" i="2"/>
  <c r="W43" i="2"/>
  <c r="W38" i="2"/>
  <c r="W20" i="2"/>
  <c r="S35" i="2"/>
  <c r="I35" i="2"/>
  <c r="AB15" i="3"/>
  <c r="W6" i="2"/>
  <c r="Y43" i="2"/>
  <c r="Q43" i="2"/>
  <c r="G43" i="2"/>
  <c r="Y36" i="2"/>
  <c r="Q36" i="2"/>
  <c r="Y20" i="2"/>
  <c r="Q20" i="2"/>
  <c r="J7" i="2"/>
  <c r="X6" i="2"/>
  <c r="AB10" i="3"/>
  <c r="J2" i="2"/>
  <c r="Y3" i="2"/>
  <c r="U3" i="2"/>
  <c r="Q3" i="2"/>
  <c r="I3" i="2"/>
  <c r="A3" i="2"/>
  <c r="AH11" i="3" s="1"/>
  <c r="AB11" i="3"/>
  <c r="V3" i="2"/>
  <c r="Z3" i="2"/>
  <c r="L3" i="2"/>
  <c r="B41" i="2"/>
  <c r="B39" i="2"/>
  <c r="B35" i="2"/>
  <c r="B19" i="2"/>
  <c r="B11" i="2"/>
  <c r="B75" i="2"/>
  <c r="G72" i="2"/>
  <c r="L72" i="2"/>
  <c r="Q72" i="2"/>
  <c r="U72" i="2"/>
  <c r="Y72" i="2"/>
  <c r="B71" i="2"/>
  <c r="F71" i="2"/>
  <c r="H71" i="2"/>
  <c r="J71" i="2"/>
  <c r="M71" i="2"/>
  <c r="P71" i="2"/>
  <c r="T71" i="2"/>
  <c r="V71" i="2"/>
  <c r="X71" i="2"/>
  <c r="Z71" i="2"/>
  <c r="G68" i="2"/>
  <c r="L68" i="2"/>
  <c r="Q68" i="2"/>
  <c r="U68" i="2"/>
  <c r="Y68" i="2"/>
  <c r="B67" i="2"/>
  <c r="F67" i="2"/>
  <c r="H67" i="2"/>
  <c r="J67" i="2"/>
  <c r="M67" i="2"/>
  <c r="P67" i="2"/>
  <c r="T67" i="2"/>
  <c r="V67" i="2"/>
  <c r="X67" i="2"/>
  <c r="Z67" i="2"/>
  <c r="G64" i="2"/>
  <c r="L64" i="2"/>
  <c r="Q64" i="2"/>
  <c r="U64" i="2"/>
  <c r="Y64" i="2"/>
  <c r="B63" i="2"/>
  <c r="F63" i="2"/>
  <c r="H63" i="2"/>
  <c r="J63" i="2"/>
  <c r="M63" i="2"/>
  <c r="P63" i="2"/>
  <c r="T63" i="2"/>
  <c r="V63" i="2"/>
  <c r="X63" i="2"/>
  <c r="Z63" i="2"/>
  <c r="G60" i="2"/>
  <c r="L60" i="2"/>
  <c r="Q60" i="2"/>
  <c r="U60" i="2"/>
  <c r="Y60" i="2"/>
  <c r="B59" i="2"/>
  <c r="F59" i="2"/>
  <c r="H59" i="2"/>
  <c r="J59" i="2"/>
  <c r="M59" i="2"/>
  <c r="P59" i="2"/>
  <c r="T59" i="2"/>
  <c r="V59" i="2"/>
  <c r="X59" i="2"/>
  <c r="Z59" i="2"/>
  <c r="Y90" i="2"/>
  <c r="U90" i="2"/>
  <c r="Q90" i="2"/>
  <c r="L90" i="2"/>
  <c r="G90" i="2"/>
  <c r="Z89" i="2"/>
  <c r="X89" i="2"/>
  <c r="V89" i="2"/>
  <c r="T89" i="2"/>
  <c r="P89" i="2"/>
  <c r="M89" i="2"/>
  <c r="J89" i="2"/>
  <c r="H89" i="2"/>
  <c r="F89" i="2"/>
  <c r="B89" i="2"/>
  <c r="Y86" i="2"/>
  <c r="U86" i="2"/>
  <c r="Q86" i="2"/>
  <c r="L86" i="2"/>
  <c r="G86" i="2"/>
  <c r="Z85" i="2"/>
  <c r="X85" i="2"/>
  <c r="V85" i="2"/>
  <c r="T85" i="2"/>
  <c r="P85" i="2"/>
  <c r="M85" i="2"/>
  <c r="J85" i="2"/>
  <c r="H85" i="2"/>
  <c r="F85" i="2"/>
  <c r="B85" i="2"/>
  <c r="Y82" i="2"/>
  <c r="U82" i="2"/>
  <c r="Q82" i="2"/>
  <c r="L82" i="2"/>
  <c r="G82" i="2"/>
  <c r="Z81" i="2"/>
  <c r="X81" i="2"/>
  <c r="V81" i="2"/>
  <c r="T81" i="2"/>
  <c r="P81" i="2"/>
  <c r="M81" i="2"/>
  <c r="J81" i="2"/>
  <c r="H81" i="2"/>
  <c r="F81" i="2"/>
  <c r="B81" i="2"/>
  <c r="Y78" i="2"/>
  <c r="U78" i="2"/>
  <c r="Q78" i="2"/>
  <c r="L78" i="2"/>
  <c r="G78" i="2"/>
  <c r="Z77" i="2"/>
  <c r="X77" i="2"/>
  <c r="V77" i="2"/>
  <c r="T77" i="2"/>
  <c r="P77" i="2"/>
  <c r="M77" i="2"/>
  <c r="J77" i="2"/>
  <c r="H77" i="2"/>
  <c r="F77" i="2"/>
  <c r="B77" i="2"/>
  <c r="Y56" i="2"/>
  <c r="U56" i="2"/>
  <c r="Q56" i="2"/>
  <c r="L56" i="2"/>
  <c r="G56" i="2"/>
  <c r="Z55" i="2"/>
  <c r="X55" i="2"/>
  <c r="V55" i="2"/>
  <c r="T55" i="2"/>
  <c r="P55" i="2"/>
  <c r="M55" i="2"/>
  <c r="J55" i="2"/>
  <c r="H55" i="2"/>
  <c r="F55" i="2"/>
  <c r="B55" i="2"/>
  <c r="Y52" i="2"/>
  <c r="U52" i="2"/>
  <c r="Q52" i="2"/>
  <c r="L52" i="2"/>
  <c r="G52" i="2"/>
  <c r="Z51" i="2"/>
  <c r="X51" i="2"/>
  <c r="V51" i="2"/>
  <c r="T51" i="2"/>
  <c r="P51" i="2"/>
  <c r="M51" i="2"/>
  <c r="J51" i="2"/>
  <c r="H51" i="2"/>
  <c r="F51" i="2"/>
  <c r="B51" i="2"/>
  <c r="Y46" i="2"/>
  <c r="U46" i="2"/>
  <c r="Q46" i="2"/>
  <c r="L46" i="2"/>
  <c r="Z45" i="2"/>
  <c r="X45" i="2"/>
  <c r="V45" i="2"/>
  <c r="T45" i="2"/>
  <c r="P45" i="2"/>
  <c r="M45" i="2"/>
  <c r="J45" i="2"/>
  <c r="H45" i="2"/>
  <c r="F45" i="2"/>
  <c r="B45" i="2"/>
  <c r="S44" i="2"/>
  <c r="I44" i="2"/>
  <c r="Z43" i="2"/>
  <c r="X43" i="2"/>
  <c r="V43" i="2"/>
  <c r="T43" i="2"/>
  <c r="P43" i="2"/>
  <c r="M43" i="2"/>
  <c r="J43" i="2"/>
  <c r="H43" i="2"/>
  <c r="F43" i="2"/>
  <c r="B43" i="2"/>
  <c r="Z37" i="2"/>
  <c r="J37" i="2"/>
  <c r="H37" i="2"/>
  <c r="Z33" i="2"/>
  <c r="X33" i="2"/>
  <c r="V33" i="2"/>
  <c r="T33" i="2"/>
  <c r="P33" i="2"/>
  <c r="M33" i="2"/>
  <c r="J33" i="2"/>
  <c r="F33" i="2"/>
  <c r="H33" i="2"/>
  <c r="B33" i="2"/>
  <c r="U30" i="2"/>
  <c r="L30" i="2"/>
  <c r="T29" i="2"/>
  <c r="P29" i="2"/>
  <c r="J29" i="2"/>
  <c r="U26" i="2"/>
  <c r="Q26" i="2"/>
  <c r="G26" i="2"/>
  <c r="V25" i="2"/>
  <c r="M25" i="2"/>
  <c r="U22" i="2"/>
  <c r="Q22" i="2"/>
  <c r="T21" i="2"/>
  <c r="J21" i="2"/>
  <c r="U18" i="2"/>
  <c r="L18" i="2"/>
  <c r="V17" i="2"/>
  <c r="M17" i="2"/>
  <c r="Q14" i="2"/>
  <c r="L14" i="2"/>
  <c r="G14" i="2"/>
  <c r="T13" i="2"/>
  <c r="P13" i="2"/>
  <c r="J13" i="2"/>
  <c r="U10" i="2"/>
  <c r="P9" i="2"/>
  <c r="M9" i="2"/>
  <c r="J9" i="2"/>
  <c r="F9" i="2"/>
  <c r="H9" i="2"/>
  <c r="B9" i="2"/>
  <c r="Q6" i="2"/>
  <c r="L6" i="2"/>
  <c r="G6" i="2"/>
  <c r="B50" i="2"/>
  <c r="F50" i="2"/>
  <c r="H50" i="2"/>
  <c r="J50" i="2"/>
  <c r="M50" i="2"/>
  <c r="P50" i="2"/>
  <c r="T50" i="2"/>
  <c r="V50" i="2"/>
  <c r="X50" i="2"/>
  <c r="Z50" i="2"/>
  <c r="B46" i="2"/>
  <c r="F46" i="2"/>
  <c r="H46" i="2"/>
  <c r="J46" i="2"/>
  <c r="M46" i="2"/>
  <c r="P46" i="2"/>
  <c r="T46" i="2"/>
  <c r="V46" i="2"/>
  <c r="X46" i="2"/>
  <c r="Z46" i="2"/>
  <c r="B42" i="2"/>
  <c r="F42" i="2"/>
  <c r="H42" i="2"/>
  <c r="J42" i="2"/>
  <c r="M42" i="2"/>
  <c r="P42" i="2"/>
  <c r="T42" i="2"/>
  <c r="V42" i="2"/>
  <c r="X42" i="2"/>
  <c r="Z42" i="2"/>
  <c r="M38" i="2"/>
  <c r="Z90" i="2"/>
  <c r="X90" i="2"/>
  <c r="V90" i="2"/>
  <c r="T90" i="2"/>
  <c r="P90" i="2"/>
  <c r="M90" i="2"/>
  <c r="J90" i="2"/>
  <c r="H90" i="2"/>
  <c r="F90" i="2"/>
  <c r="B90" i="2"/>
  <c r="Z88" i="2"/>
  <c r="X88" i="2"/>
  <c r="V88" i="2"/>
  <c r="T88" i="2"/>
  <c r="P88" i="2"/>
  <c r="M88" i="2"/>
  <c r="J88" i="2"/>
  <c r="H88" i="2"/>
  <c r="F88" i="2"/>
  <c r="B88" i="2"/>
  <c r="Z86" i="2"/>
  <c r="X86" i="2"/>
  <c r="V86" i="2"/>
  <c r="T86" i="2"/>
  <c r="P86" i="2"/>
  <c r="M86" i="2"/>
  <c r="J86" i="2"/>
  <c r="H86" i="2"/>
  <c r="F86" i="2"/>
  <c r="B86" i="2"/>
  <c r="Z84" i="2"/>
  <c r="X84" i="2"/>
  <c r="V84" i="2"/>
  <c r="T84" i="2"/>
  <c r="P84" i="2"/>
  <c r="M84" i="2"/>
  <c r="J84" i="2"/>
  <c r="H84" i="2"/>
  <c r="F84" i="2"/>
  <c r="B84" i="2"/>
  <c r="Z82" i="2"/>
  <c r="X82" i="2"/>
  <c r="V82" i="2"/>
  <c r="T82" i="2"/>
  <c r="P82" i="2"/>
  <c r="M82" i="2"/>
  <c r="J82" i="2"/>
  <c r="H82" i="2"/>
  <c r="F82" i="2"/>
  <c r="B82" i="2"/>
  <c r="Z80" i="2"/>
  <c r="X80" i="2"/>
  <c r="V80" i="2"/>
  <c r="T80" i="2"/>
  <c r="P80" i="2"/>
  <c r="M80" i="2"/>
  <c r="J80" i="2"/>
  <c r="H80" i="2"/>
  <c r="F80" i="2"/>
  <c r="B80" i="2"/>
  <c r="Z78" i="2"/>
  <c r="X78" i="2"/>
  <c r="V78" i="2"/>
  <c r="T78" i="2"/>
  <c r="P78" i="2"/>
  <c r="M78" i="2"/>
  <c r="J78" i="2"/>
  <c r="H78" i="2"/>
  <c r="F78" i="2"/>
  <c r="B78" i="2"/>
  <c r="Z76" i="2"/>
  <c r="X76" i="2"/>
  <c r="V76" i="2"/>
  <c r="T76" i="2"/>
  <c r="P76" i="2"/>
  <c r="M76" i="2"/>
  <c r="J76" i="2"/>
  <c r="H76" i="2"/>
  <c r="F76" i="2"/>
  <c r="B76" i="2"/>
  <c r="Z74" i="2"/>
  <c r="X74" i="2"/>
  <c r="V74" i="2"/>
  <c r="T74" i="2"/>
  <c r="P74" i="2"/>
  <c r="M74" i="2"/>
  <c r="J74" i="2"/>
  <c r="H74" i="2"/>
  <c r="F74" i="2"/>
  <c r="B74" i="2"/>
  <c r="Z72" i="2"/>
  <c r="X72" i="2"/>
  <c r="V72" i="2"/>
  <c r="T72" i="2"/>
  <c r="P72" i="2"/>
  <c r="M72" i="2"/>
  <c r="J72" i="2"/>
  <c r="H72" i="2"/>
  <c r="F72" i="2"/>
  <c r="B72" i="2"/>
  <c r="Z70" i="2"/>
  <c r="X70" i="2"/>
  <c r="V70" i="2"/>
  <c r="T70" i="2"/>
  <c r="P70" i="2"/>
  <c r="M70" i="2"/>
  <c r="J70" i="2"/>
  <c r="H70" i="2"/>
  <c r="F70" i="2"/>
  <c r="B70" i="2"/>
  <c r="Z68" i="2"/>
  <c r="X68" i="2"/>
  <c r="V68" i="2"/>
  <c r="T68" i="2"/>
  <c r="P68" i="2"/>
  <c r="M68" i="2"/>
  <c r="J68" i="2"/>
  <c r="H68" i="2"/>
  <c r="F68" i="2"/>
  <c r="B68" i="2"/>
  <c r="Z66" i="2"/>
  <c r="X66" i="2"/>
  <c r="V66" i="2"/>
  <c r="T66" i="2"/>
  <c r="P66" i="2"/>
  <c r="M66" i="2"/>
  <c r="J66" i="2"/>
  <c r="H66" i="2"/>
  <c r="F66" i="2"/>
  <c r="B66" i="2"/>
  <c r="Z64" i="2"/>
  <c r="X64" i="2"/>
  <c r="V64" i="2"/>
  <c r="T64" i="2"/>
  <c r="P64" i="2"/>
  <c r="M64" i="2"/>
  <c r="J64" i="2"/>
  <c r="H64" i="2"/>
  <c r="F64" i="2"/>
  <c r="B64" i="2"/>
  <c r="Z62" i="2"/>
  <c r="X62" i="2"/>
  <c r="V62" i="2"/>
  <c r="T62" i="2"/>
  <c r="P62" i="2"/>
  <c r="M62" i="2"/>
  <c r="J62" i="2"/>
  <c r="H62" i="2"/>
  <c r="F62" i="2"/>
  <c r="B62" i="2"/>
  <c r="Z60" i="2"/>
  <c r="X60" i="2"/>
  <c r="V60" i="2"/>
  <c r="T60" i="2"/>
  <c r="P60" i="2"/>
  <c r="M60" i="2"/>
  <c r="J60" i="2"/>
  <c r="H60" i="2"/>
  <c r="F60" i="2"/>
  <c r="B60" i="2"/>
  <c r="Z58" i="2"/>
  <c r="X58" i="2"/>
  <c r="V58" i="2"/>
  <c r="T58" i="2"/>
  <c r="P58" i="2"/>
  <c r="M58" i="2"/>
  <c r="J58" i="2"/>
  <c r="H58" i="2"/>
  <c r="F58" i="2"/>
  <c r="B58" i="2"/>
  <c r="Z56" i="2"/>
  <c r="X56" i="2"/>
  <c r="V56" i="2"/>
  <c r="T56" i="2"/>
  <c r="P56" i="2"/>
  <c r="M56" i="2"/>
  <c r="J56" i="2"/>
  <c r="H56" i="2"/>
  <c r="F56" i="2"/>
  <c r="B56" i="2"/>
  <c r="Z54" i="2"/>
  <c r="X54" i="2"/>
  <c r="V54" i="2"/>
  <c r="T54" i="2"/>
  <c r="P54" i="2"/>
  <c r="M54" i="2"/>
  <c r="J54" i="2"/>
  <c r="H54" i="2"/>
  <c r="F54" i="2"/>
  <c r="B54" i="2"/>
  <c r="Z52" i="2"/>
  <c r="X52" i="2"/>
  <c r="V52" i="2"/>
  <c r="T52" i="2"/>
  <c r="P52" i="2"/>
  <c r="M52" i="2"/>
  <c r="J52" i="2"/>
  <c r="H52" i="2"/>
  <c r="Y48" i="2"/>
  <c r="U48" i="2"/>
  <c r="Q48" i="2"/>
  <c r="L48" i="2"/>
  <c r="Y44" i="2"/>
  <c r="U44" i="2"/>
  <c r="Q44" i="2"/>
  <c r="L44" i="2"/>
  <c r="Y40" i="2"/>
  <c r="U40" i="2"/>
  <c r="Q40" i="2"/>
  <c r="L40" i="2"/>
  <c r="B52" i="2"/>
  <c r="B48" i="2"/>
  <c r="F48" i="2"/>
  <c r="H48" i="2"/>
  <c r="J48" i="2"/>
  <c r="M48" i="2"/>
  <c r="P48" i="2"/>
  <c r="T48" i="2"/>
  <c r="V48" i="2"/>
  <c r="X48" i="2"/>
  <c r="Z48" i="2"/>
  <c r="B44" i="2"/>
  <c r="F44" i="2"/>
  <c r="H44" i="2"/>
  <c r="J44" i="2"/>
  <c r="M44" i="2"/>
  <c r="P44" i="2"/>
  <c r="T44" i="2"/>
  <c r="V44" i="2"/>
  <c r="X44" i="2"/>
  <c r="Z44" i="2"/>
  <c r="B40" i="2"/>
  <c r="F40" i="2"/>
  <c r="H40" i="2"/>
  <c r="J40" i="2"/>
  <c r="M40" i="2"/>
  <c r="P40" i="2"/>
  <c r="T40" i="2"/>
  <c r="V40" i="2"/>
  <c r="X40" i="2"/>
  <c r="Z40" i="2"/>
  <c r="Z36" i="2"/>
  <c r="X36" i="2"/>
  <c r="V36" i="2"/>
  <c r="T36" i="2"/>
  <c r="P36" i="2"/>
  <c r="M36" i="2"/>
  <c r="J36" i="2"/>
  <c r="F36" i="2"/>
  <c r="H36" i="2"/>
  <c r="B36" i="2"/>
  <c r="X32" i="2"/>
  <c r="P32" i="2"/>
  <c r="J32" i="2"/>
  <c r="H32" i="2"/>
  <c r="Z30" i="2"/>
  <c r="V30" i="2"/>
  <c r="M30" i="2"/>
  <c r="F30" i="2"/>
  <c r="B30" i="2"/>
  <c r="Z28" i="2"/>
  <c r="X28" i="2"/>
  <c r="V28" i="2"/>
  <c r="T28" i="2"/>
  <c r="P28" i="2"/>
  <c r="M28" i="2"/>
  <c r="J28" i="2"/>
  <c r="F28" i="2"/>
  <c r="H28" i="2"/>
  <c r="B28" i="2"/>
  <c r="Z26" i="2"/>
  <c r="X26" i="2"/>
  <c r="V26" i="2"/>
  <c r="P26" i="2"/>
  <c r="M26" i="2"/>
  <c r="F26" i="2"/>
  <c r="B26" i="2"/>
  <c r="Z24" i="2"/>
  <c r="X24" i="2"/>
  <c r="V24" i="2"/>
  <c r="T24" i="2"/>
  <c r="P24" i="2"/>
  <c r="M24" i="2"/>
  <c r="J24" i="2"/>
  <c r="F24" i="2"/>
  <c r="H24" i="2"/>
  <c r="B24" i="2"/>
  <c r="Z22" i="2"/>
  <c r="V22" i="2"/>
  <c r="T22" i="2"/>
  <c r="M22" i="2"/>
  <c r="J22" i="2"/>
  <c r="F22" i="2"/>
  <c r="Z20" i="2"/>
  <c r="X20" i="2"/>
  <c r="V20" i="2"/>
  <c r="T20" i="2"/>
  <c r="P20" i="2"/>
  <c r="M20" i="2"/>
  <c r="J20" i="2"/>
  <c r="F20" i="2"/>
  <c r="H20" i="2"/>
  <c r="B20" i="2"/>
  <c r="X18" i="2"/>
  <c r="V18" i="2"/>
  <c r="M18" i="2"/>
  <c r="F18" i="2"/>
  <c r="H18" i="2"/>
  <c r="Z16" i="2"/>
  <c r="X16" i="2"/>
  <c r="V16" i="2"/>
  <c r="T16" i="2"/>
  <c r="P16" i="2"/>
  <c r="M16" i="2"/>
  <c r="J16" i="2"/>
  <c r="F16" i="2"/>
  <c r="H16" i="2"/>
  <c r="B16" i="2"/>
  <c r="V14" i="2"/>
  <c r="T14" i="2"/>
  <c r="J14" i="2"/>
  <c r="F14" i="2"/>
  <c r="B14" i="2"/>
  <c r="Z12" i="2"/>
  <c r="F12" i="2"/>
  <c r="X10" i="2"/>
  <c r="P10" i="2"/>
  <c r="Z8" i="2"/>
  <c r="V8" i="2"/>
  <c r="J8" i="2"/>
  <c r="F8" i="2"/>
  <c r="V6" i="2"/>
  <c r="T6" i="2"/>
  <c r="P6" i="2"/>
  <c r="M6" i="2"/>
  <c r="J6" i="2"/>
  <c r="B6" i="2"/>
  <c r="G3" i="2"/>
  <c r="L2" i="21"/>
  <c r="M3" i="2"/>
  <c r="J3" i="2"/>
  <c r="F3" i="2"/>
  <c r="H3" i="2" s="1"/>
  <c r="U2" i="2"/>
  <c r="W2" i="2"/>
  <c r="M2" i="2"/>
  <c r="Y2" i="2"/>
  <c r="D8" i="17"/>
  <c r="AB35" i="3"/>
  <c r="AH24" i="3"/>
  <c r="AB24" i="3"/>
  <c r="AH23" i="3"/>
  <c r="AH22" i="3"/>
  <c r="AB6" i="2"/>
  <c r="AA4" i="2"/>
  <c r="AA3" i="2"/>
  <c r="AB33" i="3"/>
  <c r="Z2" i="2"/>
  <c r="AH83" i="3"/>
  <c r="AB83" i="3"/>
  <c r="AB81" i="3"/>
  <c r="AH81" i="3"/>
  <c r="W3" i="2"/>
  <c r="AH18" i="3"/>
  <c r="AF11" i="2"/>
  <c r="AH21" i="3"/>
  <c r="AH20" i="3"/>
  <c r="AB14" i="2"/>
  <c r="AF14" i="2"/>
  <c r="AB3" i="2"/>
  <c r="AF3" i="2"/>
  <c r="AB11" i="2"/>
  <c r="AB13" i="2"/>
  <c r="AF13" i="2"/>
  <c r="AF2" i="2"/>
  <c r="AB9" i="2"/>
  <c r="AH16" i="3"/>
  <c r="AB12" i="3"/>
  <c r="AB14" i="3"/>
  <c r="S2" i="2"/>
  <c r="S3" i="2"/>
  <c r="AB16" i="3"/>
  <c r="AH19" i="3"/>
  <c r="AE33" i="2"/>
  <c r="AF33" i="2"/>
  <c r="AH33" i="2"/>
  <c r="AD33" i="2"/>
  <c r="AA33" i="2"/>
  <c r="AB33" i="2"/>
  <c r="G33" i="2"/>
  <c r="AC33" i="2"/>
  <c r="I33" i="2"/>
  <c r="A33" i="2"/>
  <c r="AH41" i="3"/>
  <c r="L33" i="2"/>
  <c r="Q33" i="2"/>
  <c r="AE31" i="2"/>
  <c r="S31" i="2"/>
  <c r="M31" i="2"/>
  <c r="A31" i="2"/>
  <c r="AH39" i="3"/>
  <c r="AA29" i="2"/>
  <c r="AH29" i="2"/>
  <c r="AD29" i="2"/>
  <c r="I29" i="2"/>
  <c r="AA27" i="2"/>
  <c r="AG27" i="2"/>
  <c r="T27" i="2"/>
  <c r="S27" i="2"/>
  <c r="AB25" i="2"/>
  <c r="AF25" i="2"/>
  <c r="S25" i="2"/>
  <c r="G23" i="2"/>
  <c r="AF21" i="2"/>
  <c r="AB29" i="3"/>
  <c r="G21" i="2"/>
  <c r="W21" i="2"/>
  <c r="F19" i="2"/>
  <c r="AB27" i="3"/>
  <c r="AE17" i="2"/>
  <c r="U17" i="2"/>
  <c r="Y15" i="2"/>
  <c r="AE13" i="2"/>
  <c r="AH13" i="2"/>
  <c r="U13" i="2"/>
  <c r="AA11" i="2"/>
  <c r="AH11" i="2"/>
  <c r="Z11" i="2"/>
  <c r="AE9" i="2"/>
  <c r="AA9" i="2"/>
  <c r="AF9" i="2"/>
  <c r="AG9" i="2"/>
  <c r="AD9" i="2"/>
  <c r="AH9" i="2"/>
  <c r="I9" i="2"/>
  <c r="A9" i="2"/>
  <c r="AB17" i="3"/>
  <c r="U9" i="2"/>
  <c r="X9" i="2"/>
  <c r="G9" i="2"/>
  <c r="Y9" i="2"/>
  <c r="L9" i="2"/>
  <c r="V9" i="2"/>
  <c r="AG7" i="2"/>
  <c r="V7" i="2"/>
  <c r="AB13" i="3"/>
  <c r="AE3" i="2"/>
  <c r="T3" i="2"/>
  <c r="AC3" i="2"/>
  <c r="AD3" i="2"/>
  <c r="AG2" i="2"/>
  <c r="A27" i="2"/>
  <c r="AH35" i="3"/>
  <c r="J27" i="2"/>
  <c r="AC27" i="2"/>
  <c r="A29" i="2"/>
  <c r="AH37" i="3"/>
  <c r="L29" i="2"/>
  <c r="AG29" i="2"/>
  <c r="AF29" i="2"/>
  <c r="AE29" i="2"/>
  <c r="F29" i="2"/>
  <c r="H29" i="2"/>
  <c r="M29" i="2"/>
  <c r="V29" i="2"/>
  <c r="Z29" i="2"/>
  <c r="Q29" i="2"/>
  <c r="W29" i="2"/>
  <c r="I27" i="2"/>
  <c r="G29" i="2"/>
  <c r="W27" i="2"/>
  <c r="U29" i="2"/>
  <c r="AC25" i="2"/>
  <c r="U25" i="2"/>
  <c r="X25" i="2"/>
  <c r="T25" i="2"/>
  <c r="P25" i="2"/>
  <c r="J25" i="2"/>
  <c r="B25" i="2"/>
  <c r="AA25" i="2"/>
  <c r="W25" i="2"/>
  <c r="AD25" i="2"/>
  <c r="AH25" i="2"/>
  <c r="I25" i="2"/>
  <c r="A25" i="2"/>
  <c r="AH33" i="3"/>
  <c r="L25" i="2"/>
  <c r="M23" i="2"/>
  <c r="X23" i="2"/>
  <c r="AF23" i="2"/>
  <c r="W23" i="2"/>
  <c r="S23" i="2"/>
  <c r="T23" i="2"/>
  <c r="U21" i="2"/>
  <c r="AG21" i="2"/>
  <c r="S21" i="2"/>
  <c r="L21" i="2"/>
  <c r="Z21" i="2"/>
  <c r="V21" i="2"/>
  <c r="M21" i="2"/>
  <c r="F21" i="2"/>
  <c r="H21" i="2"/>
  <c r="AA21" i="2"/>
  <c r="I21" i="2"/>
  <c r="A21" i="2"/>
  <c r="AH29" i="3"/>
  <c r="AB21" i="2"/>
  <c r="AD21" i="2"/>
  <c r="Q21" i="2"/>
  <c r="I19" i="2"/>
  <c r="A19" i="2"/>
  <c r="AH27" i="3"/>
  <c r="X19" i="2"/>
  <c r="P19" i="2"/>
  <c r="AB19" i="2"/>
  <c r="V19" i="2"/>
  <c r="AA17" i="2"/>
  <c r="AD17" i="2"/>
  <c r="W17" i="2"/>
  <c r="Y17" i="2"/>
  <c r="X17" i="2"/>
  <c r="T17" i="2"/>
  <c r="P17" i="2"/>
  <c r="J17" i="2"/>
  <c r="B17" i="2"/>
  <c r="AF17" i="2"/>
  <c r="AG17" i="2"/>
  <c r="S17" i="2"/>
  <c r="L17" i="2"/>
  <c r="AH15" i="2"/>
  <c r="V15" i="2"/>
  <c r="B15" i="2"/>
  <c r="G15" i="2"/>
  <c r="Z15" i="2"/>
  <c r="I15" i="2"/>
  <c r="AB23" i="3"/>
  <c r="A17" i="2"/>
  <c r="AH17" i="2"/>
  <c r="M19" i="2"/>
  <c r="AC21" i="2"/>
  <c r="AE21" i="2"/>
  <c r="Q23" i="2"/>
  <c r="G25" i="2"/>
  <c r="AG25" i="2"/>
  <c r="AE25" i="2"/>
  <c r="F17" i="2"/>
  <c r="H17" i="2"/>
  <c r="Z17" i="2"/>
  <c r="B21" i="2"/>
  <c r="P21" i="2"/>
  <c r="X21" i="2"/>
  <c r="F25" i="2"/>
  <c r="H25" i="2"/>
  <c r="Z25" i="2"/>
  <c r="J19" i="2"/>
  <c r="Q17" i="2"/>
  <c r="P23" i="2"/>
  <c r="J15" i="2"/>
  <c r="AB26" i="3"/>
  <c r="AH26" i="3"/>
  <c r="Q25" i="2"/>
  <c r="Z19" i="2"/>
  <c r="I17" i="2"/>
  <c r="Y23" i="2"/>
  <c r="A23" i="2"/>
  <c r="AH31" i="3"/>
  <c r="G17" i="2"/>
  <c r="AC19" i="2"/>
  <c r="AB15" i="2"/>
  <c r="X11" i="2"/>
  <c r="Y11" i="2"/>
  <c r="AC11" i="2"/>
  <c r="L13" i="2"/>
  <c r="AD13" i="2"/>
  <c r="AA13" i="2"/>
  <c r="F13" i="2"/>
  <c r="H13" i="2"/>
  <c r="M13" i="2"/>
  <c r="V13" i="2"/>
  <c r="Z13" i="2"/>
  <c r="Q13" i="2"/>
  <c r="W13" i="2"/>
  <c r="I13" i="2"/>
  <c r="A13" i="2"/>
  <c r="AB21" i="3"/>
  <c r="M11" i="2"/>
  <c r="G11" i="2"/>
  <c r="Q11" i="2"/>
  <c r="AG11" i="2"/>
  <c r="P11" i="2"/>
  <c r="U11" i="2"/>
  <c r="I11" i="2"/>
  <c r="A11" i="2"/>
  <c r="AB19" i="3"/>
  <c r="AD11" i="2"/>
  <c r="W11" i="2"/>
  <c r="V11" i="2"/>
  <c r="T11" i="2"/>
  <c r="F11" i="2"/>
  <c r="H11" i="2"/>
  <c r="S11" i="2"/>
  <c r="H30" i="2"/>
  <c r="J30" i="2"/>
  <c r="P30" i="2"/>
  <c r="T30" i="2"/>
  <c r="X30" i="2"/>
  <c r="B32" i="2"/>
  <c r="F32" i="2"/>
  <c r="M32" i="2"/>
  <c r="V32" i="2"/>
  <c r="Z32" i="2"/>
  <c r="J34" i="2"/>
  <c r="G30" i="2"/>
  <c r="Q30" i="2"/>
  <c r="Y30" i="2"/>
  <c r="Q34" i="2"/>
  <c r="Y32" i="2"/>
  <c r="L32" i="2"/>
  <c r="G32" i="2"/>
  <c r="I32" i="2"/>
  <c r="I30" i="2"/>
  <c r="A32" i="2"/>
  <c r="AD32" i="2"/>
  <c r="AG32" i="2"/>
  <c r="AC30" i="2"/>
  <c r="AH30" i="2"/>
  <c r="AG34" i="2"/>
  <c r="AB30" i="2"/>
  <c r="AB32" i="2"/>
  <c r="AA12" i="2"/>
  <c r="AG12" i="2"/>
  <c r="AH12" i="2"/>
  <c r="I12" i="2"/>
  <c r="A12" i="2"/>
  <c r="AB20" i="3"/>
  <c r="G12" i="2"/>
  <c r="Y12" i="2"/>
  <c r="U12" i="2"/>
  <c r="X12" i="2"/>
  <c r="T12" i="2"/>
  <c r="P12" i="2"/>
  <c r="J12" i="2"/>
  <c r="H12" i="2"/>
  <c r="AF12" i="2"/>
  <c r="AE10" i="2"/>
  <c r="AD10" i="2"/>
  <c r="AG10" i="2"/>
  <c r="W10" i="2"/>
  <c r="Y10" i="2"/>
  <c r="Q10" i="2"/>
  <c r="G10" i="2"/>
  <c r="Z10" i="2"/>
  <c r="V10" i="2"/>
  <c r="M10" i="2"/>
  <c r="F10" i="2"/>
  <c r="H10" i="2"/>
  <c r="B10" i="2"/>
  <c r="AB10" i="2"/>
  <c r="AB12" i="2"/>
  <c r="J10" i="2"/>
  <c r="T10" i="2"/>
  <c r="B12" i="2"/>
  <c r="M12" i="2"/>
  <c r="V12" i="2"/>
  <c r="L10" i="2"/>
  <c r="I10" i="2"/>
  <c r="A10" i="2"/>
  <c r="AB18" i="3"/>
  <c r="Q12" i="2"/>
  <c r="W12" i="2"/>
  <c r="S12" i="2"/>
  <c r="S10" i="2"/>
  <c r="AH10" i="2"/>
  <c r="AD12" i="2"/>
  <c r="AE12" i="2"/>
  <c r="AB25" i="3"/>
  <c r="AH25" i="3"/>
  <c r="AE38" i="2"/>
  <c r="AH38" i="2"/>
  <c r="S38" i="2"/>
  <c r="Q38" i="2"/>
  <c r="AA38" i="2"/>
  <c r="AB38" i="2"/>
  <c r="AC38" i="2"/>
  <c r="U38" i="2"/>
  <c r="F38" i="2"/>
  <c r="P38" i="2"/>
  <c r="X38" i="2"/>
  <c r="AD38" i="2"/>
  <c r="L38" i="2"/>
  <c r="B38" i="2"/>
  <c r="AF34" i="2"/>
  <c r="AD34" i="2"/>
  <c r="S34" i="2"/>
  <c r="M34" i="2"/>
  <c r="AA34" i="2"/>
  <c r="AH34" i="2"/>
  <c r="L34" i="2"/>
  <c r="V34" i="2"/>
  <c r="AB34" i="2"/>
  <c r="AC34" i="2"/>
  <c r="X34" i="2"/>
  <c r="H34" i="2"/>
  <c r="I31" i="2"/>
  <c r="AF31" i="2"/>
  <c r="AA31" i="2"/>
  <c r="Z34" i="2"/>
  <c r="J38" i="2"/>
  <c r="Q37" i="2"/>
  <c r="L37" i="2"/>
  <c r="AH37" i="2"/>
  <c r="A37" i="2"/>
  <c r="V37" i="2"/>
  <c r="M37" i="2"/>
  <c r="B37" i="2"/>
  <c r="AD37" i="2"/>
  <c r="Y37" i="2"/>
  <c r="G37" i="2"/>
  <c r="T37" i="2"/>
  <c r="F37" i="2"/>
  <c r="AE37" i="2"/>
  <c r="AC37" i="2"/>
  <c r="P37" i="2"/>
  <c r="Z27" i="2"/>
  <c r="U27" i="2"/>
  <c r="AE27" i="2"/>
  <c r="AF27" i="2"/>
  <c r="V27" i="2"/>
  <c r="L27" i="2"/>
  <c r="AH27" i="2"/>
  <c r="G27" i="2"/>
  <c r="P27" i="2"/>
  <c r="F23" i="2"/>
  <c r="AG23" i="2"/>
  <c r="J23" i="2"/>
  <c r="AD23" i="2"/>
  <c r="V23" i="2"/>
  <c r="AC23" i="2"/>
  <c r="I23" i="2"/>
  <c r="AH23" i="2"/>
  <c r="Y19" i="2"/>
  <c r="T19" i="2"/>
  <c r="W19" i="2"/>
  <c r="U19" i="2"/>
  <c r="AF19" i="2"/>
  <c r="AA19" i="2"/>
  <c r="U15" i="2"/>
  <c r="AA15" i="2"/>
  <c r="P15" i="2"/>
  <c r="X15" i="2"/>
  <c r="AC15" i="2"/>
  <c r="F15" i="2"/>
  <c r="A15" i="2"/>
  <c r="S15" i="2"/>
  <c r="AD8" i="2"/>
  <c r="G8" i="2"/>
  <c r="U8" i="2"/>
  <c r="AG8" i="2"/>
  <c r="Y8" i="2"/>
  <c r="X8" i="2"/>
  <c r="P8" i="2"/>
  <c r="H8" i="2"/>
  <c r="A8" i="2"/>
  <c r="AC8" i="2"/>
  <c r="W8" i="2"/>
  <c r="B8" i="2"/>
  <c r="AC4" i="2"/>
  <c r="P4" i="2"/>
  <c r="B4" i="2"/>
  <c r="Q4" i="2"/>
  <c r="W4" i="2"/>
  <c r="AE4" i="2"/>
  <c r="M4" i="2"/>
  <c r="Y4" i="2"/>
  <c r="I4" i="2"/>
  <c r="A4" i="2" s="1"/>
  <c r="AH12" i="3" s="1"/>
  <c r="AD4" i="2"/>
  <c r="T4" i="2"/>
  <c r="U4" i="2"/>
  <c r="L4" i="2"/>
  <c r="S4" i="2"/>
  <c r="T34" i="2"/>
  <c r="Q19" i="2"/>
  <c r="AH19" i="2"/>
  <c r="Q15" i="2"/>
  <c r="AG15" i="2"/>
  <c r="T15" i="2"/>
  <c r="AG19" i="2"/>
  <c r="L19" i="2"/>
  <c r="H23" i="2"/>
  <c r="AA23" i="2"/>
  <c r="U23" i="2"/>
  <c r="M27" i="2"/>
  <c r="W15" i="2"/>
  <c r="H27" i="2"/>
  <c r="X31" i="2"/>
  <c r="Q31" i="2"/>
  <c r="AG31" i="2"/>
  <c r="AF8" i="2"/>
  <c r="AB8" i="2"/>
  <c r="M8" i="2"/>
  <c r="B34" i="2"/>
  <c r="V38" i="2"/>
  <c r="H38" i="2"/>
  <c r="B27" i="2"/>
  <c r="P35" i="2"/>
  <c r="L35" i="2"/>
  <c r="V4" i="2"/>
  <c r="I37" i="2"/>
  <c r="AD35" i="2"/>
  <c r="AE8" i="2"/>
  <c r="I2" i="2"/>
  <c r="AB2" i="2" s="1"/>
  <c r="AD2" i="2"/>
  <c r="B2" i="2"/>
  <c r="X2" i="2"/>
  <c r="F2" i="2"/>
  <c r="H2" i="2" s="1"/>
  <c r="AE2" i="2"/>
  <c r="AC2" i="2"/>
  <c r="Q2" i="2"/>
  <c r="T2" i="2"/>
  <c r="V2" i="2"/>
  <c r="G2" i="2"/>
  <c r="AE26" i="2"/>
  <c r="AG26" i="2"/>
  <c r="L26" i="2"/>
  <c r="AF26" i="2"/>
  <c r="AC26" i="2"/>
  <c r="Y26" i="2"/>
  <c r="T26" i="2"/>
  <c r="J26" i="2"/>
  <c r="AA26" i="2"/>
  <c r="AD26" i="2"/>
  <c r="H26" i="2"/>
  <c r="AB22" i="2"/>
  <c r="A22" i="2"/>
  <c r="AH22" i="2"/>
  <c r="Y22" i="2"/>
  <c r="AE22" i="2"/>
  <c r="I22" i="2"/>
  <c r="AG22" i="2"/>
  <c r="W22" i="2"/>
  <c r="L22" i="2"/>
  <c r="X22" i="2"/>
  <c r="P22" i="2"/>
  <c r="H22" i="2"/>
  <c r="AF22" i="2"/>
  <c r="AD22" i="2"/>
  <c r="G22" i="2"/>
  <c r="B22" i="2"/>
  <c r="AE18" i="2"/>
  <c r="AC18" i="2"/>
  <c r="S18" i="2"/>
  <c r="A18" i="2"/>
  <c r="Y18" i="2"/>
  <c r="G18" i="2"/>
  <c r="T18" i="2"/>
  <c r="J18" i="2"/>
  <c r="AH18" i="2"/>
  <c r="Q18" i="2"/>
  <c r="Z18" i="2"/>
  <c r="P18" i="2"/>
  <c r="B18" i="2"/>
  <c r="AG14" i="2"/>
  <c r="A14" i="2"/>
  <c r="S14" i="2"/>
  <c r="AA14" i="2"/>
  <c r="AH14" i="2"/>
  <c r="I14" i="2"/>
  <c r="U14" i="2"/>
  <c r="X14" i="2"/>
  <c r="P14" i="2"/>
  <c r="H14" i="2"/>
  <c r="W14" i="2"/>
  <c r="Y14" i="2"/>
  <c r="Z14" i="2"/>
  <c r="M14" i="2"/>
  <c r="U31" i="2"/>
  <c r="Z31" i="2"/>
  <c r="B31" i="2"/>
  <c r="AD31" i="2"/>
  <c r="W31" i="2"/>
  <c r="F31" i="2"/>
  <c r="L31" i="2"/>
  <c r="AB31" i="2"/>
  <c r="AH31" i="2"/>
  <c r="Y31" i="2"/>
  <c r="J31" i="2"/>
  <c r="I34" i="2"/>
  <c r="G34" i="2"/>
  <c r="P31" i="2"/>
  <c r="Z38" i="2"/>
  <c r="Y38" i="2"/>
  <c r="I38" i="2"/>
  <c r="G38" i="2"/>
  <c r="W34" i="2"/>
  <c r="Y34" i="2"/>
  <c r="P34" i="2"/>
  <c r="L23" i="2"/>
  <c r="AD19" i="2"/>
  <c r="AF15" i="2"/>
  <c r="H15" i="2"/>
  <c r="AE15" i="2"/>
  <c r="L15" i="2"/>
  <c r="S19" i="2"/>
  <c r="H19" i="2"/>
  <c r="Z23" i="2"/>
  <c r="B23" i="2"/>
  <c r="AB23" i="2"/>
  <c r="AD27" i="2"/>
  <c r="AB27" i="2"/>
  <c r="AD15" i="2"/>
  <c r="AE19" i="2"/>
  <c r="AE23" i="2"/>
  <c r="Q27" i="2"/>
  <c r="F27" i="2"/>
  <c r="V31" i="2"/>
  <c r="G31" i="2"/>
  <c r="AC31" i="2"/>
  <c r="AB4" i="2"/>
  <c r="F4" i="2"/>
  <c r="H4" i="2" s="1"/>
  <c r="G4" i="2"/>
  <c r="T8" i="2"/>
  <c r="F34" i="2"/>
  <c r="T38" i="2"/>
  <c r="U34" i="2"/>
  <c r="X37" i="2"/>
  <c r="Q8" i="2"/>
  <c r="I8" i="2"/>
  <c r="M15" i="2"/>
  <c r="S37" i="2"/>
  <c r="L8" i="2"/>
  <c r="A38" i="2"/>
  <c r="AF38" i="2"/>
  <c r="AB35" i="2"/>
  <c r="AC35" i="2"/>
  <c r="A35" i="2"/>
  <c r="Z35" i="2"/>
  <c r="W35" i="2"/>
  <c r="U35" i="2"/>
  <c r="X35" i="2"/>
  <c r="AA35" i="2"/>
  <c r="V35" i="2"/>
  <c r="Q35" i="2"/>
  <c r="J35" i="2"/>
  <c r="AH35" i="2"/>
  <c r="M35" i="2"/>
  <c r="G35" i="2"/>
  <c r="T35" i="2"/>
  <c r="AA32" i="2"/>
  <c r="AC32" i="2"/>
  <c r="U32" i="2"/>
  <c r="AH32" i="2"/>
  <c r="S32" i="2"/>
  <c r="T32" i="2"/>
  <c r="Y29" i="2"/>
  <c r="X29" i="2"/>
  <c r="B29" i="2"/>
  <c r="AC29" i="2"/>
  <c r="S29" i="2"/>
  <c r="AC13" i="2"/>
  <c r="S13" i="2"/>
  <c r="Y13" i="2"/>
  <c r="X13" i="2"/>
  <c r="B13" i="2"/>
  <c r="AA10" i="2"/>
  <c r="AF10" i="2"/>
  <c r="AC10" i="2"/>
  <c r="AD6" i="2"/>
  <c r="S6" i="2"/>
  <c r="Y6" i="2"/>
  <c r="AF6" i="2"/>
  <c r="AC6" i="2"/>
  <c r="I6" i="2"/>
  <c r="A6" i="2" s="1"/>
  <c r="AH14" i="3" s="1"/>
  <c r="U6" i="2"/>
  <c r="F6" i="2"/>
  <c r="H6" i="2" s="1"/>
  <c r="AA6" i="2"/>
  <c r="AA30" i="2"/>
  <c r="AG30" i="2"/>
  <c r="AA24" i="2"/>
  <c r="AC24" i="2"/>
  <c r="A24" i="2"/>
  <c r="L24" i="2"/>
  <c r="AB20" i="2"/>
  <c r="AH20" i="2"/>
  <c r="AA16" i="2"/>
  <c r="AG16" i="2"/>
  <c r="W16" i="2"/>
  <c r="A16" i="2"/>
  <c r="L16" i="2"/>
  <c r="AC9" i="2"/>
  <c r="G100" i="3" l="1"/>
  <c r="C34" i="17" s="1"/>
  <c r="G34" i="17" s="1"/>
  <c r="O4" i="2"/>
  <c r="R4" i="2"/>
  <c r="AG5" i="2"/>
  <c r="R5" i="2"/>
  <c r="O5" i="2"/>
  <c r="B5" i="2"/>
  <c r="AH7" i="2"/>
  <c r="R7" i="2"/>
  <c r="O7" i="2"/>
  <c r="O3" i="2"/>
  <c r="R3" i="2"/>
  <c r="Q5" i="2"/>
  <c r="M5" i="2"/>
  <c r="AE5" i="2"/>
  <c r="AA5" i="2"/>
  <c r="L5" i="2"/>
  <c r="O2" i="2"/>
  <c r="R2" i="2"/>
  <c r="AE6" i="2"/>
  <c r="R6" i="2"/>
  <c r="O6" i="2"/>
  <c r="P7" i="2"/>
  <c r="I7" i="2"/>
  <c r="A7" i="2" s="1"/>
  <c r="AH15" i="3" s="1"/>
  <c r="Q7" i="2"/>
  <c r="Z7" i="2"/>
  <c r="F7" i="2"/>
  <c r="H7" i="2" s="1"/>
  <c r="AE7" i="2"/>
  <c r="AB7" i="2"/>
  <c r="B7" i="2"/>
  <c r="T7" i="2"/>
  <c r="U7" i="2"/>
  <c r="S7" i="2"/>
  <c r="AD7" i="2"/>
  <c r="AF7" i="2"/>
  <c r="M7" i="2"/>
  <c r="AC7" i="2"/>
  <c r="AA7" i="2"/>
  <c r="X7" i="2"/>
  <c r="W7" i="2"/>
  <c r="G7" i="2"/>
  <c r="Y7" i="2"/>
  <c r="AL9" i="3"/>
  <c r="AJ9" i="3"/>
  <c r="C10" i="5" s="1"/>
  <c r="A4" i="19" s="1"/>
  <c r="K4" i="19" s="1"/>
  <c r="AN9" i="3"/>
  <c r="O9" i="5" s="1"/>
  <c r="A15" i="19" s="1"/>
  <c r="AP9" i="3"/>
  <c r="U10" i="5" s="1"/>
  <c r="W10" i="5" s="1"/>
  <c r="A2" i="2"/>
  <c r="AH10" i="3" s="1"/>
  <c r="AA2" i="2"/>
  <c r="AB87" i="2"/>
  <c r="AF40" i="2"/>
  <c r="AB68" i="2"/>
  <c r="AF80" i="2"/>
  <c r="AF88" i="2"/>
  <c r="AF49" i="2"/>
  <c r="AB73" i="2"/>
  <c r="AB81" i="2"/>
  <c r="AB89" i="2"/>
  <c r="AA79" i="2"/>
  <c r="AA87" i="2"/>
  <c r="AA77" i="2"/>
  <c r="I11" i="5"/>
  <c r="J11" i="5" s="1"/>
  <c r="I10" i="5"/>
  <c r="K10" i="5" s="1"/>
  <c r="Z5" i="2"/>
  <c r="W5" i="2"/>
  <c r="AD5" i="2"/>
  <c r="AB5" i="2"/>
  <c r="F5" i="2"/>
  <c r="H5" i="2" s="1"/>
  <c r="G5" i="2"/>
  <c r="T5" i="2"/>
  <c r="S5" i="2"/>
  <c r="P5" i="2"/>
  <c r="AC5" i="2"/>
  <c r="AF5" i="2"/>
  <c r="V5" i="2"/>
  <c r="Y5" i="2"/>
  <c r="A5" i="2"/>
  <c r="AH13" i="3" s="1"/>
  <c r="U5" i="2"/>
  <c r="AH5" i="2"/>
  <c r="J5" i="2"/>
  <c r="X5" i="2"/>
  <c r="I9" i="5"/>
  <c r="I12" i="5"/>
  <c r="I8" i="5"/>
  <c r="C29" i="17"/>
  <c r="C21" i="17"/>
  <c r="G20" i="17"/>
  <c r="S41" i="2"/>
  <c r="AG6" i="2"/>
  <c r="AG66" i="2"/>
  <c r="AG41" i="2"/>
  <c r="AG63" i="2"/>
  <c r="W37" i="2"/>
  <c r="AF66" i="2"/>
  <c r="AA63" i="2"/>
  <c r="AA66" i="2"/>
  <c r="AE76" i="2"/>
  <c r="AB76" i="2"/>
  <c r="AA88" i="2"/>
  <c r="AE57" i="2"/>
  <c r="AA57" i="2"/>
  <c r="AB57" i="2"/>
  <c r="I13" i="5"/>
  <c r="L14" i="5"/>
  <c r="AH66" i="2"/>
  <c r="Q66" i="2"/>
  <c r="AC41" i="2"/>
  <c r="G41" i="2"/>
  <c r="AH63" i="2"/>
  <c r="AE73" i="2"/>
  <c r="AA73" i="2"/>
  <c r="AF73" i="2"/>
  <c r="AE41" i="2"/>
  <c r="AA41" i="2"/>
  <c r="G21" i="17"/>
  <c r="G29" i="17"/>
  <c r="U9" i="5" l="1"/>
  <c r="U8" i="5"/>
  <c r="X14" i="5"/>
  <c r="G31" i="17" s="1"/>
  <c r="U13" i="5"/>
  <c r="V13" i="5" s="1"/>
  <c r="A22" i="19"/>
  <c r="J22" i="19" s="1"/>
  <c r="U11" i="5"/>
  <c r="U12" i="5"/>
  <c r="V12" i="5" s="1"/>
  <c r="V10" i="5"/>
  <c r="C8" i="5"/>
  <c r="A2" i="19" s="1"/>
  <c r="C13" i="5"/>
  <c r="E13" i="5" s="1"/>
  <c r="F14" i="5"/>
  <c r="C30" i="17" s="1"/>
  <c r="C9" i="5"/>
  <c r="C12" i="5"/>
  <c r="C11" i="5"/>
  <c r="D11" i="5" s="1"/>
  <c r="R14" i="5"/>
  <c r="G30" i="17" s="1"/>
  <c r="O11" i="5"/>
  <c r="A17" i="19" s="1"/>
  <c r="P9" i="5"/>
  <c r="I15" i="19" s="1"/>
  <c r="K11" i="5"/>
  <c r="O10" i="5"/>
  <c r="P10" i="5" s="1"/>
  <c r="Q9" i="5"/>
  <c r="H15" i="19" s="1"/>
  <c r="O8" i="5"/>
  <c r="P8" i="5" s="1"/>
  <c r="A11" i="19"/>
  <c r="B11" i="19" s="1"/>
  <c r="O12" i="5"/>
  <c r="P12" i="5" s="1"/>
  <c r="O13" i="5"/>
  <c r="P13" i="5" s="1"/>
  <c r="J10" i="5"/>
  <c r="E10" i="5"/>
  <c r="A10" i="19"/>
  <c r="I10" i="19" s="1"/>
  <c r="M4" i="19"/>
  <c r="A9" i="19"/>
  <c r="K9" i="5"/>
  <c r="J9" i="5"/>
  <c r="J4" i="19"/>
  <c r="D4" i="19"/>
  <c r="D10" i="5"/>
  <c r="B4" i="19"/>
  <c r="C4" i="19"/>
  <c r="L4" i="19"/>
  <c r="I4" i="19"/>
  <c r="H4" i="19"/>
  <c r="A8" i="19"/>
  <c r="K8" i="5"/>
  <c r="J8" i="5"/>
  <c r="J12" i="5"/>
  <c r="K12" i="5"/>
  <c r="A12" i="19"/>
  <c r="D13" i="5"/>
  <c r="A7" i="19"/>
  <c r="W12" i="5"/>
  <c r="C31" i="17"/>
  <c r="V9" i="5"/>
  <c r="W9" i="5"/>
  <c r="A21" i="19"/>
  <c r="A13" i="19"/>
  <c r="J13" i="5"/>
  <c r="K13" i="5"/>
  <c r="A23" i="19"/>
  <c r="W11" i="5"/>
  <c r="V11" i="5"/>
  <c r="D15" i="19"/>
  <c r="M15" i="19"/>
  <c r="C15" i="19"/>
  <c r="J15" i="19"/>
  <c r="B15" i="19"/>
  <c r="K15" i="19"/>
  <c r="L15" i="19"/>
  <c r="M22" i="19"/>
  <c r="H22" i="19"/>
  <c r="A5" i="19"/>
  <c r="E11" i="5"/>
  <c r="V8" i="5"/>
  <c r="W8" i="5"/>
  <c r="A20" i="19"/>
  <c r="D10" i="19"/>
  <c r="D11" i="19"/>
  <c r="H11" i="19"/>
  <c r="W13" i="5" l="1"/>
  <c r="Q12" i="5"/>
  <c r="A24" i="19"/>
  <c r="M24" i="19" s="1"/>
  <c r="Q11" i="5"/>
  <c r="H17" i="19" s="1"/>
  <c r="A19" i="19"/>
  <c r="G101" i="3"/>
  <c r="C35" i="17" s="1"/>
  <c r="G35" i="17" s="1"/>
  <c r="G37" i="17" s="1"/>
  <c r="A25" i="19"/>
  <c r="K25" i="19" s="1"/>
  <c r="Q13" i="5"/>
  <c r="H19" i="19" s="1"/>
  <c r="P11" i="5"/>
  <c r="K22" i="19"/>
  <c r="C22" i="19"/>
  <c r="E8" i="5"/>
  <c r="L22" i="19"/>
  <c r="D8" i="5"/>
  <c r="I22" i="19"/>
  <c r="D22" i="19"/>
  <c r="B22" i="19"/>
  <c r="A3" i="19"/>
  <c r="E9" i="5"/>
  <c r="Q8" i="5"/>
  <c r="D9" i="5"/>
  <c r="A14" i="19"/>
  <c r="L14" i="19" s="1"/>
  <c r="A6" i="19"/>
  <c r="E12" i="5"/>
  <c r="D12" i="5"/>
  <c r="Q10" i="5"/>
  <c r="A16" i="19"/>
  <c r="C16" i="19" s="1"/>
  <c r="A18" i="19"/>
  <c r="H18" i="19" s="1"/>
  <c r="K11" i="19"/>
  <c r="L11" i="19"/>
  <c r="I11" i="19"/>
  <c r="J11" i="19"/>
  <c r="M11" i="19"/>
  <c r="C11" i="19"/>
  <c r="L10" i="19"/>
  <c r="M10" i="19"/>
  <c r="B10" i="19"/>
  <c r="C10" i="19"/>
  <c r="J10" i="19"/>
  <c r="H10" i="19"/>
  <c r="K10" i="19"/>
  <c r="J2" i="19"/>
  <c r="K2" i="19"/>
  <c r="C2" i="19"/>
  <c r="L2" i="19"/>
  <c r="B2" i="19"/>
  <c r="D2" i="19"/>
  <c r="H2" i="19"/>
  <c r="M2" i="19"/>
  <c r="I2" i="19"/>
  <c r="J9" i="19"/>
  <c r="D9" i="19"/>
  <c r="M9" i="19"/>
  <c r="K9" i="19"/>
  <c r="H9" i="19"/>
  <c r="I9" i="19"/>
  <c r="L9" i="19"/>
  <c r="C9" i="19"/>
  <c r="B9" i="19"/>
  <c r="J8" i="19"/>
  <c r="H8" i="19"/>
  <c r="M8" i="19"/>
  <c r="B8" i="19"/>
  <c r="K8" i="19"/>
  <c r="I8" i="19"/>
  <c r="C8" i="19"/>
  <c r="D8" i="19"/>
  <c r="L8" i="19"/>
  <c r="L12" i="19"/>
  <c r="B12" i="19"/>
  <c r="I12" i="19"/>
  <c r="M12" i="19"/>
  <c r="D12" i="19"/>
  <c r="K12" i="19"/>
  <c r="H12" i="19"/>
  <c r="J12" i="19"/>
  <c r="C12" i="19"/>
  <c r="C7" i="19"/>
  <c r="H7" i="19"/>
  <c r="I7" i="19"/>
  <c r="D7" i="19"/>
  <c r="K7" i="19"/>
  <c r="J7" i="19"/>
  <c r="M7" i="19"/>
  <c r="L7" i="19"/>
  <c r="B7" i="19"/>
  <c r="B5" i="19"/>
  <c r="D5" i="19"/>
  <c r="H5" i="19"/>
  <c r="C5" i="19"/>
  <c r="J5" i="19"/>
  <c r="M5" i="19"/>
  <c r="I5" i="19"/>
  <c r="K5" i="19"/>
  <c r="L5" i="19"/>
  <c r="I13" i="19"/>
  <c r="B13" i="19"/>
  <c r="J13" i="19"/>
  <c r="K13" i="19"/>
  <c r="M13" i="19"/>
  <c r="H13" i="19"/>
  <c r="C13" i="19"/>
  <c r="L13" i="19"/>
  <c r="D13" i="19"/>
  <c r="D20" i="19"/>
  <c r="I20" i="19"/>
  <c r="L20" i="19"/>
  <c r="H20" i="19"/>
  <c r="B20" i="19"/>
  <c r="M20" i="19"/>
  <c r="C20" i="19"/>
  <c r="J20" i="19"/>
  <c r="K20" i="19"/>
  <c r="D19" i="19"/>
  <c r="J19" i="19"/>
  <c r="L19" i="19"/>
  <c r="M19" i="19"/>
  <c r="I19" i="19"/>
  <c r="K19" i="19"/>
  <c r="B19" i="19"/>
  <c r="C19" i="19"/>
  <c r="J23" i="19"/>
  <c r="C23" i="19"/>
  <c r="L23" i="19"/>
  <c r="I23" i="19"/>
  <c r="M23" i="19"/>
  <c r="D23" i="19"/>
  <c r="K23" i="19"/>
  <c r="H23" i="19"/>
  <c r="B23" i="19"/>
  <c r="D21" i="19"/>
  <c r="L21" i="19"/>
  <c r="K21" i="19"/>
  <c r="I21" i="19"/>
  <c r="H21" i="19"/>
  <c r="M21" i="19"/>
  <c r="J21" i="19"/>
  <c r="C21" i="19"/>
  <c r="B21" i="19"/>
  <c r="L24" i="19"/>
  <c r="C24" i="19"/>
  <c r="K24" i="19"/>
  <c r="J24" i="19"/>
  <c r="D24" i="19"/>
  <c r="M25" i="19"/>
  <c r="L25" i="19"/>
  <c r="H25" i="19"/>
  <c r="C25" i="19"/>
  <c r="K17" i="19"/>
  <c r="I17" i="19"/>
  <c r="L17" i="19"/>
  <c r="D17" i="19"/>
  <c r="B17" i="19"/>
  <c r="C17" i="19"/>
  <c r="J17" i="19"/>
  <c r="M17" i="19"/>
  <c r="K18" i="19" l="1"/>
  <c r="M16" i="19"/>
  <c r="M18" i="19"/>
  <c r="I18" i="19"/>
  <c r="D25" i="19"/>
  <c r="H24" i="19"/>
  <c r="B18" i="19"/>
  <c r="L18" i="19"/>
  <c r="C18" i="19"/>
  <c r="K16" i="19"/>
  <c r="D18" i="19"/>
  <c r="B25" i="19"/>
  <c r="B24" i="19"/>
  <c r="I25" i="19"/>
  <c r="J25" i="19"/>
  <c r="I24" i="19"/>
  <c r="J18" i="19"/>
  <c r="L16" i="19"/>
  <c r="D16" i="19"/>
  <c r="D14" i="19"/>
  <c r="J16" i="19"/>
  <c r="H16" i="19"/>
  <c r="M14" i="19"/>
  <c r="I16" i="19"/>
  <c r="K14" i="19"/>
  <c r="H14" i="19"/>
  <c r="J14" i="19"/>
  <c r="C14" i="19"/>
  <c r="I14" i="19"/>
  <c r="B14" i="19"/>
  <c r="B16" i="19"/>
  <c r="D6" i="19"/>
  <c r="J6" i="19"/>
  <c r="K6" i="19"/>
  <c r="H6" i="19"/>
  <c r="I6" i="19"/>
  <c r="L6" i="19"/>
  <c r="C6" i="19"/>
  <c r="B6" i="19"/>
  <c r="M6" i="19"/>
  <c r="I3" i="19"/>
  <c r="L3" i="19"/>
  <c r="B3" i="19"/>
  <c r="J3" i="19"/>
  <c r="M3" i="19"/>
  <c r="C3" i="19"/>
  <c r="D3" i="19"/>
  <c r="K3" i="19"/>
  <c r="H3" i="19"/>
</calcChain>
</file>

<file path=xl/comments1.xml><?xml version="1.0" encoding="utf-8"?>
<comments xmlns="http://schemas.openxmlformats.org/spreadsheetml/2006/main">
  <authors>
    <author>KATSUMI</author>
  </authors>
  <commentList>
    <comment ref="D3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入力の必要はありません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D4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愛知県立･名古屋市立等を省いてください</t>
        </r>
      </text>
    </comment>
    <comment ref="D5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愛知県立･名古屋市立等を省いてください</t>
        </r>
      </text>
    </comment>
    <comment ref="D6" authorId="0" shapeId="0">
      <text>
        <r>
          <rPr>
            <b/>
            <sz val="16"/>
            <color indexed="81"/>
            <rFont val="ＭＳ Ｐゴシック"/>
            <family val="3"/>
            <charset val="128"/>
          </rPr>
          <t>半角ｶﾀｶﾅ</t>
        </r>
        <r>
          <rPr>
            <b/>
            <sz val="9"/>
            <color indexed="81"/>
            <rFont val="ＭＳ Ｐゴシック"/>
            <family val="3"/>
            <charset val="128"/>
          </rPr>
          <t>で入力してください。</t>
        </r>
      </text>
    </comment>
    <comment ref="D9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プログラム購入部数を入力してください。</t>
        </r>
      </text>
    </comment>
  </commentList>
</comments>
</file>

<file path=xl/comments2.xml><?xml version="1.0" encoding="utf-8"?>
<comments xmlns="http://schemas.openxmlformats.org/spreadsheetml/2006/main">
  <authors>
    <author>fumiaki</author>
    <author>USER</author>
  </authors>
  <commentList>
    <comment ref="O5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   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41.35　 　（41秒35）
 ② 46.00   　（46秒00）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P5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 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3.35.76 　（3分35秒76）
 ② 4.20.00 　（4分20秒00）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O6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   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41.35　 　（41秒35）
 ② 46.00   　（46秒00）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P6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 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3.35.76 　（3分35秒76）
 ② 4.20.00 　（4分20秒00）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B10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アルファベットは、半角大文字で入力してください。
</t>
        </r>
      </text>
    </comment>
    <comment ref="C10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数字だけ入力してください。
</t>
        </r>
      </text>
    </comment>
    <comment ref="F10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>入力の必要はありません</t>
        </r>
      </text>
    </comment>
    <comment ref="J10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L10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C11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数字だけ入力してください。
</t>
        </r>
      </text>
    </comment>
    <comment ref="J11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L11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C12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数字だけ入力してください。
</t>
        </r>
      </text>
    </comment>
    <comment ref="J12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L12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C13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数字だけ入力してください。
</t>
        </r>
      </text>
    </comment>
    <comment ref="J13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L13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C14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数字だけ入力してください。
</t>
        </r>
      </text>
    </comment>
    <comment ref="J14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L14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C15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数字だけ入力してください。
</t>
        </r>
      </text>
    </comment>
    <comment ref="J15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L15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C16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数字だけ入力してください。
</t>
        </r>
      </text>
    </comment>
    <comment ref="J16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L16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C17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数字だけ入力してください。
</t>
        </r>
      </text>
    </comment>
    <comment ref="J17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L17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C18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数字だけ入力してください。
</t>
        </r>
      </text>
    </comment>
    <comment ref="J18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L18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C19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数字だけ入力してください。
</t>
        </r>
      </text>
    </comment>
    <comment ref="J19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L19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C20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数字だけ入力してください。
</t>
        </r>
      </text>
    </comment>
    <comment ref="J20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L20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C21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数字だけ入力してください。
</t>
        </r>
      </text>
    </comment>
    <comment ref="J21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L21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C22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数字だけ入力してください。
</t>
        </r>
      </text>
    </comment>
    <comment ref="J22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L22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C23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数字だけ入力してください。
</t>
        </r>
      </text>
    </comment>
    <comment ref="J23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L23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C24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数字だけ入力してください。
</t>
        </r>
      </text>
    </comment>
    <comment ref="J24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L24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C25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数字だけ入力してください。
</t>
        </r>
      </text>
    </comment>
    <comment ref="J25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L25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C26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数字だけ入力してください。
</t>
        </r>
      </text>
    </comment>
    <comment ref="J26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L26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C27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数字だけ入力してください。
</t>
        </r>
      </text>
    </comment>
    <comment ref="J27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L27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C28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数字だけ入力してください。
</t>
        </r>
      </text>
    </comment>
    <comment ref="J28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L28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C29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数字だけ入力してください。
</t>
        </r>
      </text>
    </comment>
    <comment ref="J29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L29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C30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数字だけ入力してください。
</t>
        </r>
      </text>
    </comment>
    <comment ref="J30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L30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C31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数字だけ入力してください。
</t>
        </r>
      </text>
    </comment>
    <comment ref="J31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L31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C32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数字だけ入力してください。
</t>
        </r>
      </text>
    </comment>
    <comment ref="J32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L32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C33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数字だけ入力してください。
</t>
        </r>
      </text>
    </comment>
    <comment ref="J33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L33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C34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数字だけ入力してください。
</t>
        </r>
      </text>
    </comment>
    <comment ref="J34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L34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C35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数字だけ入力してください。
</t>
        </r>
      </text>
    </comment>
    <comment ref="J35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L35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C36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数字だけ入力してください。
</t>
        </r>
      </text>
    </comment>
    <comment ref="J36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L36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C37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数字だけ入力してください。
</t>
        </r>
      </text>
    </comment>
    <comment ref="J37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L37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C38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数字だけ入力してください。
</t>
        </r>
      </text>
    </comment>
    <comment ref="J38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L38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C39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数字だけ入力してください。
</t>
        </r>
      </text>
    </comment>
    <comment ref="J39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L39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C40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数字だけ入力してください。
</t>
        </r>
      </text>
    </comment>
    <comment ref="J40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L40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C41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数字だけ入力してください。
</t>
        </r>
      </text>
    </comment>
    <comment ref="J41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L41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C42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数字だけ入力してください。
</t>
        </r>
      </text>
    </comment>
    <comment ref="J42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L42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C43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数字だけ入力してください。
</t>
        </r>
      </text>
    </comment>
    <comment ref="J43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L43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C44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数字だけ入力してください。
</t>
        </r>
      </text>
    </comment>
    <comment ref="J44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L44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C45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数字だけ入力してください。
</t>
        </r>
      </text>
    </comment>
    <comment ref="J45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L45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C46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数字だけ入力してください。
</t>
        </r>
      </text>
    </comment>
    <comment ref="J46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L46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C47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数字だけ入力してください。
</t>
        </r>
      </text>
    </comment>
    <comment ref="J47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L47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C48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数字だけ入力してください。
</t>
        </r>
      </text>
    </comment>
    <comment ref="J48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L48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C49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数字だけ入力してください。
</t>
        </r>
      </text>
    </comment>
    <comment ref="J49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L49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C50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数字だけ入力してください。
</t>
        </r>
      </text>
    </comment>
    <comment ref="J50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L50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C51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数字だけ入力してください。
</t>
        </r>
      </text>
    </comment>
    <comment ref="J51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L51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C52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数字だけ入力してください。
</t>
        </r>
      </text>
    </comment>
    <comment ref="J52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L52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C53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数字だけ入力してください。
</t>
        </r>
      </text>
    </comment>
    <comment ref="J53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L53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C54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数字だけ入力してください。
</t>
        </r>
      </text>
    </comment>
    <comment ref="J54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L54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C55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数字だけ入力してください。
</t>
        </r>
      </text>
    </comment>
    <comment ref="J55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L55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C56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数字だけ入力してください。
</t>
        </r>
      </text>
    </comment>
    <comment ref="J56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L56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C57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数字だけ入力してください。
</t>
        </r>
      </text>
    </comment>
    <comment ref="J57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L57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C58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数字だけ入力してください。
</t>
        </r>
      </text>
    </comment>
    <comment ref="J58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L58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C59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数字だけ入力してください。
</t>
        </r>
      </text>
    </comment>
    <comment ref="J59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L59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C60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数字だけ入力してください。
</t>
        </r>
      </text>
    </comment>
    <comment ref="J60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L60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C61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数字だけ入力してください。
</t>
        </r>
      </text>
    </comment>
    <comment ref="J61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L61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C62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数字だけ入力してください。
</t>
        </r>
      </text>
    </comment>
    <comment ref="J62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L62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C63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数字だけ入力してください。
</t>
        </r>
      </text>
    </comment>
    <comment ref="J63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L63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C64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数字だけ入力してください。
</t>
        </r>
      </text>
    </comment>
    <comment ref="J64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L64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C65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数字だけ入力してください。
</t>
        </r>
      </text>
    </comment>
    <comment ref="J65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L65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C66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数字だけ入力してください。
</t>
        </r>
      </text>
    </comment>
    <comment ref="J66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L66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C67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数字だけ入力してください。
</t>
        </r>
      </text>
    </comment>
    <comment ref="J67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L67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C68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数字だけ入力してください。
</t>
        </r>
      </text>
    </comment>
    <comment ref="J68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L68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C69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数字だけ入力してください。
</t>
        </r>
      </text>
    </comment>
    <comment ref="J69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L69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C70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数字だけ入力してください。
</t>
        </r>
      </text>
    </comment>
    <comment ref="J70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L70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C71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数字だけ入力してください。
</t>
        </r>
      </text>
    </comment>
    <comment ref="J71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L71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C72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数字だけ入力してください。
</t>
        </r>
      </text>
    </comment>
    <comment ref="J72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L72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C73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数字だけ入力してください。
</t>
        </r>
      </text>
    </comment>
    <comment ref="J73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L73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C74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数字だけ入力してください。
</t>
        </r>
      </text>
    </comment>
    <comment ref="J74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L74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C75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数字だけ入力してください。
</t>
        </r>
      </text>
    </comment>
    <comment ref="J75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L75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C76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数字だけ入力してください。
</t>
        </r>
      </text>
    </comment>
    <comment ref="J76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L76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C77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数字だけ入力してください。
</t>
        </r>
      </text>
    </comment>
    <comment ref="J77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L77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C78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数字だけ入力してください。
</t>
        </r>
      </text>
    </comment>
    <comment ref="J78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L78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C79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数字だけ入力してください。
</t>
        </r>
      </text>
    </comment>
    <comment ref="J79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L79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C80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数字だけ入力してください。
</t>
        </r>
      </text>
    </comment>
    <comment ref="J80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L80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C81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数字だけ入力してください。
</t>
        </r>
      </text>
    </comment>
    <comment ref="J81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L81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C82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数字だけ入力してください。
</t>
        </r>
      </text>
    </comment>
    <comment ref="J82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L82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C83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数字だけ入力してください。
</t>
        </r>
      </text>
    </comment>
    <comment ref="J83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L83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C84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数字だけ入力してください。
</t>
        </r>
      </text>
    </comment>
    <comment ref="J84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L84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C85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数字だけ入力してください。
</t>
        </r>
      </text>
    </comment>
    <comment ref="J85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L85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C86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数字だけ入力してください。
</t>
        </r>
      </text>
    </comment>
    <comment ref="J86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L86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C87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数字だけ入力してください。
</t>
        </r>
      </text>
    </comment>
    <comment ref="J87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L87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C88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数字だけ入力してください。
</t>
        </r>
      </text>
    </comment>
    <comment ref="J88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L88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C89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数字だけ入力してください。
</t>
        </r>
      </text>
    </comment>
    <comment ref="J89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L89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C90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数字だけ入力してください。
</t>
        </r>
      </text>
    </comment>
    <comment ref="J90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L90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C91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数字だけ入力してください。
</t>
        </r>
      </text>
    </comment>
    <comment ref="J91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L91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C92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数字だけ入力してください。
</t>
        </r>
      </text>
    </comment>
    <comment ref="J92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L92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C93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数字だけ入力してください。
</t>
        </r>
      </text>
    </comment>
    <comment ref="J93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L93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C94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数字だけ入力してください。
</t>
        </r>
      </text>
    </comment>
    <comment ref="J94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L94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C95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数字だけ入力してください。
</t>
        </r>
      </text>
    </comment>
    <comment ref="J95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L95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C96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数字だけ入力してください。
</t>
        </r>
      </text>
    </comment>
    <comment ref="J96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L96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C97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数字だけ入力してください。
</t>
        </r>
      </text>
    </comment>
    <comment ref="J97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L97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C98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数字だけ入力してください。
</t>
        </r>
      </text>
    </comment>
    <comment ref="J98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L98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C99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数字だけ入力してください。
</t>
        </r>
      </text>
    </comment>
    <comment ref="J99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L99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C100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数字だけ入力してください。
</t>
        </r>
      </text>
    </comment>
    <comment ref="C101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数字だけ入力してください。
</t>
        </r>
      </text>
    </comment>
  </commentList>
</comments>
</file>

<file path=xl/sharedStrings.xml><?xml version="1.0" encoding="utf-8"?>
<sst xmlns="http://schemas.openxmlformats.org/spreadsheetml/2006/main" count="483" uniqueCount="368">
  <si>
    <t>ﾅﾝﾊﾞｰ</t>
    <phoneticPr fontId="1"/>
  </si>
  <si>
    <t>学年</t>
    <rPh sb="0" eb="2">
      <t>ガクネン</t>
    </rPh>
    <phoneticPr fontId="1"/>
  </si>
  <si>
    <t>男</t>
    <rPh sb="0" eb="1">
      <t>オトコ</t>
    </rPh>
    <phoneticPr fontId="1"/>
  </si>
  <si>
    <t>競技者NO</t>
  </si>
  <si>
    <t>所属コード1</t>
  </si>
  <si>
    <t>所属コード2</t>
  </si>
  <si>
    <t>ナンバー</t>
  </si>
  <si>
    <t>ナンバー2</t>
  </si>
  <si>
    <t>競技者名</t>
  </si>
  <si>
    <t>競技者名カナ</t>
  </si>
  <si>
    <t>競技者名略称</t>
  </si>
  <si>
    <t>性別</t>
  </si>
  <si>
    <t>学年</t>
  </si>
  <si>
    <t>生年</t>
  </si>
  <si>
    <t>月日</t>
  </si>
  <si>
    <t>個人所属地名</t>
  </si>
  <si>
    <t>陸連コード</t>
  </si>
  <si>
    <t>参加競技-競技コード1</t>
  </si>
  <si>
    <t>参加競技-自己記録1</t>
  </si>
  <si>
    <t>参加競技-オープン参加FLG1</t>
  </si>
  <si>
    <t>参加競技-記録FLG1</t>
  </si>
  <si>
    <t>参加競技-競技コード2</t>
  </si>
  <si>
    <t>参加競技-自己記録2</t>
  </si>
  <si>
    <t>参加競技-オープン参加FLG2</t>
  </si>
  <si>
    <t>参加競技-記録FLG2</t>
  </si>
  <si>
    <t>参加競技-競技コード3</t>
  </si>
  <si>
    <t>参加競技-自己記録3</t>
  </si>
  <si>
    <t>参加競技-オープン参加FLG3</t>
  </si>
  <si>
    <t>参加競技-記録FLG3</t>
  </si>
  <si>
    <t>参加競技-競技コード4</t>
  </si>
  <si>
    <t>参加競技-自己記録4</t>
  </si>
  <si>
    <t>参加競技-オープン参加FLG4</t>
  </si>
  <si>
    <t>参加競技-記録FLG4</t>
  </si>
  <si>
    <t>参加競技-競技コード5</t>
  </si>
  <si>
    <t>参加競技-自己記録5</t>
  </si>
  <si>
    <t>参加競技-オープン参加FLG5</t>
  </si>
  <si>
    <t>参加競技-記録FLG5</t>
  </si>
  <si>
    <t>連絡先電話番号</t>
    <rPh sb="0" eb="3">
      <t>レンラクサキ</t>
    </rPh>
    <rPh sb="3" eb="5">
      <t>デンワ</t>
    </rPh>
    <rPh sb="5" eb="7">
      <t>バンゴウ</t>
    </rPh>
    <phoneticPr fontId="1"/>
  </si>
  <si>
    <t>性別</t>
    <rPh sb="0" eb="2">
      <t>セイベツ</t>
    </rPh>
    <phoneticPr fontId="1"/>
  </si>
  <si>
    <t>学年</t>
    <rPh sb="0" eb="2">
      <t>ガクネン</t>
    </rPh>
    <phoneticPr fontId="1"/>
  </si>
  <si>
    <t>記録</t>
    <rPh sb="0" eb="2">
      <t>キロク</t>
    </rPh>
    <phoneticPr fontId="1"/>
  </si>
  <si>
    <t>種目１</t>
    <rPh sb="0" eb="2">
      <t>シュモク</t>
    </rPh>
    <phoneticPr fontId="1"/>
  </si>
  <si>
    <t>記録１</t>
    <rPh sb="0" eb="2">
      <t>キロク</t>
    </rPh>
    <phoneticPr fontId="1"/>
  </si>
  <si>
    <t>例</t>
    <rPh sb="0" eb="1">
      <t>レイ</t>
    </rPh>
    <phoneticPr fontId="1"/>
  </si>
  <si>
    <t>西三　太郎</t>
    <rPh sb="0" eb="1">
      <t>セイ</t>
    </rPh>
    <rPh sb="1" eb="2">
      <t>サン</t>
    </rPh>
    <rPh sb="3" eb="5">
      <t>タロウ</t>
    </rPh>
    <phoneticPr fontId="1"/>
  </si>
  <si>
    <t>4X100mR</t>
    <phoneticPr fontId="1"/>
  </si>
  <si>
    <t>4X400mR</t>
    <phoneticPr fontId="1"/>
  </si>
  <si>
    <t>氏　名</t>
    <rPh sb="0" eb="1">
      <t>シ</t>
    </rPh>
    <rPh sb="2" eb="3">
      <t>メイ</t>
    </rPh>
    <phoneticPr fontId="1"/>
  </si>
  <si>
    <t>A4サイズ</t>
    <phoneticPr fontId="5"/>
  </si>
  <si>
    <t>男　　　子</t>
    <rPh sb="0" eb="1">
      <t>オトコ</t>
    </rPh>
    <rPh sb="4" eb="5">
      <t>コ</t>
    </rPh>
    <phoneticPr fontId="5"/>
  </si>
  <si>
    <t>女　　　子</t>
    <rPh sb="0" eb="1">
      <t>オンナ</t>
    </rPh>
    <rPh sb="4" eb="5">
      <t>コ</t>
    </rPh>
    <phoneticPr fontId="5"/>
  </si>
  <si>
    <t>種　　目</t>
    <rPh sb="0" eb="1">
      <t>タネ</t>
    </rPh>
    <rPh sb="3" eb="4">
      <t>メ</t>
    </rPh>
    <phoneticPr fontId="5"/>
  </si>
  <si>
    <t>申込数</t>
    <rPh sb="0" eb="2">
      <t>モウシコミ</t>
    </rPh>
    <rPh sb="2" eb="3">
      <t>スウ</t>
    </rPh>
    <phoneticPr fontId="5"/>
  </si>
  <si>
    <t>種　　　目</t>
    <rPh sb="0" eb="1">
      <t>タネ</t>
    </rPh>
    <rPh sb="4" eb="5">
      <t>メ</t>
    </rPh>
    <phoneticPr fontId="5"/>
  </si>
  <si>
    <t>男種目</t>
    <rPh sb="0" eb="3">
      <t>オトコシュモク</t>
    </rPh>
    <phoneticPr fontId="5"/>
  </si>
  <si>
    <t>女種目</t>
    <rPh sb="0" eb="1">
      <t>オンナ</t>
    </rPh>
    <rPh sb="1" eb="3">
      <t>シュモク</t>
    </rPh>
    <phoneticPr fontId="5"/>
  </si>
  <si>
    <t>４×１００ｍＲ</t>
    <phoneticPr fontId="5"/>
  </si>
  <si>
    <t>４×４００ｍＲ</t>
    <phoneticPr fontId="5"/>
  </si>
  <si>
    <t>種目別申込人数一覧表</t>
    <rPh sb="0" eb="1">
      <t>タネ</t>
    </rPh>
    <rPh sb="1" eb="2">
      <t>メ</t>
    </rPh>
    <rPh sb="2" eb="3">
      <t>ベツ</t>
    </rPh>
    <rPh sb="3" eb="4">
      <t>サル</t>
    </rPh>
    <rPh sb="4" eb="5">
      <t>コミ</t>
    </rPh>
    <rPh sb="5" eb="6">
      <t>ジン</t>
    </rPh>
    <rPh sb="6" eb="7">
      <t>カズ</t>
    </rPh>
    <rPh sb="7" eb="8">
      <t>イチ</t>
    </rPh>
    <rPh sb="8" eb="9">
      <t>ラン</t>
    </rPh>
    <rPh sb="9" eb="10">
      <t>ヒョウ</t>
    </rPh>
    <phoneticPr fontId="5"/>
  </si>
  <si>
    <t>女</t>
    <rPh sb="0" eb="1">
      <t>オンナ</t>
    </rPh>
    <phoneticPr fontId="1"/>
  </si>
  <si>
    <t>男</t>
    <rPh sb="0" eb="1">
      <t>オトコ</t>
    </rPh>
    <phoneticPr fontId="1"/>
  </si>
  <si>
    <t>○</t>
    <phoneticPr fontId="1"/>
  </si>
  <si>
    <t>大会名</t>
    <rPh sb="0" eb="2">
      <t>タイカイ</t>
    </rPh>
    <rPh sb="2" eb="3">
      <t>メイ</t>
    </rPh>
    <phoneticPr fontId="1"/>
  </si>
  <si>
    <t>チームNO</t>
  </si>
  <si>
    <t>所属コード</t>
  </si>
  <si>
    <t>チーム名</t>
  </si>
  <si>
    <t>チーム名カナ</t>
  </si>
  <si>
    <t>チーム名略称</t>
  </si>
  <si>
    <t>チーム正式名称</t>
  </si>
  <si>
    <t>ID</t>
  </si>
  <si>
    <t>参加競技-競技コード</t>
  </si>
  <si>
    <t>参加競技-自己記録</t>
  </si>
  <si>
    <t>参加競技-オープン参加FLG</t>
  </si>
  <si>
    <t>参加競技-記録FLG</t>
  </si>
  <si>
    <t>ﾅﾝﾊﾞｰ</t>
    <phoneticPr fontId="1"/>
  </si>
  <si>
    <t>申込チーム数</t>
    <rPh sb="0" eb="2">
      <t>モウシコミ</t>
    </rPh>
    <rPh sb="5" eb="6">
      <t>スウ</t>
    </rPh>
    <phoneticPr fontId="1"/>
  </si>
  <si>
    <t>②選手情報入力</t>
    <rPh sb="1" eb="3">
      <t>センシュ</t>
    </rPh>
    <rPh sb="3" eb="5">
      <t>ジョウホウ</t>
    </rPh>
    <rPh sb="5" eb="7">
      <t>ニュウリョク</t>
    </rPh>
    <phoneticPr fontId="1"/>
  </si>
  <si>
    <t>④種目別人数一覧表</t>
    <rPh sb="1" eb="4">
      <t>シュモクベツ</t>
    </rPh>
    <rPh sb="4" eb="6">
      <t>ニンズウ</t>
    </rPh>
    <rPh sb="6" eb="8">
      <t>イチラン</t>
    </rPh>
    <rPh sb="8" eb="9">
      <t>ヒョウ</t>
    </rPh>
    <phoneticPr fontId="1"/>
  </si>
  <si>
    <t>※種目数・参加料等を確認してから印刷をしてください。</t>
    <rPh sb="1" eb="3">
      <t>シュモク</t>
    </rPh>
    <rPh sb="3" eb="4">
      <t>スウ</t>
    </rPh>
    <rPh sb="5" eb="8">
      <t>サンカリョウ</t>
    </rPh>
    <rPh sb="8" eb="9">
      <t>トウ</t>
    </rPh>
    <rPh sb="10" eb="12">
      <t>カクニン</t>
    </rPh>
    <rPh sb="16" eb="18">
      <t>インサツ</t>
    </rPh>
    <phoneticPr fontId="1"/>
  </si>
  <si>
    <t xml:space="preserve">チーム名 </t>
    <rPh sb="3" eb="4">
      <t>メイ</t>
    </rPh>
    <phoneticPr fontId="1"/>
  </si>
  <si>
    <t>54秒23</t>
    <rPh sb="2" eb="3">
      <t>ビョウ</t>
    </rPh>
    <phoneticPr fontId="1"/>
  </si>
  <si>
    <t>↓</t>
    <phoneticPr fontId="1"/>
  </si>
  <si>
    <t xml:space="preserve">１ </t>
    <phoneticPr fontId="1"/>
  </si>
  <si>
    <t xml:space="preserve">３ </t>
    <phoneticPr fontId="1"/>
  </si>
  <si>
    <t>期　日</t>
    <rPh sb="0" eb="1">
      <t>キ</t>
    </rPh>
    <rPh sb="2" eb="3">
      <t>ヒ</t>
    </rPh>
    <phoneticPr fontId="1"/>
  </si>
  <si>
    <t>会　場</t>
    <rPh sb="0" eb="1">
      <t>カイ</t>
    </rPh>
    <rPh sb="2" eb="3">
      <t>バ</t>
    </rPh>
    <phoneticPr fontId="1"/>
  </si>
  <si>
    <t>　　②選手情報の入力</t>
    <rPh sb="3" eb="5">
      <t>センシュ</t>
    </rPh>
    <rPh sb="5" eb="7">
      <t>ジョウホウ</t>
    </rPh>
    <rPh sb="8" eb="10">
      <t>ニュウリョク</t>
    </rPh>
    <phoneticPr fontId="1"/>
  </si>
  <si>
    <t>送付先</t>
    <rPh sb="0" eb="2">
      <t>ソウフ</t>
    </rPh>
    <rPh sb="2" eb="3">
      <t>サキ</t>
    </rPh>
    <phoneticPr fontId="1"/>
  </si>
  <si>
    <t>　★問い合わせ先</t>
    <rPh sb="2" eb="3">
      <t>ト</t>
    </rPh>
    <rPh sb="4" eb="5">
      <t>ア</t>
    </rPh>
    <rPh sb="7" eb="8">
      <t>サキ</t>
    </rPh>
    <phoneticPr fontId="1"/>
  </si>
  <si>
    <t>　★データ入力前にこのページの内容を必ずお読みください。</t>
    <rPh sb="5" eb="7">
      <t>ニュウリョク</t>
    </rPh>
    <rPh sb="7" eb="8">
      <t>マエ</t>
    </rPh>
    <rPh sb="15" eb="17">
      <t>ナイヨウ</t>
    </rPh>
    <rPh sb="18" eb="19">
      <t>カナラ</t>
    </rPh>
    <rPh sb="21" eb="22">
      <t>ヨ</t>
    </rPh>
    <phoneticPr fontId="1"/>
  </si>
  <si>
    <t>12秒00</t>
    <rPh sb="2" eb="3">
      <t>ビョウ</t>
    </rPh>
    <phoneticPr fontId="1"/>
  </si>
  <si>
    <t>　　 のときは整数で表示されます。</t>
    <rPh sb="7" eb="9">
      <t>セイスウ</t>
    </rPh>
    <rPh sb="10" eb="12">
      <t>ヒョウジ</t>
    </rPh>
    <phoneticPr fontId="1"/>
  </si>
  <si>
    <t>大会要項（出場制限等）をよく読んで入力してください。</t>
    <rPh sb="0" eb="2">
      <t>タイカイ</t>
    </rPh>
    <rPh sb="2" eb="4">
      <t>ヨウコウ</t>
    </rPh>
    <rPh sb="5" eb="7">
      <t>シュツジョウ</t>
    </rPh>
    <rPh sb="7" eb="9">
      <t>セイゲン</t>
    </rPh>
    <rPh sb="9" eb="10">
      <t>トウ</t>
    </rPh>
    <rPh sb="14" eb="15">
      <t>ヨ</t>
    </rPh>
    <rPh sb="17" eb="19">
      <t>ニュウリョク</t>
    </rPh>
    <phoneticPr fontId="1"/>
  </si>
  <si>
    <t>　　なっていることを確認してください。</t>
    <rPh sb="10" eb="12">
      <t>カクニン</t>
    </rPh>
    <phoneticPr fontId="1"/>
  </si>
  <si>
    <t>←入力</t>
    <rPh sb="1" eb="3">
      <t>ニュウリョク</t>
    </rPh>
    <phoneticPr fontId="1"/>
  </si>
  <si>
    <t>　　※リレーに出場する選手は、リレー種目の欄へ「○」を入力してください。</t>
    <rPh sb="7" eb="9">
      <t>シュツジョウ</t>
    </rPh>
    <rPh sb="11" eb="13">
      <t>センシュ</t>
    </rPh>
    <rPh sb="18" eb="20">
      <t>シュモク</t>
    </rPh>
    <rPh sb="21" eb="22">
      <t>ラン</t>
    </rPh>
    <rPh sb="27" eb="29">
      <t>ニュウリョク</t>
    </rPh>
    <phoneticPr fontId="1"/>
  </si>
  <si>
    <t>○</t>
    <phoneticPr fontId="1"/>
  </si>
  <si>
    <t>★記録がない場合は空欄にしてください。</t>
    <rPh sb="1" eb="3">
      <t>キロク</t>
    </rPh>
    <rPh sb="6" eb="8">
      <t>バアイ</t>
    </rPh>
    <rPh sb="9" eb="11">
      <t>クウラン</t>
    </rPh>
    <phoneticPr fontId="1"/>
  </si>
  <si>
    <r>
      <t>　　※</t>
    </r>
    <r>
      <rPr>
        <b/>
        <u/>
        <sz val="11"/>
        <color indexed="8"/>
        <rFont val="ＭＳ 明朝"/>
        <family val="1"/>
        <charset val="128"/>
      </rPr>
      <t>入力は、男子を先に入力し、続けて女子を入力してください。</t>
    </r>
    <rPh sb="3" eb="5">
      <t>ニュウリョク</t>
    </rPh>
    <rPh sb="7" eb="9">
      <t>ダンシ</t>
    </rPh>
    <rPh sb="10" eb="11">
      <t>サキ</t>
    </rPh>
    <rPh sb="12" eb="14">
      <t>ニュウリョク</t>
    </rPh>
    <rPh sb="16" eb="17">
      <t>ツヅ</t>
    </rPh>
    <rPh sb="19" eb="21">
      <t>ジョシ</t>
    </rPh>
    <rPh sb="22" eb="24">
      <t>ニュウリョク</t>
    </rPh>
    <phoneticPr fontId="1"/>
  </si>
  <si>
    <t>　・参加選手のナンバー、氏名、性別、学年、申込種目、記録を入力してください。</t>
    <rPh sb="2" eb="4">
      <t>サンカ</t>
    </rPh>
    <rPh sb="4" eb="6">
      <t>センシュ</t>
    </rPh>
    <rPh sb="12" eb="14">
      <t>シメイ</t>
    </rPh>
    <rPh sb="15" eb="17">
      <t>セイベツ</t>
    </rPh>
    <rPh sb="18" eb="20">
      <t>ガクネン</t>
    </rPh>
    <rPh sb="21" eb="23">
      <t>モウシコミ</t>
    </rPh>
    <rPh sb="23" eb="25">
      <t>シュモク</t>
    </rPh>
    <rPh sb="26" eb="28">
      <t>キロク</t>
    </rPh>
    <rPh sb="29" eb="31">
      <t>ニュウリョク</t>
    </rPh>
    <phoneticPr fontId="1"/>
  </si>
  <si>
    <t>Ord</t>
    <phoneticPr fontId="1"/>
  </si>
  <si>
    <r>
      <t>　　※</t>
    </r>
    <r>
      <rPr>
        <b/>
        <sz val="11"/>
        <color indexed="10"/>
        <rFont val="ＭＳ ゴシック"/>
        <family val="3"/>
        <charset val="128"/>
      </rPr>
      <t>記録は、次のとおり入力してください。</t>
    </r>
    <rPh sb="3" eb="5">
      <t>キロク</t>
    </rPh>
    <rPh sb="7" eb="8">
      <t>ツギ</t>
    </rPh>
    <rPh sb="12" eb="14">
      <t>ニュウリョク</t>
    </rPh>
    <phoneticPr fontId="1"/>
  </si>
  <si>
    <t>4分07秒00</t>
    <rPh sb="1" eb="2">
      <t>フン</t>
    </rPh>
    <rPh sb="4" eb="5">
      <t>ビョウ</t>
    </rPh>
    <phoneticPr fontId="1"/>
  </si>
  <si>
    <t>4.07.00</t>
    <phoneticPr fontId="1"/>
  </si>
  <si>
    <t>氏　名</t>
    <rPh sb="0" eb="1">
      <t>シ</t>
    </rPh>
    <rPh sb="2" eb="3">
      <t>メイ</t>
    </rPh>
    <phoneticPr fontId="1"/>
  </si>
  <si>
    <t>このファイルの内容は、プログラム編成及び作成、記録処理、その他競技会運営の目的で使用します。</t>
    <rPh sb="7" eb="9">
      <t>ナイヨウ</t>
    </rPh>
    <rPh sb="16" eb="18">
      <t>ヘンセイ</t>
    </rPh>
    <rPh sb="18" eb="19">
      <t>オヨ</t>
    </rPh>
    <rPh sb="20" eb="22">
      <t>サクセイ</t>
    </rPh>
    <rPh sb="23" eb="25">
      <t>キロク</t>
    </rPh>
    <rPh sb="25" eb="27">
      <t>ショリ</t>
    </rPh>
    <rPh sb="30" eb="31">
      <t>タ</t>
    </rPh>
    <rPh sb="31" eb="34">
      <t>キョウギカイ</t>
    </rPh>
    <rPh sb="34" eb="36">
      <t>ウンエイ</t>
    </rPh>
    <rPh sb="37" eb="39">
      <t>モクテキ</t>
    </rPh>
    <rPh sb="40" eb="42">
      <t>シヨウ</t>
    </rPh>
    <phoneticPr fontId="1"/>
  </si>
  <si>
    <t>　＜注意事項等＞</t>
    <rPh sb="2" eb="4">
      <t>チュウイ</t>
    </rPh>
    <rPh sb="4" eb="6">
      <t>ジコウ</t>
    </rPh>
    <rPh sb="6" eb="7">
      <t>トウ</t>
    </rPh>
    <phoneticPr fontId="1"/>
  </si>
  <si>
    <t>　 ※記録が１分未満で、10分の1以下が「00」</t>
    <rPh sb="3" eb="5">
      <t>キロク</t>
    </rPh>
    <rPh sb="7" eb="8">
      <t>フン</t>
    </rPh>
    <rPh sb="8" eb="10">
      <t>ミマン</t>
    </rPh>
    <rPh sb="14" eb="15">
      <t>ブン</t>
    </rPh>
    <rPh sb="17" eb="19">
      <t>イカ</t>
    </rPh>
    <phoneticPr fontId="1"/>
  </si>
  <si>
    <t>例１</t>
    <rPh sb="0" eb="1">
      <t>レイ</t>
    </rPh>
    <phoneticPr fontId="1"/>
  </si>
  <si>
    <t>例２</t>
    <rPh sb="0" eb="1">
      <t>レイ</t>
    </rPh>
    <phoneticPr fontId="1"/>
  </si>
  <si>
    <t>例３</t>
    <rPh sb="0" eb="1">
      <t>レイ</t>
    </rPh>
    <phoneticPr fontId="1"/>
  </si>
  <si>
    <t>ナンバー・氏名・種目等、入力間違いのないようにお願いします。</t>
    <rPh sb="5" eb="7">
      <t>シメイ</t>
    </rPh>
    <rPh sb="8" eb="10">
      <t>シュモク</t>
    </rPh>
    <rPh sb="10" eb="11">
      <t>トウ</t>
    </rPh>
    <rPh sb="12" eb="14">
      <t>ニュウリョク</t>
    </rPh>
    <rPh sb="14" eb="16">
      <t>マチガ</t>
    </rPh>
    <rPh sb="24" eb="25">
      <t>ネガ</t>
    </rPh>
    <phoneticPr fontId="1"/>
  </si>
  <si>
    <t>ｾｲｻﾝ ﾀﾛｳ</t>
    <phoneticPr fontId="1"/>
  </si>
  <si>
    <t>ﾌﾘｶﾞﾅ</t>
    <phoneticPr fontId="1"/>
  </si>
  <si>
    <t>男4X100mR</t>
    <rPh sb="0" eb="1">
      <t>オトコ</t>
    </rPh>
    <phoneticPr fontId="22"/>
  </si>
  <si>
    <t>男4X400mR</t>
    <rPh sb="0" eb="1">
      <t>オトコ</t>
    </rPh>
    <phoneticPr fontId="22"/>
  </si>
  <si>
    <t>男4X100mR</t>
    <rPh sb="0" eb="1">
      <t>オトコ</t>
    </rPh>
    <phoneticPr fontId="1"/>
  </si>
  <si>
    <t>女4X100mR</t>
    <phoneticPr fontId="1"/>
  </si>
  <si>
    <r>
      <t xml:space="preserve">氏　名
</t>
    </r>
    <r>
      <rPr>
        <b/>
        <sz val="8"/>
        <color indexed="10"/>
        <rFont val="ＭＳ 明朝"/>
        <family val="1"/>
        <charset val="128"/>
      </rPr>
      <t>姓と名の間に
全角ｽﾍﾟｰｽ1つ</t>
    </r>
    <rPh sb="0" eb="1">
      <t>シ</t>
    </rPh>
    <rPh sb="2" eb="3">
      <t>メイ</t>
    </rPh>
    <rPh sb="4" eb="5">
      <t>セイ</t>
    </rPh>
    <rPh sb="6" eb="7">
      <t>メイ</t>
    </rPh>
    <rPh sb="8" eb="9">
      <t>アイダ</t>
    </rPh>
    <rPh sb="11" eb="13">
      <t>ゼンカク</t>
    </rPh>
    <phoneticPr fontId="1"/>
  </si>
  <si>
    <r>
      <t xml:space="preserve">ﾌﾘｶﾞﾅ
</t>
    </r>
    <r>
      <rPr>
        <b/>
        <sz val="8"/>
        <color indexed="10"/>
        <rFont val="ＭＳ 明朝"/>
        <family val="1"/>
        <charset val="128"/>
      </rPr>
      <t>姓と名の間に
半角ｽﾍﾟｰｽ1つ</t>
    </r>
    <rPh sb="13" eb="15">
      <t>ハンカク</t>
    </rPh>
    <phoneticPr fontId="1"/>
  </si>
  <si>
    <r>
      <t>←入力(ハイフンを入れる)　</t>
    </r>
    <r>
      <rPr>
        <b/>
        <sz val="11"/>
        <rFont val="ＭＳ ゴシック"/>
        <family val="3"/>
        <charset val="128"/>
      </rPr>
      <t>※緊急時に連絡がとれる番号</t>
    </r>
    <rPh sb="1" eb="3">
      <t>ニュウリョク</t>
    </rPh>
    <rPh sb="9" eb="10">
      <t>イ</t>
    </rPh>
    <rPh sb="15" eb="18">
      <t>キンキュウジ</t>
    </rPh>
    <rPh sb="19" eb="21">
      <t>レンラク</t>
    </rPh>
    <rPh sb="25" eb="27">
      <t>バンゴウ</t>
    </rPh>
    <phoneticPr fontId="1"/>
  </si>
  <si>
    <t>ｶﾅ</t>
    <phoneticPr fontId="1"/>
  </si>
  <si>
    <t>このファイルは申込人数90名まで入力できます。男女合わせて90名を超える場合は、男女別で作成してください。</t>
    <rPh sb="7" eb="9">
      <t>モウシコミ</t>
    </rPh>
    <rPh sb="9" eb="11">
      <t>ニンズウ</t>
    </rPh>
    <rPh sb="13" eb="14">
      <t>メイ</t>
    </rPh>
    <rPh sb="16" eb="18">
      <t>ニュウリョク</t>
    </rPh>
    <rPh sb="23" eb="25">
      <t>ダンジョ</t>
    </rPh>
    <rPh sb="25" eb="26">
      <t>ア</t>
    </rPh>
    <rPh sb="31" eb="32">
      <t>メイ</t>
    </rPh>
    <rPh sb="33" eb="34">
      <t>コ</t>
    </rPh>
    <rPh sb="36" eb="38">
      <t>バアイ</t>
    </rPh>
    <rPh sb="40" eb="42">
      <t>ダンジョ</t>
    </rPh>
    <rPh sb="42" eb="43">
      <t>ベツ</t>
    </rPh>
    <rPh sb="44" eb="46">
      <t>サクセイ</t>
    </rPh>
    <phoneticPr fontId="1"/>
  </si>
  <si>
    <t>　・必要事項を入力してください。</t>
    <rPh sb="2" eb="4">
      <t>ヒツヨウ</t>
    </rPh>
    <rPh sb="4" eb="6">
      <t>ジコウ</t>
    </rPh>
    <rPh sb="7" eb="9">
      <t>ニュウリョク</t>
    </rPh>
    <phoneticPr fontId="1"/>
  </si>
  <si>
    <t>女4X100mR</t>
    <rPh sb="0" eb="1">
      <t>オンナ</t>
    </rPh>
    <phoneticPr fontId="22"/>
  </si>
  <si>
    <t>女4X400mR</t>
    <rPh sb="0" eb="1">
      <t>オンナ</t>
    </rPh>
    <phoneticPr fontId="22"/>
  </si>
  <si>
    <t>リレー</t>
    <phoneticPr fontId="22"/>
  </si>
  <si>
    <t>ﾅﾝﾊﾞｰ</t>
    <phoneticPr fontId="22"/>
  </si>
  <si>
    <t>氏　名</t>
    <rPh sb="0" eb="1">
      <t>シ</t>
    </rPh>
    <rPh sb="2" eb="3">
      <t>メイ</t>
    </rPh>
    <phoneticPr fontId="22"/>
  </si>
  <si>
    <t>性</t>
    <rPh sb="0" eb="1">
      <t>セイ</t>
    </rPh>
    <phoneticPr fontId="22"/>
  </si>
  <si>
    <t>年</t>
    <rPh sb="0" eb="1">
      <t>ネン</t>
    </rPh>
    <phoneticPr fontId="22"/>
  </si>
  <si>
    <t>4R</t>
    <phoneticPr fontId="22"/>
  </si>
  <si>
    <t>16R</t>
    <phoneticPr fontId="22"/>
  </si>
  <si>
    <t xml:space="preserve">７ </t>
    <phoneticPr fontId="1"/>
  </si>
  <si>
    <t>コピーしたデータを貼り付ける場合は、「形式を選択して貼り付け」から「値」を選択して貼り付けてください。</t>
    <rPh sb="9" eb="10">
      <t>ハ</t>
    </rPh>
    <rPh sb="11" eb="12">
      <t>ツ</t>
    </rPh>
    <rPh sb="14" eb="16">
      <t>バアイ</t>
    </rPh>
    <rPh sb="19" eb="21">
      <t>ケイシキ</t>
    </rPh>
    <rPh sb="22" eb="24">
      <t>センタク</t>
    </rPh>
    <rPh sb="26" eb="27">
      <t>ハ</t>
    </rPh>
    <rPh sb="28" eb="29">
      <t>ツ</t>
    </rPh>
    <rPh sb="34" eb="35">
      <t>アタイ</t>
    </rPh>
    <rPh sb="37" eb="39">
      <t>センタク</t>
    </rPh>
    <rPh sb="41" eb="42">
      <t>ハ</t>
    </rPh>
    <rPh sb="43" eb="44">
      <t>ツ</t>
    </rPh>
    <phoneticPr fontId="1"/>
  </si>
  <si>
    <t>人数</t>
    <rPh sb="0" eb="2">
      <t>ニンズウ</t>
    </rPh>
    <phoneticPr fontId="22"/>
  </si>
  <si>
    <t>男　　子</t>
    <rPh sb="0" eb="1">
      <t>オトコ</t>
    </rPh>
    <rPh sb="3" eb="4">
      <t>コ</t>
    </rPh>
    <phoneticPr fontId="22"/>
  </si>
  <si>
    <t>女　　子</t>
    <rPh sb="0" eb="1">
      <t>オンナ</t>
    </rPh>
    <rPh sb="3" eb="4">
      <t>コ</t>
    </rPh>
    <phoneticPr fontId="22"/>
  </si>
  <si>
    <t>※コピーしたデータを貼り付ける場合は、「形式を選択して貼り付け」から「値」で貼り付けてください。</t>
    <rPh sb="10" eb="11">
      <t>ハ</t>
    </rPh>
    <rPh sb="12" eb="13">
      <t>ツ</t>
    </rPh>
    <rPh sb="15" eb="17">
      <t>バアイ</t>
    </rPh>
    <rPh sb="20" eb="22">
      <t>ケイシキ</t>
    </rPh>
    <rPh sb="23" eb="25">
      <t>センタク</t>
    </rPh>
    <rPh sb="27" eb="28">
      <t>ハ</t>
    </rPh>
    <rPh sb="29" eb="30">
      <t>ツ</t>
    </rPh>
    <rPh sb="35" eb="36">
      <t>アタイ</t>
    </rPh>
    <rPh sb="38" eb="39">
      <t>ハ</t>
    </rPh>
    <rPh sb="40" eb="41">
      <t>ツ</t>
    </rPh>
    <phoneticPr fontId="1"/>
  </si>
  <si>
    <t>男　　　子</t>
    <rPh sb="0" eb="1">
      <t>オトコ</t>
    </rPh>
    <rPh sb="4" eb="5">
      <t>コ</t>
    </rPh>
    <phoneticPr fontId="22"/>
  </si>
  <si>
    <t>女　　　子</t>
    <rPh sb="0" eb="1">
      <t>オンナ</t>
    </rPh>
    <rPh sb="4" eb="5">
      <t>コ</t>
    </rPh>
    <phoneticPr fontId="22"/>
  </si>
  <si>
    <t>大会名</t>
    <rPh sb="0" eb="2">
      <t>タイカイ</t>
    </rPh>
    <rPh sb="2" eb="3">
      <t>メイ</t>
    </rPh>
    <phoneticPr fontId="22"/>
  </si>
  <si>
    <t>一覧表用　種目名</t>
    <rPh sb="0" eb="2">
      <t>イチラン</t>
    </rPh>
    <rPh sb="2" eb="3">
      <t>ヒョウ</t>
    </rPh>
    <rPh sb="3" eb="4">
      <t>ヨウ</t>
    </rPh>
    <rPh sb="5" eb="7">
      <t>シュモク</t>
    </rPh>
    <rPh sb="7" eb="8">
      <t>メイ</t>
    </rPh>
    <phoneticPr fontId="22"/>
  </si>
  <si>
    <t>振込明細書のコピーを裏面に添付してください</t>
    <rPh sb="0" eb="2">
      <t>フリコミ</t>
    </rPh>
    <rPh sb="2" eb="5">
      <t>メイサイショ</t>
    </rPh>
    <rPh sb="10" eb="12">
      <t>ウラメン</t>
    </rPh>
    <rPh sb="13" eb="15">
      <t>テンプ</t>
    </rPh>
    <phoneticPr fontId="1"/>
  </si>
  <si>
    <r>
      <t>申込は、</t>
    </r>
    <r>
      <rPr>
        <b/>
        <u/>
        <sz val="12"/>
        <color indexed="10"/>
        <rFont val="ＭＳ ゴシック"/>
        <family val="3"/>
        <charset val="128"/>
      </rPr>
      <t>メール送信と書類提出の両方が必要になります</t>
    </r>
    <r>
      <rPr>
        <sz val="11"/>
        <color indexed="8"/>
        <rFont val="ＭＳ 明朝"/>
        <family val="1"/>
        <charset val="128"/>
      </rPr>
      <t>ので、お忘れのないようにお願いします。</t>
    </r>
    <rPh sb="0" eb="1">
      <t>モウ</t>
    </rPh>
    <rPh sb="1" eb="2">
      <t>コ</t>
    </rPh>
    <rPh sb="7" eb="9">
      <t>ソウシン</t>
    </rPh>
    <rPh sb="10" eb="12">
      <t>ショルイ</t>
    </rPh>
    <rPh sb="12" eb="14">
      <t>テイシュツ</t>
    </rPh>
    <rPh sb="15" eb="17">
      <t>リョウホウ</t>
    </rPh>
    <rPh sb="18" eb="20">
      <t>ヒツヨウ</t>
    </rPh>
    <rPh sb="29" eb="30">
      <t>ワス</t>
    </rPh>
    <rPh sb="38" eb="39">
      <t>ネガ</t>
    </rPh>
    <phoneticPr fontId="2"/>
  </si>
  <si>
    <t>⇒</t>
    <phoneticPr fontId="1"/>
  </si>
  <si>
    <t>20m</t>
    <phoneticPr fontId="1"/>
  </si>
  <si>
    <t>20m00</t>
    <phoneticPr fontId="1"/>
  </si>
  <si>
    <t>※データを修正する場合は、必ず「Delete」キーを使用してください。</t>
    <rPh sb="5" eb="7">
      <t>シュウセイ</t>
    </rPh>
    <rPh sb="9" eb="11">
      <t>バアイ</t>
    </rPh>
    <rPh sb="13" eb="14">
      <t>カナラ</t>
    </rPh>
    <rPh sb="26" eb="28">
      <t>シヨウ</t>
    </rPh>
    <phoneticPr fontId="1"/>
  </si>
  <si>
    <t>競技者NO</t>
    <rPh sb="0" eb="3">
      <t>キョウギシャ</t>
    </rPh>
    <phoneticPr fontId="1"/>
  </si>
  <si>
    <t>男400R</t>
    <rPh sb="0" eb="1">
      <t>オトコ</t>
    </rPh>
    <phoneticPr fontId="1"/>
  </si>
  <si>
    <t>リレー記録</t>
    <rPh sb="3" eb="5">
      <t>キロク</t>
    </rPh>
    <phoneticPr fontId="1"/>
  </si>
  <si>
    <t>4X100mR</t>
  </si>
  <si>
    <t>4X400mR</t>
  </si>
  <si>
    <t>男子</t>
    <rPh sb="0" eb="2">
      <t>ダンシ</t>
    </rPh>
    <phoneticPr fontId="1"/>
  </si>
  <si>
    <t>女子</t>
    <rPh sb="0" eb="2">
      <t>ジョシ</t>
    </rPh>
    <phoneticPr fontId="1"/>
  </si>
  <si>
    <t>男1600R</t>
    <rPh sb="0" eb="1">
      <t>オトコ</t>
    </rPh>
    <phoneticPr fontId="1"/>
  </si>
  <si>
    <t>女400R</t>
    <rPh sb="0" eb="1">
      <t>オンナ</t>
    </rPh>
    <phoneticPr fontId="1"/>
  </si>
  <si>
    <t>女1600R</t>
    <rPh sb="0" eb="1">
      <t>オンナ</t>
    </rPh>
    <phoneticPr fontId="1"/>
  </si>
  <si>
    <t>※必要事項を全て入力してください。</t>
    <rPh sb="1" eb="3">
      <t>ヒツヨウ</t>
    </rPh>
    <rPh sb="3" eb="5">
      <t>ジコウ</t>
    </rPh>
    <rPh sb="6" eb="7">
      <t>スベ</t>
    </rPh>
    <rPh sb="8" eb="10">
      <t>ニュウリョク</t>
    </rPh>
    <phoneticPr fontId="1"/>
  </si>
  <si>
    <t>※リレー種目にエントリーをする場合は○を選択し、「③リレー情報確認」でメンバーを確認してください。</t>
    <rPh sb="4" eb="6">
      <t>シュモク</t>
    </rPh>
    <rPh sb="15" eb="17">
      <t>バアイ</t>
    </rPh>
    <rPh sb="20" eb="22">
      <t>センタク</t>
    </rPh>
    <rPh sb="29" eb="31">
      <t>ジョウホウ</t>
    </rPh>
    <rPh sb="31" eb="33">
      <t>カクニン</t>
    </rPh>
    <rPh sb="40" eb="42">
      <t>カクニン</t>
    </rPh>
    <phoneticPr fontId="1"/>
  </si>
  <si>
    <t>※リレーにエントリーをする選手とチームの記録を確認してください。</t>
    <rPh sb="13" eb="15">
      <t>センシュ</t>
    </rPh>
    <rPh sb="20" eb="22">
      <t>キロク</t>
    </rPh>
    <rPh sb="23" eb="25">
      <t>カクニン</t>
    </rPh>
    <phoneticPr fontId="1"/>
  </si>
  <si>
    <t>③リレー情報確認</t>
    <rPh sb="4" eb="6">
      <t>ジョウホウ</t>
    </rPh>
    <rPh sb="6" eb="8">
      <t>カクニン</t>
    </rPh>
    <phoneticPr fontId="1"/>
  </si>
  <si>
    <t>※修正をする場合は「②選手情報入力」で修正してください。</t>
    <rPh sb="1" eb="3">
      <t>シュウセイ</t>
    </rPh>
    <rPh sb="6" eb="8">
      <t>バアイ</t>
    </rPh>
    <rPh sb="11" eb="13">
      <t>センシュ</t>
    </rPh>
    <rPh sb="13" eb="15">
      <t>ジョウホウ</t>
    </rPh>
    <rPh sb="15" eb="17">
      <t>ニュウリョク</t>
    </rPh>
    <rPh sb="19" eb="21">
      <t>シュウセイ</t>
    </rPh>
    <phoneticPr fontId="1"/>
  </si>
  <si>
    <r>
      <t>　・</t>
    </r>
    <r>
      <rPr>
        <b/>
        <sz val="11"/>
        <color indexed="10"/>
        <rFont val="ＭＳ ゴシック"/>
        <family val="3"/>
        <charset val="128"/>
      </rPr>
      <t>「種目別人数一覧」</t>
    </r>
    <r>
      <rPr>
        <b/>
        <sz val="11"/>
        <rFont val="ＭＳ ゴシック"/>
        <family val="3"/>
        <charset val="128"/>
      </rPr>
      <t>の裏面に</t>
    </r>
    <r>
      <rPr>
        <b/>
        <sz val="11"/>
        <color indexed="10"/>
        <rFont val="ＭＳ ゴシック"/>
        <family val="3"/>
        <charset val="128"/>
      </rPr>
      <t>振込明細書のコピーを添付して</t>
    </r>
    <r>
      <rPr>
        <sz val="11"/>
        <rFont val="ＭＳ 明朝"/>
        <family val="1"/>
        <charset val="128"/>
      </rPr>
      <t>郵送してください。</t>
    </r>
    <rPh sb="3" eb="6">
      <t>シュモクベツ</t>
    </rPh>
    <rPh sb="6" eb="8">
      <t>ニンズウ</t>
    </rPh>
    <rPh sb="8" eb="10">
      <t>イチラン</t>
    </rPh>
    <rPh sb="12" eb="14">
      <t>リメン</t>
    </rPh>
    <rPh sb="25" eb="27">
      <t>テンプ</t>
    </rPh>
    <rPh sb="29" eb="31">
      <t>ユウソウ</t>
    </rPh>
    <phoneticPr fontId="1"/>
  </si>
  <si>
    <t>〒463-8799　守山郵便局　私書箱１４号　名古屋地区陸上競技協会</t>
    <rPh sb="23" eb="26">
      <t>ナゴヤ</t>
    </rPh>
    <rPh sb="26" eb="28">
      <t>チク</t>
    </rPh>
    <phoneticPr fontId="1"/>
  </si>
  <si>
    <t>勝見　昌弘　宛</t>
    <rPh sb="0" eb="2">
      <t>カツミ</t>
    </rPh>
    <rPh sb="3" eb="5">
      <t>マサヒロ</t>
    </rPh>
    <rPh sb="6" eb="7">
      <t>アテ</t>
    </rPh>
    <phoneticPr fontId="1"/>
  </si>
  <si>
    <t>種　目　数</t>
    <rPh sb="0" eb="1">
      <t>シュ</t>
    </rPh>
    <rPh sb="2" eb="3">
      <t>メ</t>
    </rPh>
    <rPh sb="4" eb="5">
      <t>スウ</t>
    </rPh>
    <phoneticPr fontId="5"/>
  </si>
  <si>
    <t>種目計</t>
    <rPh sb="0" eb="2">
      <t>シュモク</t>
    </rPh>
    <rPh sb="2" eb="3">
      <t>ケイ</t>
    </rPh>
    <phoneticPr fontId="1"/>
  </si>
  <si>
    <t>種目数</t>
    <rPh sb="0" eb="3">
      <t>シュモクスウ</t>
    </rPh>
    <phoneticPr fontId="5"/>
  </si>
  <si>
    <t>リレー</t>
    <phoneticPr fontId="5"/>
  </si>
  <si>
    <t>　・種目ごとの申込人数と申込金額を確認してください。</t>
    <rPh sb="2" eb="4">
      <t>シュモク</t>
    </rPh>
    <rPh sb="7" eb="9">
      <t>モウシコミ</t>
    </rPh>
    <rPh sb="9" eb="11">
      <t>ニンズウ</t>
    </rPh>
    <rPh sb="12" eb="14">
      <t>モウシコミ</t>
    </rPh>
    <rPh sb="14" eb="16">
      <t>キンガク</t>
    </rPh>
    <rPh sb="17" eb="19">
      <t>カクニン</t>
    </rPh>
    <phoneticPr fontId="1"/>
  </si>
  <si>
    <t>リレー計</t>
    <rPh sb="3" eb="4">
      <t>ケイ</t>
    </rPh>
    <phoneticPr fontId="1"/>
  </si>
  <si>
    <t>部</t>
    <rPh sb="0" eb="1">
      <t>ブ</t>
    </rPh>
    <phoneticPr fontId="5"/>
  </si>
  <si>
    <t>男</t>
    <rPh sb="0" eb="1">
      <t>オトコ</t>
    </rPh>
    <phoneticPr fontId="1"/>
  </si>
  <si>
    <t>女</t>
    <rPh sb="0" eb="1">
      <t>オンナ</t>
    </rPh>
    <phoneticPr fontId="1"/>
  </si>
  <si>
    <t>申込責任者</t>
    <rPh sb="0" eb="2">
      <t>モウシコミ</t>
    </rPh>
    <rPh sb="2" eb="5">
      <t>セキニ</t>
    </rPh>
    <phoneticPr fontId="1"/>
  </si>
  <si>
    <r>
      <t>入力したデータを削除・修正する場合は、必ず「Delete」キーで処理してください。</t>
    </r>
    <r>
      <rPr>
        <b/>
        <sz val="14"/>
        <color indexed="10"/>
        <rFont val="ＭＳ 明朝"/>
        <family val="1"/>
        <charset val="128"/>
      </rPr>
      <t>※行削除はしないでください！</t>
    </r>
    <rPh sb="0" eb="2">
      <t>ニュウリョク</t>
    </rPh>
    <rPh sb="8" eb="10">
      <t>サクジョ</t>
    </rPh>
    <rPh sb="11" eb="13">
      <t>シュウセイ</t>
    </rPh>
    <rPh sb="15" eb="17">
      <t>バアイ</t>
    </rPh>
    <rPh sb="19" eb="20">
      <t>カナラ</t>
    </rPh>
    <rPh sb="32" eb="34">
      <t>ショリ</t>
    </rPh>
    <rPh sb="42" eb="43">
      <t>ギョウ</t>
    </rPh>
    <rPh sb="43" eb="45">
      <t>サクジョ</t>
    </rPh>
    <phoneticPr fontId="1"/>
  </si>
  <si>
    <t>　・正しく送信されれば、受信した旨の返信が届きます。</t>
    <rPh sb="2" eb="3">
      <t>タダ</t>
    </rPh>
    <rPh sb="5" eb="7">
      <t>ソウシン</t>
    </rPh>
    <rPh sb="12" eb="14">
      <t>ジュシン</t>
    </rPh>
    <rPh sb="16" eb="17">
      <t>ムネ</t>
    </rPh>
    <rPh sb="18" eb="20">
      <t>ヘンシン</t>
    </rPh>
    <rPh sb="21" eb="22">
      <t>トド</t>
    </rPh>
    <phoneticPr fontId="1"/>
  </si>
  <si>
    <t>このシートを印刷し裏面に振込明細のコピーを添付してください</t>
    <rPh sb="6" eb="8">
      <t>インサツ</t>
    </rPh>
    <rPh sb="9" eb="11">
      <t>リメン</t>
    </rPh>
    <rPh sb="12" eb="14">
      <t>フリコミ</t>
    </rPh>
    <rPh sb="14" eb="16">
      <t>メイサイ</t>
    </rPh>
    <rPh sb="21" eb="23">
      <t>テンプ</t>
    </rPh>
    <phoneticPr fontId="1"/>
  </si>
  <si>
    <t>役員ができる方のお名前を入力してください</t>
    <rPh sb="0" eb="2">
      <t>ヤクイン</t>
    </rPh>
    <rPh sb="6" eb="7">
      <t>カタ</t>
    </rPh>
    <rPh sb="9" eb="11">
      <t>ナマ</t>
    </rPh>
    <rPh sb="12" eb="14">
      <t>ニュウリョク</t>
    </rPh>
    <phoneticPr fontId="1"/>
  </si>
  <si>
    <t>toiawase.nagoya@gmail.com</t>
    <phoneticPr fontId="1"/>
  </si>
  <si>
    <t>メール送信期限</t>
    <rPh sb="3" eb="5">
      <t>ソウシン</t>
    </rPh>
    <rPh sb="5" eb="7">
      <t>キゲン</t>
    </rPh>
    <phoneticPr fontId="1"/>
  </si>
  <si>
    <t>※必ずメールを送信してください！　書類のみでは受け付けできません。</t>
    <rPh sb="1" eb="2">
      <t>カナラ</t>
    </rPh>
    <rPh sb="7" eb="9">
      <t>ソウシン</t>
    </rPh>
    <rPh sb="17" eb="19">
      <t>ショルイ</t>
    </rPh>
    <rPh sb="23" eb="24">
      <t>ウ</t>
    </rPh>
    <rPh sb="25" eb="26">
      <t>ツ</t>
    </rPh>
    <phoneticPr fontId="1"/>
  </si>
  <si>
    <t>書類郵送期限　</t>
    <rPh sb="0" eb="2">
      <t>ショルイ</t>
    </rPh>
    <rPh sb="2" eb="4">
      <t>ユウソウ</t>
    </rPh>
    <rPh sb="4" eb="6">
      <t>キゲン</t>
    </rPh>
    <phoneticPr fontId="1"/>
  </si>
  <si>
    <t>メール送信後に郵送願います。</t>
    <rPh sb="3" eb="6">
      <t>ソウシンゴ</t>
    </rPh>
    <rPh sb="7" eb="10">
      <t>ユウソウネガ</t>
    </rPh>
    <phoneticPr fontId="1"/>
  </si>
  <si>
    <t xml:space="preserve">２ </t>
    <phoneticPr fontId="1"/>
  </si>
  <si>
    <t xml:space="preserve">４ </t>
  </si>
  <si>
    <t xml:space="preserve">５ </t>
  </si>
  <si>
    <t xml:space="preserve">６ </t>
    <phoneticPr fontId="1"/>
  </si>
  <si>
    <t>　★作業の流れは次のとおりです。　データの入力は①②のシートのみです。</t>
    <rPh sb="2" eb="4">
      <t>サギョウ</t>
    </rPh>
    <rPh sb="5" eb="6">
      <t>ナガ</t>
    </rPh>
    <rPh sb="8" eb="9">
      <t>ツギ</t>
    </rPh>
    <rPh sb="21" eb="23">
      <t>ニュウリョク</t>
    </rPh>
    <phoneticPr fontId="1"/>
  </si>
  <si>
    <t>　　①団体情報の入力</t>
    <rPh sb="3" eb="5">
      <t>ダンタイ</t>
    </rPh>
    <rPh sb="5" eb="7">
      <t>ジョウホウ</t>
    </rPh>
    <rPh sb="8" eb="10">
      <t>ニュウリョク</t>
    </rPh>
    <phoneticPr fontId="1"/>
  </si>
  <si>
    <t>・プログラム購入部数もこちらで入力となります。</t>
    <rPh sb="6" eb="8">
      <t>コウニュウ</t>
    </rPh>
    <rPh sb="8" eb="10">
      <t>ブスウ</t>
    </rPh>
    <rPh sb="15" eb="17">
      <t>ニュウリョク</t>
    </rPh>
    <phoneticPr fontId="1"/>
  </si>
  <si>
    <t>↓</t>
    <phoneticPr fontId="1"/>
  </si>
  <si>
    <r>
      <t>　　※</t>
    </r>
    <r>
      <rPr>
        <b/>
        <sz val="11"/>
        <color indexed="10"/>
        <rFont val="ＭＳ ゴシック"/>
        <family val="3"/>
        <charset val="128"/>
      </rPr>
      <t>氏名</t>
    </r>
    <r>
      <rPr>
        <sz val="11"/>
        <color indexed="8"/>
        <rFont val="ＭＳ 明朝"/>
        <family val="1"/>
        <charset val="128"/>
      </rPr>
      <t>については、</t>
    </r>
    <r>
      <rPr>
        <b/>
        <sz val="11"/>
        <color indexed="10"/>
        <rFont val="ＭＳ ゴシック"/>
        <family val="3"/>
        <charset val="128"/>
      </rPr>
      <t>姓と名の間に全角スペースを１つ</t>
    </r>
    <r>
      <rPr>
        <sz val="11"/>
        <color indexed="8"/>
        <rFont val="ＭＳ 明朝"/>
        <family val="1"/>
        <charset val="128"/>
      </rPr>
      <t>入れてください。</t>
    </r>
    <rPh sb="3" eb="5">
      <t>シメイ</t>
    </rPh>
    <rPh sb="11" eb="12">
      <t>セイ</t>
    </rPh>
    <rPh sb="13" eb="14">
      <t>メイ</t>
    </rPh>
    <rPh sb="15" eb="16">
      <t>アイダ</t>
    </rPh>
    <rPh sb="17" eb="19">
      <t>ゼンカク</t>
    </rPh>
    <rPh sb="26" eb="27">
      <t>イ</t>
    </rPh>
    <phoneticPr fontId="1"/>
  </si>
  <si>
    <r>
      <t>　　※</t>
    </r>
    <r>
      <rPr>
        <b/>
        <sz val="11"/>
        <color indexed="10"/>
        <rFont val="ＭＳ ゴシック"/>
        <family val="3"/>
        <charset val="128"/>
      </rPr>
      <t>ﾌﾘｶﾞﾅ</t>
    </r>
    <r>
      <rPr>
        <sz val="11"/>
        <color indexed="8"/>
        <rFont val="ＭＳ 明朝"/>
        <family val="1"/>
        <charset val="128"/>
      </rPr>
      <t>については、</t>
    </r>
    <r>
      <rPr>
        <b/>
        <sz val="11"/>
        <color indexed="10"/>
        <rFont val="ＭＳ ゴシック"/>
        <family val="3"/>
        <charset val="128"/>
      </rPr>
      <t>姓と名の間に半角スペースを１つ</t>
    </r>
    <r>
      <rPr>
        <sz val="11"/>
        <color indexed="8"/>
        <rFont val="ＭＳ 明朝"/>
        <family val="1"/>
        <charset val="128"/>
      </rPr>
      <t>入れてください。</t>
    </r>
    <rPh sb="14" eb="15">
      <t>セイ</t>
    </rPh>
    <rPh sb="16" eb="17">
      <t>メイ</t>
    </rPh>
    <rPh sb="18" eb="19">
      <t>アイダ</t>
    </rPh>
    <rPh sb="20" eb="22">
      <t>ハンカク</t>
    </rPh>
    <rPh sb="29" eb="30">
      <t>イ</t>
    </rPh>
    <phoneticPr fontId="1"/>
  </si>
  <si>
    <r>
      <t>◎トラック種目・・・・分秒をドット「．」で区切り、</t>
    </r>
    <r>
      <rPr>
        <b/>
        <u/>
        <sz val="11"/>
        <color indexed="10"/>
        <rFont val="ＭＳ ゴシック"/>
        <family val="3"/>
        <charset val="128"/>
      </rPr>
      <t>100分の1秒まで入力</t>
    </r>
    <rPh sb="5" eb="7">
      <t>シュモク</t>
    </rPh>
    <phoneticPr fontId="1"/>
  </si>
  <si>
    <r>
      <t>◎フィールド種目・・・メートルを「m」で区切り、</t>
    </r>
    <r>
      <rPr>
        <b/>
        <u/>
        <sz val="11"/>
        <color indexed="10"/>
        <rFont val="ＭＳ ゴシック"/>
        <family val="3"/>
        <charset val="128"/>
      </rPr>
      <t>cm単位まで入力（「cm」の文字は入れない）</t>
    </r>
    <rPh sb="6" eb="8">
      <t>シュモク</t>
    </rPh>
    <phoneticPr fontId="1"/>
  </si>
  <si>
    <t>⇒</t>
    <phoneticPr fontId="1"/>
  </si>
  <si>
    <t>↓</t>
    <phoneticPr fontId="1"/>
  </si>
  <si>
    <r>
      <t>　・入力したファイルを送信してください。</t>
    </r>
    <r>
      <rPr>
        <b/>
        <sz val="12"/>
        <color indexed="8"/>
        <rFont val="ＭＳ 明朝"/>
        <family val="1"/>
        <charset val="128"/>
      </rPr>
      <t/>
    </r>
    <rPh sb="2" eb="4">
      <t>ニュウリョク</t>
    </rPh>
    <phoneticPr fontId="1"/>
  </si>
  <si>
    <r>
      <t>　・</t>
    </r>
    <r>
      <rPr>
        <b/>
        <u/>
        <sz val="11"/>
        <color indexed="10"/>
        <rFont val="ＭＳ ゴシック"/>
        <family val="3"/>
        <charset val="128"/>
      </rPr>
      <t>メールの件名に「大会名」と「団体名」を入力してください。</t>
    </r>
    <rPh sb="6" eb="8">
      <t>ケンメイ</t>
    </rPh>
    <rPh sb="10" eb="12">
      <t>タイカイ</t>
    </rPh>
    <rPh sb="12" eb="13">
      <t>メイ</t>
    </rPh>
    <rPh sb="16" eb="18">
      <t>ダン</t>
    </rPh>
    <rPh sb="18" eb="19">
      <t>メイ</t>
    </rPh>
    <rPh sb="21" eb="23">
      <t>ニュウリョク</t>
    </rPh>
    <phoneticPr fontId="1"/>
  </si>
  <si>
    <t xml:space="preserve">mail：   </t>
    <phoneticPr fontId="1"/>
  </si>
  <si>
    <t>　　④ファイルの保存</t>
    <rPh sb="8" eb="10">
      <t>ホゾン</t>
    </rPh>
    <phoneticPr fontId="1"/>
  </si>
  <si>
    <t>　　⑤メール送信</t>
    <rPh sb="6" eb="8">
      <t>ソウシン</t>
    </rPh>
    <phoneticPr fontId="1"/>
  </si>
  <si>
    <t>　　⑥参加料の振込</t>
    <rPh sb="3" eb="6">
      <t>サンカリョウ</t>
    </rPh>
    <rPh sb="7" eb="9">
      <t>フリコミ</t>
    </rPh>
    <phoneticPr fontId="1"/>
  </si>
  <si>
    <t>　　⑦郵送</t>
    <rPh sb="3" eb="5">
      <t>ユウソウ</t>
    </rPh>
    <phoneticPr fontId="1"/>
  </si>
  <si>
    <t>　　⑧申込完了</t>
    <rPh sb="3" eb="5">
      <t>モウシコミ</t>
    </rPh>
    <rPh sb="5" eb="7">
      <t>カンリョウ</t>
    </rPh>
    <phoneticPr fontId="1"/>
  </si>
  <si>
    <t>①団体情報入力</t>
    <rPh sb="1" eb="3">
      <t>ダン</t>
    </rPh>
    <rPh sb="3" eb="5">
      <t>ジョウホウ</t>
    </rPh>
    <rPh sb="5" eb="7">
      <t>ニュウリョク</t>
    </rPh>
    <phoneticPr fontId="1"/>
  </si>
  <si>
    <t>団体コード</t>
    <rPh sb="0" eb="2">
      <t>ダンタイ</t>
    </rPh>
    <phoneticPr fontId="1"/>
  </si>
  <si>
    <t>　未記入(担当者が入力します)</t>
    <rPh sb="1" eb="4">
      <t>ミキニュウ</t>
    </rPh>
    <rPh sb="5" eb="8">
      <t>タントウシャ</t>
    </rPh>
    <rPh sb="9" eb="11">
      <t>ニュウリョク</t>
    </rPh>
    <phoneticPr fontId="1"/>
  </si>
  <si>
    <t>団体名</t>
    <rPh sb="0" eb="2">
      <t>ダンタイ</t>
    </rPh>
    <rPh sb="2" eb="3">
      <t>メイ</t>
    </rPh>
    <phoneticPr fontId="1"/>
  </si>
  <si>
    <t>略称団体名</t>
    <rPh sb="0" eb="2">
      <t>リャクショウ</t>
    </rPh>
    <rPh sb="2" eb="4">
      <t>ダンタ</t>
    </rPh>
    <rPh sb="4" eb="5">
      <t>メイ</t>
    </rPh>
    <phoneticPr fontId="1"/>
  </si>
  <si>
    <t>団体名ﾌﾘｶﾞﾅ</t>
    <rPh sb="0" eb="3">
      <t>ダンタイメイ</t>
    </rPh>
    <phoneticPr fontId="1"/>
  </si>
  <si>
    <t>申込責任者</t>
    <rPh sb="0" eb="2">
      <t>モウシコミ</t>
    </rPh>
    <rPh sb="2" eb="5">
      <t>セキニンシャ</t>
    </rPh>
    <phoneticPr fontId="1"/>
  </si>
  <si>
    <t>役員のできる方のお名前を入力してください</t>
    <rPh sb="0" eb="2">
      <t>ヤクイン</t>
    </rPh>
    <rPh sb="6" eb="7">
      <t>カタ</t>
    </rPh>
    <rPh sb="9" eb="11">
      <t>ナマ</t>
    </rPh>
    <rPh sb="12" eb="14">
      <t>ニュウリョク</t>
    </rPh>
    <phoneticPr fontId="1"/>
  </si>
  <si>
    <r>
      <t xml:space="preserve">　  </t>
    </r>
    <r>
      <rPr>
        <sz val="11"/>
        <rFont val="ＭＳ 明朝"/>
        <family val="1"/>
        <charset val="128"/>
      </rPr>
      <t>※リレーメンバーは、</t>
    </r>
    <r>
      <rPr>
        <b/>
        <i/>
        <sz val="12"/>
        <color indexed="10"/>
        <rFont val="ＭＳ ゴシック"/>
        <family val="3"/>
        <charset val="128"/>
      </rPr>
      <t>③リレー情報確認</t>
    </r>
    <r>
      <rPr>
        <sz val="11"/>
        <rFont val="ＭＳ 明朝"/>
        <family val="1"/>
        <charset val="128"/>
      </rPr>
      <t>タブでご確認ください。</t>
    </r>
    <rPh sb="17" eb="19">
      <t>ジョウホウ</t>
    </rPh>
    <rPh sb="19" eb="21">
      <t>カクニン</t>
    </rPh>
    <rPh sb="25" eb="27">
      <t>カクニン</t>
    </rPh>
    <phoneticPr fontId="1"/>
  </si>
  <si>
    <r>
      <t>　・</t>
    </r>
    <r>
      <rPr>
        <b/>
        <u/>
        <sz val="11"/>
        <color indexed="10"/>
        <rFont val="ＭＳ ゴシック"/>
        <family val="3"/>
        <charset val="128"/>
      </rPr>
      <t>ファイル名のアンダーバーの部分をチーム名（例：○○○）に変更し</t>
    </r>
    <r>
      <rPr>
        <sz val="11"/>
        <color indexed="8"/>
        <rFont val="ＭＳ 明朝"/>
        <family val="1"/>
        <charset val="128"/>
      </rPr>
      <t>保存してください。メールに添付するときは、ファイル名がチーム名に</t>
    </r>
    <rPh sb="6" eb="7">
      <t>メイ</t>
    </rPh>
    <rPh sb="21" eb="22">
      <t>メイ</t>
    </rPh>
    <rPh sb="23" eb="24">
      <t>レイ</t>
    </rPh>
    <rPh sb="30" eb="32">
      <t>ヘンコウ</t>
    </rPh>
    <rPh sb="33" eb="35">
      <t>ホゾン</t>
    </rPh>
    <rPh sb="46" eb="48">
      <t>テンプ</t>
    </rPh>
    <rPh sb="58" eb="59">
      <t>メイ</t>
    </rPh>
    <rPh sb="63" eb="64">
      <t>メイ</t>
    </rPh>
    <phoneticPr fontId="1"/>
  </si>
  <si>
    <r>
      <t>　・記録会分の参加料を振り込み、</t>
    </r>
    <r>
      <rPr>
        <b/>
        <sz val="11"/>
        <color indexed="10"/>
        <rFont val="ＭＳ ゴシック"/>
        <family val="3"/>
        <charset val="128"/>
      </rPr>
      <t>明細書のコピーを「種目別人数一覧」の裏面に添付</t>
    </r>
    <r>
      <rPr>
        <sz val="11"/>
        <color indexed="8"/>
        <rFont val="ＭＳ 明朝"/>
        <family val="1"/>
        <charset val="128"/>
      </rPr>
      <t>してください。</t>
    </r>
    <rPh sb="2" eb="5">
      <t>キロクカイ</t>
    </rPh>
    <rPh sb="5" eb="6">
      <t>ブン</t>
    </rPh>
    <rPh sb="7" eb="10">
      <t>サンカリョウ</t>
    </rPh>
    <rPh sb="11" eb="12">
      <t>フ</t>
    </rPh>
    <rPh sb="13" eb="14">
      <t>コ</t>
    </rPh>
    <rPh sb="16" eb="19">
      <t>メイサイショ</t>
    </rPh>
    <rPh sb="25" eb="28">
      <t>シュモクベツ</t>
    </rPh>
    <rPh sb="28" eb="30">
      <t>ニンズウ</t>
    </rPh>
    <rPh sb="30" eb="32">
      <t>イチラン</t>
    </rPh>
    <rPh sb="34" eb="36">
      <t>ウラメン</t>
    </rPh>
    <rPh sb="37" eb="39">
      <t>テンプ</t>
    </rPh>
    <phoneticPr fontId="1"/>
  </si>
  <si>
    <t>種目２</t>
    <rPh sb="0" eb="2">
      <t>シュモク</t>
    </rPh>
    <phoneticPr fontId="1"/>
  </si>
  <si>
    <t>記録２</t>
    <rPh sb="0" eb="2">
      <t>キロク</t>
    </rPh>
    <phoneticPr fontId="1"/>
  </si>
  <si>
    <t>男1500m</t>
  </si>
  <si>
    <t>男走高跳</t>
    <rPh sb="1" eb="2">
      <t>ハシ</t>
    </rPh>
    <rPh sb="2" eb="4">
      <t>タカト</t>
    </rPh>
    <phoneticPr fontId="18"/>
  </si>
  <si>
    <t>男走幅跳</t>
    <rPh sb="1" eb="2">
      <t>ハシ</t>
    </rPh>
    <rPh sb="2" eb="4">
      <t>ハバト</t>
    </rPh>
    <phoneticPr fontId="18"/>
  </si>
  <si>
    <t>男4X100mR</t>
  </si>
  <si>
    <t>女4X100mR</t>
  </si>
  <si>
    <t>女1500m</t>
  </si>
  <si>
    <t>女走高跳</t>
    <rPh sb="1" eb="2">
      <t>ハシ</t>
    </rPh>
    <rPh sb="2" eb="4">
      <t>タカト</t>
    </rPh>
    <phoneticPr fontId="18"/>
  </si>
  <si>
    <t>女走幅跳</t>
    <rPh sb="1" eb="2">
      <t>ハシ</t>
    </rPh>
    <rPh sb="2" eb="4">
      <t>ハバト</t>
    </rPh>
    <phoneticPr fontId="18"/>
  </si>
  <si>
    <t>種目数×700円</t>
    <rPh sb="0" eb="2">
      <t>シュモク</t>
    </rPh>
    <rPh sb="2" eb="3">
      <t>スウ</t>
    </rPh>
    <rPh sb="7" eb="8">
      <t>エン</t>
    </rPh>
    <phoneticPr fontId="1"/>
  </si>
  <si>
    <t>リレー参加数✕1000円</t>
    <rPh sb="3" eb="6">
      <t>サンカスウ</t>
    </rPh>
    <rPh sb="11" eb="12">
      <t>エン</t>
    </rPh>
    <phoneticPr fontId="1"/>
  </si>
  <si>
    <t>支払金額</t>
    <rPh sb="0" eb="4">
      <t>シハライキンガク</t>
    </rPh>
    <phoneticPr fontId="1"/>
  </si>
  <si>
    <t>プログラム購入部数</t>
    <phoneticPr fontId="1"/>
  </si>
  <si>
    <t>部</t>
    <rPh sb="0" eb="1">
      <t>ブ</t>
    </rPh>
    <phoneticPr fontId="1"/>
  </si>
  <si>
    <r>
      <t>←入力 中･高･大を入れて</t>
    </r>
    <r>
      <rPr>
        <b/>
        <sz val="11"/>
        <rFont val="ＭＳ ゴシック"/>
        <family val="3"/>
        <charset val="128"/>
      </rPr>
      <t>全角６文字以内です</t>
    </r>
    <rPh sb="1" eb="3">
      <t>ニュウリョク</t>
    </rPh>
    <rPh sb="4" eb="5">
      <t>チュウ</t>
    </rPh>
    <rPh sb="6" eb="7">
      <t>コウ</t>
    </rPh>
    <rPh sb="8" eb="9">
      <t>ダイ</t>
    </rPh>
    <rPh sb="10" eb="11">
      <t>イ</t>
    </rPh>
    <rPh sb="13" eb="15">
      <t>ゼンカク</t>
    </rPh>
    <rPh sb="16" eb="20">
      <t>モジイナイ</t>
    </rPh>
    <phoneticPr fontId="1"/>
  </si>
  <si>
    <t>←入力 半角カタカナで入力してください。</t>
    <rPh sb="1" eb="3">
      <t>ニュウリョク</t>
    </rPh>
    <rPh sb="4" eb="6">
      <t>ハン</t>
    </rPh>
    <phoneticPr fontId="1"/>
  </si>
  <si>
    <t xml:space="preserve">８ </t>
    <phoneticPr fontId="1"/>
  </si>
  <si>
    <t>男女で、行を空けないでください。</t>
    <rPh sb="0" eb="2">
      <t>ダンジョ</t>
    </rPh>
    <rPh sb="4" eb="5">
      <t>ギョウ</t>
    </rPh>
    <rPh sb="6" eb="7">
      <t>ア</t>
    </rPh>
    <phoneticPr fontId="1"/>
  </si>
  <si>
    <t>（男子）</t>
    <phoneticPr fontId="1"/>
  </si>
  <si>
    <t>４．参加について</t>
    <phoneticPr fontId="1"/>
  </si>
  <si>
    <t>三菱東京UFJ銀行　尾張新川支店　（店番号８９４）</t>
    <rPh sb="0" eb="9">
      <t>ミツビシトウキョウユーエフジェイギンコウ</t>
    </rPh>
    <rPh sb="10" eb="12">
      <t>オワリ</t>
    </rPh>
    <rPh sb="12" eb="14">
      <t>シンカワ</t>
    </rPh>
    <rPh sb="14" eb="16">
      <t>シテン</t>
    </rPh>
    <rPh sb="18" eb="21">
      <t>ミセバンゴウ</t>
    </rPh>
    <phoneticPr fontId="1"/>
  </si>
  <si>
    <t>普通預金　口座番号００７４９４８</t>
    <rPh sb="0" eb="4">
      <t>フツウヨキン</t>
    </rPh>
    <rPh sb="5" eb="9">
      <t>コウザバンゴウ</t>
    </rPh>
    <phoneticPr fontId="1"/>
  </si>
  <si>
    <t>口座人名義　名古屋地区陸上競技協会　会長　坂井田酵三</t>
    <rPh sb="0" eb="5">
      <t>コウザニンメイギ</t>
    </rPh>
    <rPh sb="6" eb="11">
      <t>ナゴヤチク</t>
    </rPh>
    <rPh sb="11" eb="17">
      <t>リクジョウキョウギキョウカイ</t>
    </rPh>
    <rPh sb="18" eb="20">
      <t>カイチョウ</t>
    </rPh>
    <rPh sb="21" eb="24">
      <t>サカイダ</t>
    </rPh>
    <rPh sb="24" eb="25">
      <t>コウ</t>
    </rPh>
    <rPh sb="25" eb="26">
      <t>サン</t>
    </rPh>
    <phoneticPr fontId="1"/>
  </si>
  <si>
    <t>振込の際は、振込名義を大会番号＋団体名で行ってください。</t>
    <rPh sb="0" eb="2">
      <t>フリコミ</t>
    </rPh>
    <rPh sb="3" eb="4">
      <t>サイ</t>
    </rPh>
    <rPh sb="6" eb="10">
      <t>フリコミメイギ</t>
    </rPh>
    <rPh sb="11" eb="15">
      <t>タイカイバンゴウ</t>
    </rPh>
    <rPh sb="16" eb="19">
      <t>ダンタイメイ</t>
    </rPh>
    <rPh sb="20" eb="21">
      <t>オコナ</t>
    </rPh>
    <phoneticPr fontId="1"/>
  </si>
  <si>
    <t>振込口座の間違いにお気をつけください。</t>
    <rPh sb="0" eb="2">
      <t>フリコミ</t>
    </rPh>
    <rPh sb="2" eb="4">
      <t>コウザ</t>
    </rPh>
    <rPh sb="5" eb="7">
      <t>マチガ</t>
    </rPh>
    <rPh sb="10" eb="11">
      <t>キ</t>
    </rPh>
    <phoneticPr fontId="1"/>
  </si>
  <si>
    <t>団体名が判らなくなりますので、</t>
    <rPh sb="0" eb="3">
      <t>ダンタイメイ</t>
    </rPh>
    <rPh sb="4" eb="5">
      <t>ワカ</t>
    </rPh>
    <phoneticPr fontId="1"/>
  </si>
  <si>
    <t>走幅跳</t>
    <rPh sb="0" eb="3">
      <t>h</t>
    </rPh>
    <phoneticPr fontId="5"/>
  </si>
  <si>
    <t>6m99</t>
    <phoneticPr fontId="1"/>
  </si>
  <si>
    <t>大会番号　</t>
    <rPh sb="0" eb="4">
      <t>タイカイバンゴウ</t>
    </rPh>
    <phoneticPr fontId="1"/>
  </si>
  <si>
    <t>(3)他地区、他県登録者の参加は原則認めていません。</t>
    <rPh sb="3" eb="6">
      <t>タチク</t>
    </rPh>
    <rPh sb="7" eb="9">
      <t>タケン</t>
    </rPh>
    <rPh sb="9" eb="12">
      <t>トウロクシャ</t>
    </rPh>
    <rPh sb="13" eb="15">
      <t>サンカ</t>
    </rPh>
    <rPh sb="16" eb="18">
      <t>ゲンソク</t>
    </rPh>
    <rPh sb="18" eb="19">
      <t>ミト</t>
    </rPh>
    <phoneticPr fontId="1"/>
  </si>
  <si>
    <t>(4)中学生の出場は、太字で示した種目に限ります。</t>
    <rPh sb="3" eb="6">
      <t>チュウガクセイ</t>
    </rPh>
    <rPh sb="7" eb="9">
      <t>シュツジョウ</t>
    </rPh>
    <rPh sb="11" eb="13">
      <t>フトジ</t>
    </rPh>
    <rPh sb="14" eb="15">
      <t>シメ</t>
    </rPh>
    <rPh sb="17" eb="19">
      <t>シュモク</t>
    </rPh>
    <rPh sb="20" eb="21">
      <t>カギ</t>
    </rPh>
    <phoneticPr fontId="1"/>
  </si>
  <si>
    <t>(5)投てき種目において、中学・高校の設定がある場合には、
必ずそのカテゴリーに申し込んでください。</t>
    <rPh sb="3" eb="4">
      <t>トウ</t>
    </rPh>
    <rPh sb="6" eb="8">
      <t>シュモク</t>
    </rPh>
    <rPh sb="13" eb="15">
      <t>チュウガク</t>
    </rPh>
    <rPh sb="16" eb="18">
      <t>コウコウ</t>
    </rPh>
    <rPh sb="19" eb="21">
      <t>セッテイ</t>
    </rPh>
    <rPh sb="24" eb="26">
      <t>バアイ</t>
    </rPh>
    <rPh sb="30" eb="31">
      <t>カナラ</t>
    </rPh>
    <rPh sb="40" eb="41">
      <t>モウ</t>
    </rPh>
    <rPh sb="42" eb="43">
      <t>コ</t>
    </rPh>
    <phoneticPr fontId="1"/>
  </si>
  <si>
    <t>５．参加料</t>
    <phoneticPr fontId="1"/>
  </si>
  <si>
    <t>６．申込ｱﾄﾞﾚｽ</t>
    <phoneticPr fontId="1"/>
  </si>
  <si>
    <t>＊申し込みのファイルは、各カテゴリーのものを使用してください。</t>
    <rPh sb="1" eb="2">
      <t>モウ</t>
    </rPh>
    <rPh sb="3" eb="4">
      <t>コ</t>
    </rPh>
    <rPh sb="12" eb="13">
      <t>カク</t>
    </rPh>
    <rPh sb="22" eb="24">
      <t>シヨウ</t>
    </rPh>
    <phoneticPr fontId="1"/>
  </si>
  <si>
    <t>７．申込締切</t>
    <phoneticPr fontId="1"/>
  </si>
  <si>
    <t>ｾﾞﾛﾊﾁｷｭｳ</t>
  </si>
  <si>
    <t>０８９</t>
  </si>
  <si>
    <t>　　例）　００１ｱｻﾋｶﾞｵｶｺｳｺｳ</t>
    <rPh sb="2" eb="3">
      <t>レイ</t>
    </rPh>
    <phoneticPr fontId="1"/>
  </si>
  <si>
    <r>
      <t>振込団体名に、</t>
    </r>
    <r>
      <rPr>
        <b/>
        <sz val="12"/>
        <rFont val="ＭＳ Ｐゴシック"/>
        <family val="3"/>
        <charset val="128"/>
      </rPr>
      <t>ｱｲﾁｹﾝﾘﾂ</t>
    </r>
    <r>
      <rPr>
        <sz val="12"/>
        <rFont val="ＭＳ Ｐゴシック"/>
        <family val="3"/>
        <charset val="128"/>
      </rPr>
      <t>や</t>
    </r>
    <r>
      <rPr>
        <b/>
        <sz val="12"/>
        <rFont val="ＭＳ Ｐゴシック"/>
        <family val="3"/>
        <charset val="128"/>
      </rPr>
      <t>ﾅｺﾞﾔｼﾘﾂ</t>
    </r>
    <r>
      <rPr>
        <sz val="12"/>
        <rFont val="ＭＳ Ｐゴシック"/>
        <family val="3"/>
        <charset val="128"/>
      </rPr>
      <t>は、</t>
    </r>
    <r>
      <rPr>
        <b/>
        <sz val="20"/>
        <rFont val="ＭＳ Ｐゴシック"/>
        <family val="3"/>
        <charset val="128"/>
      </rPr>
      <t>絶対に付けないで</t>
    </r>
    <r>
      <rPr>
        <sz val="12"/>
        <rFont val="ＭＳ Ｐゴシック"/>
        <family val="3"/>
        <charset val="128"/>
      </rPr>
      <t>ください</t>
    </r>
    <rPh sb="0" eb="2">
      <t>フリコミ</t>
    </rPh>
    <rPh sb="2" eb="5">
      <t>ダンタイメイ</t>
    </rPh>
    <rPh sb="24" eb="26">
      <t>ゼッタイ</t>
    </rPh>
    <rPh sb="27" eb="28">
      <t>ツ</t>
    </rPh>
    <phoneticPr fontId="1"/>
  </si>
  <si>
    <t>第７回名古屋地区競技会　プレシーズンゲーム</t>
    <rPh sb="0" eb="1">
      <t>ダイ</t>
    </rPh>
    <rPh sb="2" eb="3">
      <t>カイ</t>
    </rPh>
    <rPh sb="3" eb="8">
      <t>ナゴヤ</t>
    </rPh>
    <rPh sb="8" eb="10">
      <t>キョウギ</t>
    </rPh>
    <rPh sb="10" eb="11">
      <t>カイ</t>
    </rPh>
    <phoneticPr fontId="1"/>
  </si>
  <si>
    <t>年度当初の要項から、若干の種目変更があります。必ず、添付の要項を確認願います。</t>
    <rPh sb="0" eb="4">
      <t>ネンドトウショ</t>
    </rPh>
    <rPh sb="5" eb="7">
      <t>ヨウコウ</t>
    </rPh>
    <rPh sb="10" eb="12">
      <t>ジャッカン</t>
    </rPh>
    <rPh sb="13" eb="17">
      <t>シュモクヘンコウ</t>
    </rPh>
    <rPh sb="23" eb="24">
      <t>カナラ</t>
    </rPh>
    <rPh sb="26" eb="28">
      <t>テンプ</t>
    </rPh>
    <rPh sb="29" eb="31">
      <t>ヨウコウ</t>
    </rPh>
    <rPh sb="32" eb="35">
      <t>カクニンネガ</t>
    </rPh>
    <phoneticPr fontId="1"/>
  </si>
  <si>
    <r>
      <t>E-mail：</t>
    </r>
    <r>
      <rPr>
        <b/>
        <sz val="18"/>
        <color indexed="8"/>
        <rFont val="ＭＳ 明朝"/>
        <family val="1"/>
        <charset val="128"/>
      </rPr>
      <t>preseasongame@gmail.com</t>
    </r>
    <phoneticPr fontId="1"/>
  </si>
  <si>
    <t>団体名</t>
    <rPh sb="0" eb="3">
      <t>ダンタイメイ</t>
    </rPh>
    <phoneticPr fontId="5"/>
  </si>
  <si>
    <t>団体名</t>
    <rPh sb="0" eb="3">
      <t>ダンタイメイ</t>
    </rPh>
    <phoneticPr fontId="22"/>
  </si>
  <si>
    <t>男60m</t>
  </si>
  <si>
    <t>男300m</t>
  </si>
  <si>
    <t>男60m</t>
    <phoneticPr fontId="1"/>
  </si>
  <si>
    <t>女60m</t>
  </si>
  <si>
    <t>男300m</t>
    <phoneticPr fontId="1"/>
  </si>
  <si>
    <t>女300m</t>
  </si>
  <si>
    <t>女砲丸投</t>
    <rPh sb="1" eb="4">
      <t>ホウガンナゲ</t>
    </rPh>
    <phoneticPr fontId="1"/>
  </si>
  <si>
    <t>女円盤投</t>
    <rPh sb="1" eb="4">
      <t>エンバンナ</t>
    </rPh>
    <phoneticPr fontId="1"/>
  </si>
  <si>
    <t>男高校砲丸投</t>
    <rPh sb="0" eb="1">
      <t>オトコ</t>
    </rPh>
    <rPh sb="1" eb="3">
      <t>コウコウ</t>
    </rPh>
    <rPh sb="3" eb="6">
      <t>ホウガンナゲ</t>
    </rPh>
    <phoneticPr fontId="8"/>
  </si>
  <si>
    <t>男高校円盤投</t>
    <rPh sb="0" eb="1">
      <t>オトコ</t>
    </rPh>
    <rPh sb="1" eb="3">
      <t>コウコウ</t>
    </rPh>
    <rPh sb="3" eb="6">
      <t>エンバンナゲ</t>
    </rPh>
    <phoneticPr fontId="8"/>
  </si>
  <si>
    <t>高校用</t>
    <rPh sb="0" eb="2">
      <t>コウコウ</t>
    </rPh>
    <rPh sb="2" eb="3">
      <t>ヨウ</t>
    </rPh>
    <phoneticPr fontId="1"/>
  </si>
  <si>
    <t>⑤申込一覧表</t>
    <rPh sb="1" eb="3">
      <t>モウシコミ</t>
    </rPh>
    <rPh sb="3" eb="5">
      <t>イチラン</t>
    </rPh>
    <rPh sb="5" eb="6">
      <t>ヒョウ</t>
    </rPh>
    <phoneticPr fontId="1"/>
  </si>
  <si>
    <t>３月当初のものから種目を若干変更しました。</t>
    <rPh sb="1" eb="2">
      <t>ガツ</t>
    </rPh>
    <rPh sb="2" eb="4">
      <t>トウショ</t>
    </rPh>
    <rPh sb="9" eb="11">
      <t>シュモク</t>
    </rPh>
    <rPh sb="12" eb="16">
      <t>ジャッカンヘンコウ</t>
    </rPh>
    <phoneticPr fontId="1"/>
  </si>
  <si>
    <t>第７回名古屋地区競技会
プレシーズンゲーム</t>
    <rPh sb="0" eb="1">
      <t>ダイ</t>
    </rPh>
    <rPh sb="2" eb="3">
      <t>カイ</t>
    </rPh>
    <rPh sb="3" eb="8">
      <t>ナゴヤチク</t>
    </rPh>
    <rPh sb="8" eb="11">
      <t>キョウギカイ</t>
    </rPh>
    <phoneticPr fontId="1"/>
  </si>
  <si>
    <t>００４</t>
    <phoneticPr fontId="1"/>
  </si>
  <si>
    <t xml:space="preserve">１．期  日        </t>
    <phoneticPr fontId="1"/>
  </si>
  <si>
    <t>平成２９年３月２０日(祝・月)に決定しました。</t>
    <rPh sb="0" eb="2">
      <t>ヘイセイ</t>
    </rPh>
    <rPh sb="4" eb="5">
      <t>ネン</t>
    </rPh>
    <rPh sb="6" eb="7">
      <t>ガツ</t>
    </rPh>
    <rPh sb="9" eb="10">
      <t>ヒ</t>
    </rPh>
    <rPh sb="11" eb="12">
      <t>シュク</t>
    </rPh>
    <rPh sb="13" eb="14">
      <t>ツキ</t>
    </rPh>
    <rPh sb="16" eb="18">
      <t>ケッテイ</t>
    </rPh>
    <phoneticPr fontId="1"/>
  </si>
  <si>
    <t>２．場  所</t>
    <phoneticPr fontId="1"/>
  </si>
  <si>
    <t>パロマ瑞穂スタジアム</t>
    <rPh sb="3" eb="5">
      <t>ミズホ</t>
    </rPh>
    <phoneticPr fontId="1"/>
  </si>
  <si>
    <t>３．種  目</t>
    <phoneticPr fontId="1"/>
  </si>
  <si>
    <r>
      <t>６０ｍ,３００ｍ,</t>
    </r>
    <r>
      <rPr>
        <b/>
        <i/>
        <sz val="11"/>
        <rFont val="ＭＳ Ｐゴシック"/>
        <family val="3"/>
        <charset val="128"/>
      </rPr>
      <t>１０００ｍ</t>
    </r>
    <r>
      <rPr>
        <b/>
        <sz val="11"/>
        <rFont val="ＭＳ Ｐゴシック"/>
        <family val="3"/>
        <charset val="128"/>
      </rPr>
      <t>,４×１００ｍＲ,</t>
    </r>
    <r>
      <rPr>
        <b/>
        <i/>
        <sz val="11"/>
        <rFont val="ＭＳ Ｐゴシック"/>
        <family val="3"/>
        <charset val="128"/>
      </rPr>
      <t>走高跳AB</t>
    </r>
    <r>
      <rPr>
        <b/>
        <sz val="11"/>
        <rFont val="ＭＳ Ｐゴシック"/>
        <family val="3"/>
        <charset val="128"/>
      </rPr>
      <t>,走幅跳,</t>
    </r>
    <phoneticPr fontId="1"/>
  </si>
  <si>
    <r>
      <t>砲丸投,高校砲丸投,</t>
    </r>
    <r>
      <rPr>
        <b/>
        <sz val="11"/>
        <rFont val="ＭＳ Ｐゴシック"/>
        <family val="3"/>
        <charset val="128"/>
      </rPr>
      <t>中学砲丸投</t>
    </r>
    <r>
      <rPr>
        <sz val="11"/>
        <rFont val="ＭＳ Ｐ明朝"/>
        <family val="1"/>
        <charset val="128"/>
      </rPr>
      <t>,円盤投,高校円盤投,</t>
    </r>
    <r>
      <rPr>
        <b/>
        <sz val="11"/>
        <rFont val="ＭＳ Ｐゴシック"/>
        <family val="3"/>
        <charset val="128"/>
      </rPr>
      <t>中学円盤投</t>
    </r>
    <rPh sb="0" eb="3">
      <t>ホウガンナゲ</t>
    </rPh>
    <rPh sb="4" eb="6">
      <t>コウコウ</t>
    </rPh>
    <rPh sb="6" eb="9">
      <t>ホウガンナゲ</t>
    </rPh>
    <rPh sb="20" eb="22">
      <t>コウコウ</t>
    </rPh>
    <rPh sb="22" eb="24">
      <t>エンバン</t>
    </rPh>
    <rPh sb="26" eb="28">
      <t>チュウガク</t>
    </rPh>
    <rPh sb="28" eb="31">
      <t>エンバンナ</t>
    </rPh>
    <phoneticPr fontId="1"/>
  </si>
  <si>
    <t>(女子）</t>
    <rPh sb="1" eb="3">
      <t>ジョシ</t>
    </rPh>
    <phoneticPr fontId="1"/>
  </si>
  <si>
    <r>
      <t>６０ｍ，３００ｍ，</t>
    </r>
    <r>
      <rPr>
        <b/>
        <i/>
        <sz val="11"/>
        <rFont val="ＭＳ Ｐゴシック"/>
        <family val="3"/>
        <charset val="128"/>
      </rPr>
      <t>１０００ｍ</t>
    </r>
    <r>
      <rPr>
        <b/>
        <sz val="11"/>
        <rFont val="ＭＳ Ｐゴシック"/>
        <family val="3"/>
        <charset val="128"/>
      </rPr>
      <t>，４×１００ｍＲ，</t>
    </r>
    <phoneticPr fontId="1"/>
  </si>
  <si>
    <r>
      <rPr>
        <b/>
        <i/>
        <sz val="11"/>
        <rFont val="ＭＳ Ｐゴシック"/>
        <family val="3"/>
        <charset val="128"/>
      </rPr>
      <t>走高跳AB</t>
    </r>
    <r>
      <rPr>
        <b/>
        <sz val="11"/>
        <rFont val="ＭＳ Ｐゴシック"/>
        <family val="3"/>
        <charset val="128"/>
      </rPr>
      <t>,走幅跳,円盤投,</t>
    </r>
    <r>
      <rPr>
        <sz val="11"/>
        <rFont val="ＭＳ Ｐ明朝"/>
        <family val="1"/>
        <charset val="128"/>
      </rPr>
      <t>砲丸投</t>
    </r>
    <r>
      <rPr>
        <b/>
        <sz val="11"/>
        <rFont val="ＭＳ Ｐゴシック"/>
        <family val="3"/>
        <charset val="128"/>
      </rPr>
      <t>,中学砲丸投</t>
    </r>
    <rPh sb="10" eb="13">
      <t>エンバンナゲ</t>
    </rPh>
    <rPh sb="14" eb="17">
      <t>ホウガンナゲ</t>
    </rPh>
    <rPh sb="18" eb="20">
      <t>チュウガク</t>
    </rPh>
    <rPh sb="20" eb="23">
      <t>ホウガンナゲ</t>
    </rPh>
    <phoneticPr fontId="1"/>
  </si>
  <si>
    <r>
      <t>(1)１人</t>
    </r>
    <r>
      <rPr>
        <b/>
        <sz val="11"/>
        <rFont val="ＭＳ Ｐゴシック"/>
        <family val="3"/>
        <charset val="128"/>
      </rPr>
      <t>１種目</t>
    </r>
    <r>
      <rPr>
        <sz val="11"/>
        <rFont val="ＭＳ Ｐ明朝"/>
        <family val="1"/>
        <charset val="128"/>
      </rPr>
      <t>（リレー種目は除く）、リレーは１団体１チームとします。</t>
    </r>
    <rPh sb="4" eb="5">
      <t>ニン</t>
    </rPh>
    <rPh sb="6" eb="8">
      <t>シュモク</t>
    </rPh>
    <rPh sb="12" eb="14">
      <t>シュモク</t>
    </rPh>
    <rPh sb="15" eb="16">
      <t>ノゾ</t>
    </rPh>
    <rPh sb="24" eb="26">
      <t>ダンタイ</t>
    </rPh>
    <phoneticPr fontId="1"/>
  </si>
  <si>
    <r>
      <t xml:space="preserve">(２)中学生は愛知陸協（名古屋地区）の登録番号で申し込んでください。
　 </t>
    </r>
    <r>
      <rPr>
        <b/>
        <sz val="11"/>
        <rFont val="ＭＳ Ｐ明朝"/>
        <family val="1"/>
        <charset val="128"/>
      </rPr>
      <t>中体連学校番号では、出場できません。</t>
    </r>
    <rPh sb="3" eb="6">
      <t>チュウガクセイ</t>
    </rPh>
    <rPh sb="7" eb="9">
      <t>アイチ</t>
    </rPh>
    <rPh sb="9" eb="11">
      <t>リクキョウ</t>
    </rPh>
    <rPh sb="19" eb="21">
      <t>トウロク</t>
    </rPh>
    <rPh sb="21" eb="23">
      <t>バンゴウ</t>
    </rPh>
    <rPh sb="24" eb="25">
      <t>モウ</t>
    </rPh>
    <rPh sb="26" eb="27">
      <t>コ</t>
    </rPh>
    <rPh sb="40" eb="42">
      <t>ガッコウ</t>
    </rPh>
    <phoneticPr fontId="1"/>
  </si>
  <si>
    <t>(6)リレーについては、欠場チームが多い場合に、再番編を行う場合があります。</t>
    <rPh sb="30" eb="32">
      <t>バアイ</t>
    </rPh>
    <phoneticPr fontId="1"/>
  </si>
  <si>
    <t>(7)団体情報シートと種目別一覧をプリントアウトして、参加料振込用紙のコピーを添付して</t>
    <rPh sb="11" eb="13">
      <t>シュモク</t>
    </rPh>
    <rPh sb="13" eb="14">
      <t>ベツ</t>
    </rPh>
    <rPh sb="14" eb="16">
      <t>イチラン</t>
    </rPh>
    <rPh sb="27" eb="30">
      <t>サンカリョウ</t>
    </rPh>
    <rPh sb="30" eb="34">
      <t>フリコミヨウシ</t>
    </rPh>
    <rPh sb="39" eb="41">
      <t>テンプ</t>
    </rPh>
    <phoneticPr fontId="1"/>
  </si>
  <si>
    <r>
      <t>　　</t>
    </r>
    <r>
      <rPr>
        <sz val="11"/>
        <color theme="1"/>
        <rFont val="ＭＳ Ｐゴシック"/>
        <family val="3"/>
        <charset val="128"/>
        <scheme val="minor"/>
      </rPr>
      <t>〒463-8799 守山郵便局私書箱１４号</t>
    </r>
    <r>
      <rPr>
        <sz val="11"/>
        <rFont val="ＭＳ Ｐ明朝"/>
        <family val="1"/>
        <charset val="128"/>
      </rPr>
      <t>まで郵送してください。</t>
    </r>
    <rPh sb="12" eb="14">
      <t>モリヤマ</t>
    </rPh>
    <rPh sb="14" eb="17">
      <t>ユウビンキョク</t>
    </rPh>
    <rPh sb="17" eb="20">
      <t>シショバコ</t>
    </rPh>
    <rPh sb="22" eb="23">
      <t>ゴウ</t>
    </rPh>
    <rPh sb="25" eb="27">
      <t>ユウソウ</t>
    </rPh>
    <phoneticPr fontId="1"/>
  </si>
  <si>
    <t>(８)60mは100mの記録で申し込んでください。</t>
    <rPh sb="12" eb="14">
      <t>キロク</t>
    </rPh>
    <rPh sb="15" eb="16">
      <t>モウ</t>
    </rPh>
    <rPh sb="17" eb="18">
      <t>コ</t>
    </rPh>
    <phoneticPr fontId="1"/>
  </si>
  <si>
    <t>　 300mは400mの記録で申し込んでください。</t>
    <rPh sb="12" eb="14">
      <t>キロク</t>
    </rPh>
    <rPh sb="15" eb="16">
      <t>モウ</t>
    </rPh>
    <phoneticPr fontId="1"/>
  </si>
  <si>
    <r>
      <t>　</t>
    </r>
    <r>
      <rPr>
        <sz val="11"/>
        <rFont val="ＭＳ Ｐ明朝"/>
        <family val="1"/>
        <charset val="128"/>
      </rPr>
      <t xml:space="preserve"> 記録は公認である必要はありません。</t>
    </r>
    <rPh sb="2" eb="4">
      <t>キロク</t>
    </rPh>
    <rPh sb="5" eb="7">
      <t>コウニン</t>
    </rPh>
    <rPh sb="10" eb="12">
      <t>ヒツヨウ</t>
    </rPh>
    <phoneticPr fontId="1"/>
  </si>
  <si>
    <t>　 ６０ｍ，３００ｍは予選→決勝を行います。</t>
    <rPh sb="11" eb="14">
      <t>ヨセン</t>
    </rPh>
    <rPh sb="14" eb="17">
      <t>ケッショ</t>
    </rPh>
    <rPh sb="17" eb="18">
      <t>オコナ</t>
    </rPh>
    <phoneticPr fontId="1"/>
  </si>
  <si>
    <t>　 １０００ｍはタイムレースとします。</t>
    <phoneticPr fontId="1"/>
  </si>
  <si>
    <t>(９)走高跳Aは、男子1m60、女子1m40、Bは男子1m40、女子1m20から</t>
    <rPh sb="3" eb="6">
      <t>ハシリタカ</t>
    </rPh>
    <rPh sb="9" eb="11">
      <t>ダンシ</t>
    </rPh>
    <rPh sb="16" eb="18">
      <t>ジョシ</t>
    </rPh>
    <rPh sb="25" eb="27">
      <t>ダンシ</t>
    </rPh>
    <rPh sb="32" eb="34">
      <t>ジョシ</t>
    </rPh>
    <phoneticPr fontId="1"/>
  </si>
  <si>
    <t>　　開始する予定です。</t>
    <rPh sb="2" eb="4">
      <t>カイシ</t>
    </rPh>
    <rPh sb="6" eb="8">
      <t>ヨテイ</t>
    </rPh>
    <phoneticPr fontId="1"/>
  </si>
  <si>
    <t>(10)フールド長さ系の種目は、トップ８を実施します。</t>
    <rPh sb="8" eb="9">
      <t>ナガ</t>
    </rPh>
    <rPh sb="10" eb="11">
      <t>ケイ</t>
    </rPh>
    <rPh sb="12" eb="14">
      <t>シュモク</t>
    </rPh>
    <rPh sb="21" eb="23">
      <t>ジッ</t>
    </rPh>
    <phoneticPr fontId="1"/>
  </si>
  <si>
    <t>(11)各種目8位まで賞状を授与します</t>
    <rPh sb="4" eb="7">
      <t>カクシュモク</t>
    </rPh>
    <rPh sb="8" eb="9">
      <t>イ</t>
    </rPh>
    <rPh sb="11" eb="13">
      <t>ショウジョウ</t>
    </rPh>
    <rPh sb="14" eb="16">
      <t>ジュヨ</t>
    </rPh>
    <phoneticPr fontId="1"/>
  </si>
  <si>
    <t>一般・大学・高校７００円　中学生５００円　　　</t>
    <rPh sb="0" eb="2">
      <t>イッパン</t>
    </rPh>
    <rPh sb="3" eb="5">
      <t>ダイガク</t>
    </rPh>
    <rPh sb="6" eb="8">
      <t>コウコウ</t>
    </rPh>
    <rPh sb="11" eb="12">
      <t>エン</t>
    </rPh>
    <rPh sb="13" eb="16">
      <t>チュウガクセイ</t>
    </rPh>
    <rPh sb="19" eb="20">
      <t>エン</t>
    </rPh>
    <phoneticPr fontId="1"/>
  </si>
  <si>
    <t>リレー　１チーム１０００円</t>
    <phoneticPr fontId="1"/>
  </si>
  <si>
    <t>プログラム事前申し込み１部</t>
    <rPh sb="5" eb="7">
      <t>ジゼン</t>
    </rPh>
    <rPh sb="7" eb="8">
      <t>モウ</t>
    </rPh>
    <rPh sb="9" eb="10">
      <t>コ</t>
    </rPh>
    <rPh sb="12" eb="13">
      <t>ブ</t>
    </rPh>
    <phoneticPr fontId="1"/>
  </si>
  <si>
    <t>６００円</t>
    <rPh sb="3" eb="4">
      <t>エン</t>
    </rPh>
    <phoneticPr fontId="1"/>
  </si>
  <si>
    <t>preseasongame@gmail.com　　</t>
    <phoneticPr fontId="1"/>
  </si>
  <si>
    <t>＊申し込みはメールを最優先してください。メール未送信の場合は受け付けできません。</t>
    <rPh sb="1" eb="2">
      <t>モウ</t>
    </rPh>
    <rPh sb="3" eb="4">
      <t>コ</t>
    </rPh>
    <rPh sb="10" eb="11">
      <t>サイ</t>
    </rPh>
    <rPh sb="11" eb="13">
      <t>ユウセン</t>
    </rPh>
    <rPh sb="23" eb="26">
      <t>ミソウシン</t>
    </rPh>
    <rPh sb="27" eb="29">
      <t>バアイ</t>
    </rPh>
    <rPh sb="30" eb="31">
      <t>ウ</t>
    </rPh>
    <rPh sb="32" eb="33">
      <t>ツ</t>
    </rPh>
    <phoneticPr fontId="1"/>
  </si>
  <si>
    <t>８．大会参加料の納入先</t>
  </si>
  <si>
    <r>
      <t>☆</t>
    </r>
    <r>
      <rPr>
        <b/>
        <u/>
        <sz val="11"/>
        <rFont val="ＭＳ ゴシック"/>
        <family val="3"/>
        <charset val="128"/>
      </rPr>
      <t>郵便振替の場合</t>
    </r>
    <rPh sb="1" eb="3">
      <t>ユウビン</t>
    </rPh>
    <rPh sb="3" eb="5">
      <t>フリカエ</t>
    </rPh>
    <rPh sb="6" eb="8">
      <t>バアイ</t>
    </rPh>
    <phoneticPr fontId="76"/>
  </si>
  <si>
    <r>
      <t>払込取扱票に必要事項を記入し、郵便振替払込請求書兼受領証の写しを「種目別申込人数一覧表」の貼付欄に貼付してください。振替用紙は郵便局に備え付けの</t>
    </r>
    <r>
      <rPr>
        <b/>
        <u/>
        <sz val="11"/>
        <rFont val="ＭＳ Ｐゴシック"/>
        <family val="3"/>
        <charset val="128"/>
      </rPr>
      <t>青</t>
    </r>
    <r>
      <rPr>
        <sz val="11"/>
        <rFont val="ＭＳ Ｐ明朝"/>
        <family val="1"/>
        <charset val="128"/>
      </rPr>
      <t>の振込取扱票を使用し、下記の事項を必ず記入してください。</t>
    </r>
    <rPh sb="0" eb="2">
      <t>ハライコミ</t>
    </rPh>
    <rPh sb="2" eb="4">
      <t>トリアツカイ</t>
    </rPh>
    <rPh sb="4" eb="5">
      <t>ヒョウ</t>
    </rPh>
    <rPh sb="6" eb="8">
      <t>ヒツヨウ</t>
    </rPh>
    <rPh sb="8" eb="10">
      <t>ジコウ</t>
    </rPh>
    <rPh sb="11" eb="13">
      <t>キニュウ</t>
    </rPh>
    <rPh sb="15" eb="17">
      <t>ユウビン</t>
    </rPh>
    <rPh sb="17" eb="19">
      <t>フリカエ</t>
    </rPh>
    <rPh sb="19" eb="21">
      <t>ハライコミ</t>
    </rPh>
    <rPh sb="21" eb="24">
      <t>セイキュウショ</t>
    </rPh>
    <rPh sb="24" eb="25">
      <t>ケン</t>
    </rPh>
    <rPh sb="25" eb="28">
      <t>ジュリョウショウ</t>
    </rPh>
    <rPh sb="29" eb="30">
      <t>ウツ</t>
    </rPh>
    <rPh sb="45" eb="47">
      <t>テンプ</t>
    </rPh>
    <rPh sb="47" eb="48">
      <t>ラン</t>
    </rPh>
    <rPh sb="49" eb="51">
      <t>テンプ</t>
    </rPh>
    <rPh sb="58" eb="60">
      <t>フリカエ</t>
    </rPh>
    <rPh sb="60" eb="62">
      <t>ヨウシ</t>
    </rPh>
    <rPh sb="63" eb="66">
      <t>ユウビンキョク</t>
    </rPh>
    <rPh sb="67" eb="68">
      <t>ソナ</t>
    </rPh>
    <rPh sb="69" eb="70">
      <t>ツ</t>
    </rPh>
    <rPh sb="72" eb="73">
      <t>アオ</t>
    </rPh>
    <rPh sb="74" eb="76">
      <t>フリコミ</t>
    </rPh>
    <rPh sb="76" eb="78">
      <t>トリアツカイ</t>
    </rPh>
    <rPh sb="78" eb="79">
      <t>ヒョウ</t>
    </rPh>
    <rPh sb="80" eb="82">
      <t>シヨウ</t>
    </rPh>
    <rPh sb="84" eb="86">
      <t>カキ</t>
    </rPh>
    <rPh sb="87" eb="89">
      <t>ジコウ</t>
    </rPh>
    <rPh sb="90" eb="91">
      <t>カナラ</t>
    </rPh>
    <rPh sb="92" eb="94">
      <t>キニュウ</t>
    </rPh>
    <phoneticPr fontId="76"/>
  </si>
  <si>
    <t>口座番号</t>
    <rPh sb="0" eb="2">
      <t>コウザ</t>
    </rPh>
    <rPh sb="2" eb="4">
      <t>バンゴウ</t>
    </rPh>
    <phoneticPr fontId="76"/>
  </si>
  <si>
    <t>00870 = 3 = 90904</t>
  </si>
  <si>
    <t>加入者名</t>
    <rPh sb="0" eb="3">
      <t>カニュウシャ</t>
    </rPh>
    <rPh sb="3" eb="4">
      <t>メイ</t>
    </rPh>
    <phoneticPr fontId="76"/>
  </si>
  <si>
    <t>名古屋地区陸上競技協会</t>
    <rPh sb="5" eb="7">
      <t>リクジョウ</t>
    </rPh>
    <rPh sb="7" eb="9">
      <t>キョウギ</t>
    </rPh>
    <rPh sb="9" eb="11">
      <t>キョウカイ</t>
    </rPh>
    <phoneticPr fontId="76"/>
  </si>
  <si>
    <t>金　　額</t>
    <rPh sb="0" eb="1">
      <t>キン</t>
    </rPh>
    <rPh sb="3" eb="4">
      <t>ガク</t>
    </rPh>
    <phoneticPr fontId="76"/>
  </si>
  <si>
    <t>参加料（プログラム代も含める）【申込一覧表の合計金額】</t>
    <rPh sb="0" eb="3">
      <t>サンカリョウ</t>
    </rPh>
    <rPh sb="9" eb="10">
      <t>ダイ</t>
    </rPh>
    <rPh sb="11" eb="12">
      <t>フク</t>
    </rPh>
    <rPh sb="16" eb="18">
      <t>モウシコミ</t>
    </rPh>
    <rPh sb="18" eb="21">
      <t>イチランヒョウ</t>
    </rPh>
    <rPh sb="22" eb="24">
      <t>ゴウケイ</t>
    </rPh>
    <rPh sb="24" eb="26">
      <t>キンガク</t>
    </rPh>
    <phoneticPr fontId="76"/>
  </si>
  <si>
    <t>通信欄に記入事項（おところ、おなまえの他に）</t>
    <rPh sb="0" eb="3">
      <t>ツウシンラン</t>
    </rPh>
    <rPh sb="4" eb="6">
      <t>キニュウ</t>
    </rPh>
    <rPh sb="6" eb="8">
      <t>ジコウ</t>
    </rPh>
    <rPh sb="19" eb="20">
      <t>ホカ</t>
    </rPh>
    <phoneticPr fontId="76"/>
  </si>
  <si>
    <t>①申込大会名（大会期日）</t>
    <rPh sb="1" eb="3">
      <t>モウシコミ</t>
    </rPh>
    <rPh sb="3" eb="6">
      <t>タイカイメイ</t>
    </rPh>
    <rPh sb="7" eb="9">
      <t>タイカイ</t>
    </rPh>
    <rPh sb="9" eb="11">
      <t>キジツ</t>
    </rPh>
    <phoneticPr fontId="76"/>
  </si>
  <si>
    <t>②申込団体名・学校名のいずれか</t>
    <rPh sb="1" eb="3">
      <t>モウシコミ</t>
    </rPh>
    <rPh sb="3" eb="6">
      <t>ダンタイメイ</t>
    </rPh>
    <rPh sb="7" eb="10">
      <t>ガッコウメイ</t>
    </rPh>
    <phoneticPr fontId="76"/>
  </si>
  <si>
    <r>
      <t>ゆうちょ銀行以外</t>
    </r>
    <r>
      <rPr>
        <sz val="11"/>
        <rFont val="ＭＳ 明朝"/>
        <family val="1"/>
        <charset val="128"/>
      </rPr>
      <t>からの振り込みを行う場合は、以下の番号を使用してください。</t>
    </r>
    <rPh sb="4" eb="6">
      <t>ギンコウ</t>
    </rPh>
    <rPh sb="6" eb="8">
      <t>イガイ</t>
    </rPh>
    <rPh sb="11" eb="12">
      <t>フ</t>
    </rPh>
    <rPh sb="13" eb="14">
      <t>コ</t>
    </rPh>
    <rPh sb="16" eb="17">
      <t>オコナ</t>
    </rPh>
    <rPh sb="18" eb="20">
      <t>バアイ</t>
    </rPh>
    <rPh sb="22" eb="24">
      <t>イカ</t>
    </rPh>
    <rPh sb="25" eb="27">
      <t>バンゴウ</t>
    </rPh>
    <rPh sb="28" eb="30">
      <t>シヨウ</t>
    </rPh>
    <phoneticPr fontId="76"/>
  </si>
  <si>
    <t>店名</t>
    <rPh sb="0" eb="2">
      <t>テンメイ</t>
    </rPh>
    <phoneticPr fontId="76"/>
  </si>
  <si>
    <t>〇八九</t>
    <rPh sb="0" eb="3">
      <t>０８９</t>
    </rPh>
    <phoneticPr fontId="76"/>
  </si>
  <si>
    <t>店</t>
    <rPh sb="0" eb="1">
      <t>テン</t>
    </rPh>
    <phoneticPr fontId="76"/>
  </si>
  <si>
    <t>店番</t>
    <rPh sb="0" eb="1">
      <t>テン</t>
    </rPh>
    <rPh sb="1" eb="2">
      <t>バン</t>
    </rPh>
    <phoneticPr fontId="76"/>
  </si>
  <si>
    <t>預金項目</t>
    <rPh sb="0" eb="2">
      <t>ヨキン</t>
    </rPh>
    <rPh sb="2" eb="4">
      <t>コウモク</t>
    </rPh>
    <phoneticPr fontId="76"/>
  </si>
  <si>
    <t>２</t>
  </si>
  <si>
    <t>当座預金</t>
    <rPh sb="0" eb="2">
      <t>トウザ</t>
    </rPh>
    <rPh sb="2" eb="4">
      <t>ヨキン</t>
    </rPh>
    <phoneticPr fontId="76"/>
  </si>
  <si>
    <t>００９０９０４</t>
  </si>
  <si>
    <t>☆銀行振込</t>
    <rPh sb="1" eb="5">
      <t>ギンコウフリコミ</t>
    </rPh>
    <phoneticPr fontId="1"/>
  </si>
  <si>
    <t>９．その他</t>
    <phoneticPr fontId="1"/>
  </si>
  <si>
    <t>(１)この大会は、ウォーミングアップ場として北陸上競技場は使用できません。</t>
    <rPh sb="5" eb="7">
      <t>タイカイ</t>
    </rPh>
    <rPh sb="18" eb="19">
      <t>バ</t>
    </rPh>
    <rPh sb="22" eb="28">
      <t>キタリクジョウキョウギジョウ</t>
    </rPh>
    <rPh sb="29" eb="31">
      <t>シヨウ</t>
    </rPh>
    <phoneticPr fontId="1"/>
  </si>
  <si>
    <t>　　レクリエーション広場を利用ください。</t>
    <phoneticPr fontId="1"/>
  </si>
  <si>
    <r>
      <t>(２)プログラムは</t>
    </r>
    <r>
      <rPr>
        <u/>
        <sz val="11"/>
        <rFont val="ＭＳ Ｐ明朝"/>
        <family val="1"/>
        <charset val="128"/>
      </rPr>
      <t>予約有料販売（６００円）</t>
    </r>
    <r>
      <rPr>
        <sz val="11"/>
        <rFont val="ＭＳ Ｐ明朝"/>
        <family val="1"/>
        <charset val="128"/>
      </rPr>
      <t>です。</t>
    </r>
    <phoneticPr fontId="1"/>
  </si>
  <si>
    <t>(3)時間プログラム、受付一覧、大会注意事項は、大会７日前ぐらいに
　  名古屋地区陸協ホームページ（名古屋地区陸協で検索）にアップします。</t>
    <rPh sb="3" eb="5">
      <t>ジカン</t>
    </rPh>
    <rPh sb="11" eb="13">
      <t>ウケツケ</t>
    </rPh>
    <rPh sb="13" eb="15">
      <t>イチラン</t>
    </rPh>
    <rPh sb="16" eb="18">
      <t>タイカイ</t>
    </rPh>
    <rPh sb="18" eb="20">
      <t>チュウイ</t>
    </rPh>
    <rPh sb="20" eb="22">
      <t>ジコウ</t>
    </rPh>
    <rPh sb="24" eb="26">
      <t>タイカイ</t>
    </rPh>
    <rPh sb="27" eb="29">
      <t>ニチマエ</t>
    </rPh>
    <rPh sb="37" eb="42">
      <t>ナゴヤチク</t>
    </rPh>
    <rPh sb="42" eb="44">
      <t>リクキョウ</t>
    </rPh>
    <rPh sb="51" eb="56">
      <t>ナゴヤチク</t>
    </rPh>
    <rPh sb="56" eb="58">
      <t>リクキョウ</t>
    </rPh>
    <rPh sb="59" eb="61">
      <t>ケンサク</t>
    </rPh>
    <phoneticPr fontId="1"/>
  </si>
  <si>
    <t>http://www.aichi-rk.jp/01_01nittei.htm</t>
  </si>
  <si>
    <t>(4)メールの件名には、必ず団体名を記入してください。</t>
    <rPh sb="7" eb="9">
      <t>ケンメイ</t>
    </rPh>
    <rPh sb="12" eb="13">
      <t>カナラ</t>
    </rPh>
    <rPh sb="14" eb="17">
      <t>ダンタイメイ</t>
    </rPh>
    <rPh sb="18" eb="20">
      <t>キニュウ</t>
    </rPh>
    <phoneticPr fontId="1"/>
  </si>
  <si>
    <t>(5)申込ファイル名も団体名に変えてから送信してください。</t>
    <rPh sb="3" eb="5">
      <t>モウシコミ</t>
    </rPh>
    <rPh sb="9" eb="10">
      <t>メイ</t>
    </rPh>
    <rPh sb="11" eb="14">
      <t>ダンタイメイ</t>
    </rPh>
    <rPh sb="15" eb="16">
      <t>カ</t>
    </rPh>
    <rPh sb="20" eb="22">
      <t>ソウシン</t>
    </rPh>
    <phoneticPr fontId="1"/>
  </si>
  <si>
    <t>(6)申し込み人数に応じて、本競技場２F･３Fのスタンド下の</t>
    <rPh sb="3" eb="4">
      <t>モウ</t>
    </rPh>
    <rPh sb="5" eb="6">
      <t>コ</t>
    </rPh>
    <rPh sb="7" eb="9">
      <t>ニンズウ</t>
    </rPh>
    <rPh sb="10" eb="11">
      <t>オウ</t>
    </rPh>
    <rPh sb="14" eb="18">
      <t>ホンキョウギジョウ</t>
    </rPh>
    <rPh sb="28" eb="29">
      <t>シタ</t>
    </rPh>
    <phoneticPr fontId="1"/>
  </si>
  <si>
    <t>　  割り振りを行いますので、場所取りは行わないでください。</t>
    <rPh sb="3" eb="4">
      <t>ワ</t>
    </rPh>
    <rPh sb="5" eb="6">
      <t>フ</t>
    </rPh>
    <rPh sb="8" eb="9">
      <t>オコナ</t>
    </rPh>
    <rPh sb="15" eb="18">
      <t>バショト</t>
    </rPh>
    <rPh sb="20" eb="21">
      <t>オコナ</t>
    </rPh>
    <phoneticPr fontId="1"/>
  </si>
  <si>
    <r>
      <t>(7)</t>
    </r>
    <r>
      <rPr>
        <b/>
        <u val="double"/>
        <sz val="11"/>
        <rFont val="ＭＳ Ｐ明朝"/>
        <family val="1"/>
        <charset val="128"/>
      </rPr>
      <t>平成２８年度の登録番号</t>
    </r>
    <r>
      <rPr>
        <b/>
        <sz val="11"/>
        <rFont val="ＭＳ Ｐ明朝"/>
        <family val="1"/>
        <charset val="128"/>
      </rPr>
      <t>で申し込みください。</t>
    </r>
    <rPh sb="10" eb="14">
      <t>トウロクバンゴウ</t>
    </rPh>
    <rPh sb="15" eb="16">
      <t>モウ</t>
    </rPh>
    <rPh sb="17" eb="18">
      <t>コ</t>
    </rPh>
    <phoneticPr fontId="1"/>
  </si>
  <si>
    <t>(8)問合せアドレス</t>
    <rPh sb="3" eb="5">
      <t>トイアワ</t>
    </rPh>
    <phoneticPr fontId="1"/>
  </si>
  <si>
    <t xml:space="preserve"> toiawase.nagoya@gmail.com</t>
    <phoneticPr fontId="1"/>
  </si>
  <si>
    <r>
      <rPr>
        <sz val="11"/>
        <rFont val="ＭＳ Ｐ明朝"/>
        <family val="1"/>
        <charset val="128"/>
      </rPr>
      <t>(9)</t>
    </r>
    <r>
      <rPr>
        <sz val="11"/>
        <rFont val="Times New Roman"/>
        <family val="1"/>
      </rPr>
      <t xml:space="preserve"> </t>
    </r>
    <r>
      <rPr>
        <sz val="11"/>
        <rFont val="ＭＳ 明朝"/>
        <family val="1"/>
        <charset val="128"/>
      </rPr>
      <t xml:space="preserve">競技中に発生した負傷・傷病の応急処置は主催者において行いますが、
　 </t>
    </r>
    <r>
      <rPr>
        <sz val="11"/>
        <rFont val="Times New Roman"/>
        <family val="1"/>
      </rPr>
      <t xml:space="preserve"> </t>
    </r>
    <r>
      <rPr>
        <sz val="11"/>
        <rFont val="ＭＳ 明朝"/>
        <family val="1"/>
        <charset val="128"/>
      </rPr>
      <t>以後の責任は負いません。</t>
    </r>
    <phoneticPr fontId="1"/>
  </si>
  <si>
    <t xml:space="preserve">(1０)個人情報の扱いについて
　名古屋地区陸協は、個人情報保護に関する法令を遵守し、日本陸上競技連盟個人情報保護方針に基づいて取り扱います。尚、取得した個人情報は大会の資格審査、プログラム編成及び作成、記録発表、その他競技運営及び陸上競技に必要な連絡等に使用します。
＊この競技会の記録は、日本陸連の公認対象です。
＊本競技会の結果は、記録速報のほかリザルトが公表されます。結果には、順位・記録のほか選手の氏名・所属・学年を含みます。
</t>
    <rPh sb="17" eb="22">
      <t>ナゴヤチク</t>
    </rPh>
    <phoneticPr fontId="1"/>
  </si>
  <si>
    <t>男60m</t>
    <rPh sb="0" eb="1">
      <t>ダン</t>
    </rPh>
    <phoneticPr fontId="1"/>
  </si>
  <si>
    <t>種目</t>
    <rPh sb="0" eb="2">
      <t>シュモク</t>
    </rPh>
    <phoneticPr fontId="1"/>
  </si>
  <si>
    <t>No</t>
    <phoneticPr fontId="1"/>
  </si>
  <si>
    <t>FLAG</t>
    <phoneticPr fontId="1"/>
  </si>
  <si>
    <t>男1000m</t>
    <phoneticPr fontId="89"/>
  </si>
  <si>
    <t>女1000m</t>
  </si>
  <si>
    <t>男走高跳A</t>
    <rPh sb="1" eb="2">
      <t>ハシ</t>
    </rPh>
    <rPh sb="2" eb="4">
      <t>タカト</t>
    </rPh>
    <phoneticPr fontId="18"/>
  </si>
  <si>
    <t>女走高跳A</t>
    <rPh sb="1" eb="2">
      <t>ハシ</t>
    </rPh>
    <rPh sb="2" eb="4">
      <t>タカト</t>
    </rPh>
    <phoneticPr fontId="18"/>
  </si>
  <si>
    <t>男走高跳B</t>
    <rPh sb="1" eb="2">
      <t>ハシ</t>
    </rPh>
    <rPh sb="2" eb="4">
      <t>タカト</t>
    </rPh>
    <phoneticPr fontId="18"/>
  </si>
  <si>
    <t>女走高跳B</t>
    <rPh sb="1" eb="2">
      <t>ハシ</t>
    </rPh>
    <rPh sb="2" eb="4">
      <t>タカト</t>
    </rPh>
    <phoneticPr fontId="18"/>
  </si>
  <si>
    <t>女砲丸投</t>
    <rPh sb="1" eb="4">
      <t>ホウガンナ</t>
    </rPh>
    <phoneticPr fontId="89"/>
  </si>
  <si>
    <t>女円盤投</t>
    <rPh sb="1" eb="4">
      <t>エンバンナゲ</t>
    </rPh>
    <phoneticPr fontId="89"/>
  </si>
  <si>
    <t>男高校砲丸投</t>
    <rPh sb="0" eb="1">
      <t>オトコ</t>
    </rPh>
    <rPh sb="1" eb="3">
      <t>コウコウ</t>
    </rPh>
    <rPh sb="3" eb="6">
      <t>ホウガンナゲ</t>
    </rPh>
    <phoneticPr fontId="41"/>
  </si>
  <si>
    <t>男高校円盤投</t>
    <rPh sb="0" eb="1">
      <t>オトコ</t>
    </rPh>
    <rPh sb="1" eb="3">
      <t>コウコウ</t>
    </rPh>
    <rPh sb="3" eb="6">
      <t>エンバンナ</t>
    </rPh>
    <phoneticPr fontId="41"/>
  </si>
  <si>
    <t>男1000m</t>
  </si>
  <si>
    <t>A</t>
    <phoneticPr fontId="1"/>
  </si>
  <si>
    <t>ﾅﾝﾊﾞｰ１</t>
    <phoneticPr fontId="1"/>
  </si>
  <si>
    <t>ﾅﾝﾊﾞｰ2</t>
    <phoneticPr fontId="1"/>
  </si>
  <si>
    <t>プログラム部数✕600円</t>
    <rPh sb="5" eb="7">
      <t>ブスウ</t>
    </rPh>
    <rPh sb="11" eb="12">
      <t>エン</t>
    </rPh>
    <phoneticPr fontId="1"/>
  </si>
  <si>
    <t>　　③種目別人数の確認・種目別人数表と申込み一覧表の印刷</t>
    <rPh sb="3" eb="6">
      <t>シュモクベツ</t>
    </rPh>
    <rPh sb="6" eb="8">
      <t>ニンズウ</t>
    </rPh>
    <rPh sb="9" eb="11">
      <t>カクニン</t>
    </rPh>
    <rPh sb="12" eb="15">
      <t>シュモクベツ</t>
    </rPh>
    <rPh sb="15" eb="17">
      <t>ニンズウ</t>
    </rPh>
    <rPh sb="17" eb="18">
      <t>ヒョウ</t>
    </rPh>
    <rPh sb="19" eb="21">
      <t>モウシコ</t>
    </rPh>
    <rPh sb="22" eb="25">
      <t>イチランヒョウ</t>
    </rPh>
    <rPh sb="26" eb="28">
      <t>インサツ</t>
    </rPh>
    <phoneticPr fontId="1"/>
  </si>
  <si>
    <t>　・プログラム購入部数を入力後、合計金額を確認して④と⑤のシートを印刷をしてください。</t>
    <rPh sb="7" eb="9">
      <t>コウニュウ</t>
    </rPh>
    <rPh sb="9" eb="11">
      <t>ブスウ</t>
    </rPh>
    <rPh sb="12" eb="15">
      <t>ニュウリョクゴ</t>
    </rPh>
    <rPh sb="16" eb="20">
      <t>ゴウケイキンガク</t>
    </rPh>
    <rPh sb="21" eb="23">
      <t>カクニン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</si>
</sst>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5" formatCode="&quot;¥&quot;#,##0;&quot;¥&quot;\-#,##0"/>
    <numFmt numFmtId="176" formatCode="[$-411]ggge&quot;年&quot;m&quot;月&quot;d&quot;日&quot;;@"/>
    <numFmt numFmtId="177" formatCode="[$-411]m&quot;月&quot;d&quot;日&quot;&quot;(&quot;aaa&quot;)メール必着&quot;"/>
    <numFmt numFmtId="178" formatCode="[$-411]m&quot;月&quot;d&quot;日&quot;&quot;(&quot;aaa&quot;)郵送必着&quot;"/>
    <numFmt numFmtId="179" formatCode="[$-411]ggge&quot;年&quot;m&quot;月&quot;d&quot;日&quot;&quot;(&quot;aaa&quot;)&quot;"/>
    <numFmt numFmtId="180" formatCode="[$-411]ggge&quot;年&quot;m&quot;月&quot;d&quot;日&quot;&quot;(&quot;aaa&quot;)メール必着&quot;"/>
    <numFmt numFmtId="181" formatCode="[$-411]ggge&quot;年&quot;m&quot;月&quot;d&quot;日&quot;&quot;(&quot;aaa&quot;)必着&quot;"/>
  </numFmts>
  <fonts count="9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b/>
      <sz val="11"/>
      <color indexed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ＤＨＰ平成明朝体W7"/>
      <family val="3"/>
      <charset val="128"/>
    </font>
    <font>
      <sz val="14"/>
      <name val="ＤＨＰ平成明朝体W7"/>
      <family val="3"/>
      <charset val="128"/>
    </font>
    <font>
      <sz val="12"/>
      <name val="ＤＨＰ平成明朝体W7"/>
      <family val="3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ＤＦ平成明朝体W7"/>
      <family val="3"/>
      <charset val="128"/>
    </font>
    <font>
      <b/>
      <sz val="11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ＭＳ Ｐゴシック"/>
      <family val="3"/>
      <charset val="128"/>
    </font>
    <font>
      <b/>
      <sz val="8"/>
      <color indexed="10"/>
      <name val="ＭＳ 明朝"/>
      <family val="1"/>
      <charset val="128"/>
    </font>
    <font>
      <sz val="12"/>
      <name val="ＤＨＰ平成明朝体W7"/>
      <family val="3"/>
      <charset val="128"/>
    </font>
    <font>
      <b/>
      <u/>
      <sz val="11"/>
      <color indexed="8"/>
      <name val="ＭＳ 明朝"/>
      <family val="1"/>
      <charset val="128"/>
    </font>
    <font>
      <b/>
      <u/>
      <sz val="11"/>
      <color indexed="10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u/>
      <sz val="12"/>
      <color indexed="10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ＤＦ平成明朝体W7"/>
      <family val="3"/>
      <charset val="128"/>
    </font>
    <font>
      <b/>
      <sz val="9"/>
      <color indexed="81"/>
      <name val="ＭＳ ゴシック"/>
      <family val="3"/>
      <charset val="128"/>
    </font>
    <font>
      <sz val="9"/>
      <color indexed="81"/>
      <name val="ＭＳ ゴシック"/>
      <family val="3"/>
      <charset val="128"/>
    </font>
    <font>
      <b/>
      <sz val="9"/>
      <color indexed="10"/>
      <name val="ＭＳ ゴシック"/>
      <family val="3"/>
      <charset val="128"/>
    </font>
    <font>
      <sz val="12"/>
      <name val="ＭＳ Ｐ明朝"/>
      <family val="1"/>
      <charset val="128"/>
    </font>
    <font>
      <sz val="14"/>
      <name val="ＭＳ Ｐゴシック"/>
      <family val="3"/>
      <charset val="128"/>
    </font>
    <font>
      <b/>
      <sz val="14"/>
      <color indexed="81"/>
      <name val="ＭＳ Ｐゴシック"/>
      <family val="3"/>
      <charset val="128"/>
    </font>
    <font>
      <b/>
      <sz val="16"/>
      <name val="ＭＳ 明朝"/>
      <family val="1"/>
      <charset val="128"/>
    </font>
    <font>
      <b/>
      <sz val="14"/>
      <color indexed="10"/>
      <name val="ＭＳ 明朝"/>
      <family val="1"/>
      <charset val="128"/>
    </font>
    <font>
      <b/>
      <sz val="14"/>
      <name val="ＭＳ ゴシック"/>
      <family val="3"/>
      <charset val="128"/>
    </font>
    <font>
      <b/>
      <sz val="12"/>
      <color indexed="8"/>
      <name val="ＭＳ 明朝"/>
      <family val="1"/>
      <charset val="128"/>
    </font>
    <font>
      <sz val="11"/>
      <name val="ＤＦ平成明朝体W7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6"/>
      <color indexed="81"/>
      <name val="ＭＳ Ｐゴシック"/>
      <family val="3"/>
      <charset val="128"/>
    </font>
    <font>
      <b/>
      <i/>
      <sz val="12"/>
      <color indexed="10"/>
      <name val="ＭＳ ゴシック"/>
      <family val="3"/>
      <charset val="128"/>
    </font>
    <font>
      <b/>
      <sz val="12"/>
      <name val="ＭＳ Ｐゴシック"/>
      <family val="3"/>
      <charset val="128"/>
    </font>
    <font>
      <sz val="6"/>
      <name val="ＭＳ ゴシック"/>
      <family val="3"/>
      <charset val="128"/>
    </font>
    <font>
      <sz val="20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8"/>
      <color indexed="8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b/>
      <sz val="11"/>
      <color theme="1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b/>
      <sz val="11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b/>
      <u/>
      <sz val="11"/>
      <color rgb="FFFF0000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9"/>
      <color theme="1"/>
      <name val="ＭＳ ゴシック"/>
      <family val="3"/>
      <charset val="128"/>
    </font>
    <font>
      <b/>
      <sz val="22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22"/>
      <color theme="1"/>
      <name val="ＭＳ ゴシック"/>
      <family val="3"/>
      <charset val="128"/>
    </font>
    <font>
      <b/>
      <sz val="11"/>
      <color theme="3"/>
      <name val="ＭＳ ゴシック"/>
      <family val="3"/>
      <charset val="128"/>
    </font>
    <font>
      <sz val="11"/>
      <color rgb="FFFF0000"/>
      <name val="ＭＳ 明朝"/>
      <family val="1"/>
      <charset val="128"/>
    </font>
    <font>
      <sz val="18"/>
      <color theme="1"/>
      <name val="ＭＳ ゴシック"/>
      <family val="3"/>
      <charset val="128"/>
    </font>
    <font>
      <b/>
      <sz val="14"/>
      <color rgb="FFFF0000"/>
      <name val="ＭＳ Ｐゴシック"/>
      <family val="3"/>
      <charset val="128"/>
    </font>
    <font>
      <b/>
      <sz val="12"/>
      <color theme="1"/>
      <name val="ＭＳ 明朝"/>
      <family val="1"/>
      <charset val="128"/>
    </font>
    <font>
      <sz val="16"/>
      <color theme="1"/>
      <name val="ＭＳ Ｐゴシック"/>
      <family val="3"/>
      <charset val="128"/>
      <scheme val="minor"/>
    </font>
    <font>
      <b/>
      <sz val="14"/>
      <color rgb="FFFF0000"/>
      <name val="ＭＳ ゴシック"/>
      <family val="3"/>
      <charset val="128"/>
    </font>
    <font>
      <b/>
      <sz val="14"/>
      <color theme="1"/>
      <name val="ＭＳ 明朝"/>
      <family val="1"/>
      <charset val="128"/>
    </font>
    <font>
      <b/>
      <sz val="16"/>
      <color theme="1"/>
      <name val="ＭＳ ゴシック"/>
      <family val="3"/>
      <charset val="128"/>
    </font>
    <font>
      <b/>
      <sz val="18"/>
      <color rgb="FFFF0000"/>
      <name val="ＭＳ ゴシック"/>
      <family val="3"/>
      <charset val="128"/>
    </font>
    <font>
      <b/>
      <i/>
      <sz val="11"/>
      <color theme="1"/>
      <name val="ＭＳ Ｐゴシック"/>
      <family val="3"/>
      <charset val="128"/>
      <scheme val="minor"/>
    </font>
    <font>
      <b/>
      <sz val="12"/>
      <color rgb="FFFF0000"/>
      <name val="ＭＳ ゴシック"/>
      <family val="3"/>
      <charset val="128"/>
    </font>
    <font>
      <sz val="18"/>
      <color theme="3"/>
      <name val="ＭＳ Ｐゴシック"/>
      <family val="2"/>
      <charset val="128"/>
      <scheme val="major"/>
    </font>
    <font>
      <i/>
      <sz val="11"/>
      <name val="ＭＳ Ｐ明朝"/>
      <family val="1"/>
      <charset val="128"/>
    </font>
    <font>
      <b/>
      <sz val="11"/>
      <name val="ＭＳ Ｐゴシック"/>
      <family val="3"/>
      <charset val="128"/>
    </font>
    <font>
      <b/>
      <i/>
      <sz val="11"/>
      <name val="ＭＳ Ｐゴシック"/>
      <family val="3"/>
      <charset val="128"/>
    </font>
    <font>
      <b/>
      <sz val="11"/>
      <name val="ＭＳ Ｐ明朝"/>
      <family val="1"/>
      <charset val="128"/>
    </font>
    <font>
      <b/>
      <i/>
      <sz val="11"/>
      <name val="ＭＳ Ｐ明朝"/>
      <family val="1"/>
      <charset val="128"/>
    </font>
    <font>
      <b/>
      <u/>
      <sz val="11"/>
      <name val="ＭＳ ゴシック"/>
      <family val="3"/>
      <charset val="128"/>
    </font>
    <font>
      <b/>
      <u/>
      <sz val="11"/>
      <name val="ＭＳ Ｐゴシック"/>
      <family val="3"/>
      <charset val="128"/>
    </font>
    <font>
      <u/>
      <sz val="11"/>
      <name val="ＭＳ Ｐ明朝"/>
      <family val="1"/>
      <charset val="128"/>
    </font>
    <font>
      <b/>
      <u val="double"/>
      <sz val="11"/>
      <name val="ＭＳ Ｐ明朝"/>
      <family val="1"/>
      <charset val="128"/>
    </font>
    <font>
      <sz val="18"/>
      <name val="ＭＳ Ｐゴシック"/>
      <family val="3"/>
      <charset val="128"/>
    </font>
    <font>
      <sz val="11"/>
      <name val="Times New Roman"/>
      <family val="1"/>
    </font>
    <font>
      <b/>
      <sz val="14"/>
      <color rgb="FFFF0000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11"/>
      <name val="ＤＦ平成明朝体W7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</fills>
  <borders count="11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 diagonalDown="1"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hair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hair">
        <color indexed="64"/>
      </bottom>
      <diagonal style="thin">
        <color indexed="64"/>
      </diagonal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 diagonalUp="1"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Up="1" diagonalDown="1"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Up="1" diagonalDown="1"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hair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hair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 diagonalUp="1"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 diagonalDown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/>
      <diagonal/>
    </border>
    <border>
      <left/>
      <right style="medium">
        <color rgb="FFFF0000"/>
      </right>
      <top/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47" fillId="0" borderId="0"/>
    <xf numFmtId="0" fontId="11" fillId="0" borderId="0">
      <alignment vertical="center"/>
    </xf>
    <xf numFmtId="0" fontId="45" fillId="0" borderId="0">
      <alignment vertical="center"/>
    </xf>
  </cellStyleXfs>
  <cellXfs count="437">
    <xf numFmtId="0" fontId="0" fillId="0" borderId="0" xfId="0">
      <alignment vertical="center"/>
    </xf>
    <xf numFmtId="0" fontId="48" fillId="0" borderId="0" xfId="0" applyFont="1" applyAlignment="1">
      <alignment horizontal="center" vertical="center"/>
    </xf>
    <xf numFmtId="0" fontId="48" fillId="0" borderId="0" xfId="0" applyFont="1" applyAlignment="1">
      <alignment vertical="center"/>
    </xf>
    <xf numFmtId="0" fontId="49" fillId="0" borderId="0" xfId="0" applyFont="1" applyAlignment="1">
      <alignment vertical="center"/>
    </xf>
    <xf numFmtId="0" fontId="50" fillId="0" borderId="0" xfId="0" applyFont="1" applyFill="1" applyBorder="1" applyAlignment="1">
      <alignment vertical="center"/>
    </xf>
    <xf numFmtId="0" fontId="48" fillId="0" borderId="0" xfId="0" applyFont="1" applyBorder="1" applyAlignment="1">
      <alignment horizontal="center" vertical="center"/>
    </xf>
    <xf numFmtId="0" fontId="0" fillId="0" borderId="0" xfId="0" applyFill="1">
      <alignment vertical="center"/>
    </xf>
    <xf numFmtId="0" fontId="48" fillId="0" borderId="0" xfId="0" applyFont="1" applyFill="1" applyBorder="1">
      <alignment vertical="center"/>
    </xf>
    <xf numFmtId="0" fontId="51" fillId="0" borderId="0" xfId="0" applyFont="1" applyAlignment="1">
      <alignment vertical="center"/>
    </xf>
    <xf numFmtId="0" fontId="51" fillId="0" borderId="0" xfId="0" applyFont="1" applyFill="1" applyBorder="1" applyAlignment="1">
      <alignment vertical="center"/>
    </xf>
    <xf numFmtId="0" fontId="48" fillId="0" borderId="1" xfId="0" applyFont="1" applyBorder="1" applyAlignment="1">
      <alignment horizontal="center" vertical="center"/>
    </xf>
    <xf numFmtId="0" fontId="0" fillId="3" borderId="0" xfId="0" applyFill="1">
      <alignment vertical="center"/>
    </xf>
    <xf numFmtId="0" fontId="0" fillId="4" borderId="0" xfId="0" applyFill="1">
      <alignment vertical="center"/>
    </xf>
    <xf numFmtId="0" fontId="48" fillId="0" borderId="0" xfId="0" applyFont="1">
      <alignment vertical="center"/>
    </xf>
    <xf numFmtId="49" fontId="48" fillId="0" borderId="0" xfId="0" applyNumberFormat="1" applyFont="1" applyAlignment="1">
      <alignment horizontal="right" vertical="center"/>
    </xf>
    <xf numFmtId="0" fontId="48" fillId="0" borderId="0" xfId="0" applyFont="1" applyAlignment="1">
      <alignment horizontal="right" vertical="center"/>
    </xf>
    <xf numFmtId="0" fontId="48" fillId="0" borderId="2" xfId="0" applyFont="1" applyBorder="1" applyAlignment="1">
      <alignment horizontal="right" vertical="center"/>
    </xf>
    <xf numFmtId="0" fontId="48" fillId="0" borderId="3" xfId="0" applyFont="1" applyBorder="1" applyAlignment="1">
      <alignment horizontal="right" vertical="center"/>
    </xf>
    <xf numFmtId="0" fontId="49" fillId="0" borderId="0" xfId="0" applyFont="1">
      <alignment vertical="center"/>
    </xf>
    <xf numFmtId="0" fontId="52" fillId="3" borderId="4" xfId="0" applyFont="1" applyFill="1" applyBorder="1" applyAlignment="1">
      <alignment horizontal="center" vertical="center"/>
    </xf>
    <xf numFmtId="0" fontId="48" fillId="5" borderId="0" xfId="0" applyFont="1" applyFill="1">
      <alignment vertical="center"/>
    </xf>
    <xf numFmtId="0" fontId="48" fillId="0" borderId="0" xfId="0" applyFont="1" applyFill="1" applyBorder="1" applyAlignment="1">
      <alignment horizontal="left" vertical="center"/>
    </xf>
    <xf numFmtId="0" fontId="53" fillId="5" borderId="0" xfId="0" applyFont="1" applyFill="1">
      <alignment vertical="center"/>
    </xf>
    <xf numFmtId="0" fontId="48" fillId="5" borderId="0" xfId="0" applyFont="1" applyFill="1" applyAlignment="1">
      <alignment horizontal="center" vertical="center"/>
    </xf>
    <xf numFmtId="0" fontId="48" fillId="0" borderId="5" xfId="0" applyFont="1" applyBorder="1" applyAlignment="1">
      <alignment horizontal="center" vertical="center"/>
    </xf>
    <xf numFmtId="0" fontId="48" fillId="0" borderId="6" xfId="0" applyFont="1" applyBorder="1" applyAlignment="1">
      <alignment horizontal="center" vertical="center"/>
    </xf>
    <xf numFmtId="0" fontId="48" fillId="0" borderId="7" xfId="0" applyFont="1" applyBorder="1" applyAlignment="1">
      <alignment horizontal="center" vertical="center"/>
    </xf>
    <xf numFmtId="0" fontId="0" fillId="0" borderId="8" xfId="0" applyBorder="1">
      <alignment vertical="center"/>
    </xf>
    <xf numFmtId="0" fontId="48" fillId="0" borderId="9" xfId="0" applyFont="1" applyBorder="1" applyAlignment="1">
      <alignment horizontal="center" vertical="center"/>
    </xf>
    <xf numFmtId="0" fontId="52" fillId="3" borderId="10" xfId="0" applyFont="1" applyFill="1" applyBorder="1" applyAlignment="1">
      <alignment horizontal="center" vertical="center"/>
    </xf>
    <xf numFmtId="0" fontId="52" fillId="3" borderId="11" xfId="0" applyFont="1" applyFill="1" applyBorder="1" applyAlignment="1">
      <alignment horizontal="center" vertical="center"/>
    </xf>
    <xf numFmtId="0" fontId="48" fillId="2" borderId="6" xfId="0" applyFont="1" applyFill="1" applyBorder="1" applyAlignment="1">
      <alignment horizontal="center" vertical="center"/>
    </xf>
    <xf numFmtId="0" fontId="48" fillId="0" borderId="12" xfId="0" applyFont="1" applyBorder="1" applyAlignment="1">
      <alignment horizontal="center" vertical="center"/>
    </xf>
    <xf numFmtId="0" fontId="52" fillId="3" borderId="13" xfId="0" applyFont="1" applyFill="1" applyBorder="1" applyAlignment="1">
      <alignment horizontal="center" vertical="center"/>
    </xf>
    <xf numFmtId="0" fontId="48" fillId="0" borderId="7" xfId="0" applyFont="1" applyBorder="1" applyAlignment="1">
      <alignment horizontal="center" vertical="center" wrapText="1"/>
    </xf>
    <xf numFmtId="0" fontId="54" fillId="3" borderId="10" xfId="0" applyFont="1" applyFill="1" applyBorder="1" applyAlignment="1">
      <alignment horizontal="center" vertical="center"/>
    </xf>
    <xf numFmtId="0" fontId="48" fillId="0" borderId="10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46" fillId="0" borderId="0" xfId="0" applyFont="1" applyFill="1" applyBorder="1" applyAlignment="1" applyProtection="1">
      <alignment vertical="center"/>
    </xf>
    <xf numFmtId="0" fontId="51" fillId="0" borderId="0" xfId="0" applyFont="1" applyFill="1" applyBorder="1" applyAlignment="1" applyProtection="1">
      <alignment vertical="center"/>
    </xf>
    <xf numFmtId="0" fontId="48" fillId="0" borderId="0" xfId="0" applyFont="1" applyFill="1" applyBorder="1" applyAlignment="1" applyProtection="1">
      <alignment horizontal="center" vertical="center"/>
    </xf>
    <xf numFmtId="0" fontId="48" fillId="0" borderId="0" xfId="0" applyFont="1" applyFill="1" applyProtection="1">
      <alignment vertical="center"/>
    </xf>
    <xf numFmtId="0" fontId="48" fillId="0" borderId="0" xfId="0" applyFont="1" applyFill="1" applyBorder="1" applyAlignment="1" applyProtection="1">
      <alignment vertical="center"/>
    </xf>
    <xf numFmtId="0" fontId="0" fillId="0" borderId="0" xfId="0" applyFill="1" applyProtection="1">
      <alignment vertical="center"/>
    </xf>
    <xf numFmtId="0" fontId="50" fillId="5" borderId="0" xfId="0" applyFont="1" applyFill="1" applyAlignment="1">
      <alignment vertical="center"/>
    </xf>
    <xf numFmtId="0" fontId="48" fillId="5" borderId="0" xfId="0" applyFont="1" applyFill="1" applyBorder="1" applyAlignment="1">
      <alignment horizontal="center" vertical="center"/>
    </xf>
    <xf numFmtId="0" fontId="0" fillId="5" borderId="0" xfId="0" applyFill="1">
      <alignment vertical="center"/>
    </xf>
    <xf numFmtId="0" fontId="48" fillId="5" borderId="0" xfId="0" applyFont="1" applyFill="1" applyAlignment="1">
      <alignment horizontal="right" vertical="center"/>
    </xf>
    <xf numFmtId="0" fontId="48" fillId="5" borderId="107" xfId="0" applyFont="1" applyFill="1" applyBorder="1">
      <alignment vertical="center"/>
    </xf>
    <xf numFmtId="0" fontId="48" fillId="5" borderId="108" xfId="0" applyFont="1" applyFill="1" applyBorder="1">
      <alignment vertical="center"/>
    </xf>
    <xf numFmtId="0" fontId="48" fillId="5" borderId="109" xfId="0" applyFont="1" applyFill="1" applyBorder="1">
      <alignment vertical="center"/>
    </xf>
    <xf numFmtId="0" fontId="48" fillId="5" borderId="0" xfId="0" applyFont="1" applyFill="1" applyBorder="1" applyAlignment="1">
      <alignment horizontal="right" vertical="center"/>
    </xf>
    <xf numFmtId="0" fontId="48" fillId="5" borderId="110" xfId="0" applyFont="1" applyFill="1" applyBorder="1">
      <alignment vertical="center"/>
    </xf>
    <xf numFmtId="0" fontId="48" fillId="5" borderId="0" xfId="0" applyFont="1" applyFill="1" applyBorder="1">
      <alignment vertical="center"/>
    </xf>
    <xf numFmtId="0" fontId="48" fillId="5" borderId="111" xfId="0" applyFont="1" applyFill="1" applyBorder="1">
      <alignment vertical="center"/>
    </xf>
    <xf numFmtId="0" fontId="48" fillId="5" borderId="112" xfId="0" applyFont="1" applyFill="1" applyBorder="1" applyAlignment="1">
      <alignment horizontal="right" vertical="center"/>
    </xf>
    <xf numFmtId="0" fontId="48" fillId="5" borderId="113" xfId="0" applyFont="1" applyFill="1" applyBorder="1" applyAlignment="1">
      <alignment horizontal="right" vertical="center"/>
    </xf>
    <xf numFmtId="0" fontId="48" fillId="5" borderId="113" xfId="0" applyFont="1" applyFill="1" applyBorder="1" applyAlignment="1">
      <alignment horizontal="center" vertical="center"/>
    </xf>
    <xf numFmtId="0" fontId="48" fillId="5" borderId="113" xfId="0" applyFont="1" applyFill="1" applyBorder="1" applyAlignment="1">
      <alignment horizontal="left" vertical="center"/>
    </xf>
    <xf numFmtId="0" fontId="48" fillId="5" borderId="114" xfId="0" applyFont="1" applyFill="1" applyBorder="1">
      <alignment vertical="center"/>
    </xf>
    <xf numFmtId="0" fontId="48" fillId="0" borderId="0" xfId="0" applyFont="1" applyProtection="1">
      <alignment vertical="center"/>
    </xf>
    <xf numFmtId="0" fontId="48" fillId="0" borderId="4" xfId="0" applyFont="1" applyBorder="1" applyAlignment="1" applyProtection="1">
      <alignment horizontal="center" vertical="center" shrinkToFit="1"/>
      <protection locked="0"/>
    </xf>
    <xf numFmtId="0" fontId="48" fillId="0" borderId="11" xfId="0" applyFont="1" applyBorder="1" applyAlignment="1" applyProtection="1">
      <alignment horizontal="center" vertical="center" shrinkToFit="1"/>
      <protection locked="0"/>
    </xf>
    <xf numFmtId="0" fontId="48" fillId="0" borderId="10" xfId="0" applyFont="1" applyBorder="1" applyAlignment="1" applyProtection="1">
      <alignment horizontal="center" vertical="center" shrinkToFit="1"/>
      <protection locked="0"/>
    </xf>
    <xf numFmtId="0" fontId="48" fillId="0" borderId="13" xfId="0" applyFont="1" applyBorder="1" applyAlignment="1" applyProtection="1">
      <alignment horizontal="center" vertical="center" shrinkToFit="1"/>
      <protection locked="0"/>
    </xf>
    <xf numFmtId="0" fontId="48" fillId="0" borderId="14" xfId="0" applyFont="1" applyBorder="1" applyAlignment="1" applyProtection="1">
      <alignment horizontal="center" vertical="center" shrinkToFit="1"/>
      <protection locked="0"/>
    </xf>
    <xf numFmtId="0" fontId="48" fillId="0" borderId="15" xfId="0" applyFont="1" applyBorder="1" applyAlignment="1" applyProtection="1">
      <alignment horizontal="center" vertical="center" shrinkToFit="1"/>
      <protection locked="0"/>
    </xf>
    <xf numFmtId="0" fontId="48" fillId="0" borderId="5" xfId="0" applyFont="1" applyBorder="1" applyAlignment="1" applyProtection="1">
      <alignment horizontal="center" vertical="center" shrinkToFit="1"/>
      <protection locked="0"/>
    </xf>
    <xf numFmtId="0" fontId="48" fillId="0" borderId="16" xfId="0" applyFont="1" applyBorder="1" applyAlignment="1" applyProtection="1">
      <alignment horizontal="center" vertical="center" shrinkToFit="1"/>
      <protection locked="0"/>
    </xf>
    <xf numFmtId="0" fontId="55" fillId="0" borderId="0" xfId="0" applyFont="1" applyAlignment="1">
      <alignment vertical="center"/>
    </xf>
    <xf numFmtId="0" fontId="48" fillId="0" borderId="0" xfId="0" applyFont="1" applyFill="1" applyBorder="1" applyAlignment="1" applyProtection="1">
      <alignment horizontal="right" vertical="center"/>
    </xf>
    <xf numFmtId="0" fontId="48" fillId="0" borderId="17" xfId="0" applyFont="1" applyBorder="1" applyAlignment="1">
      <alignment vertical="center"/>
    </xf>
    <xf numFmtId="0" fontId="48" fillId="0" borderId="18" xfId="0" applyFont="1" applyBorder="1" applyAlignment="1">
      <alignment horizontal="center" vertical="center"/>
    </xf>
    <xf numFmtId="0" fontId="48" fillId="0" borderId="19" xfId="0" applyFont="1" applyBorder="1" applyAlignment="1">
      <alignment vertical="center"/>
    </xf>
    <xf numFmtId="0" fontId="48" fillId="0" borderId="20" xfId="0" applyFont="1" applyBorder="1" applyAlignment="1">
      <alignment vertical="center"/>
    </xf>
    <xf numFmtId="0" fontId="56" fillId="0" borderId="0" xfId="0" applyFont="1" applyBorder="1" applyAlignment="1">
      <alignment vertical="center"/>
    </xf>
    <xf numFmtId="0" fontId="49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18" xfId="0" applyBorder="1">
      <alignment vertical="center"/>
    </xf>
    <xf numFmtId="0" fontId="0" fillId="0" borderId="20" xfId="0" applyBorder="1">
      <alignment vertical="center"/>
    </xf>
    <xf numFmtId="0" fontId="0" fillId="0" borderId="22" xfId="0" applyBorder="1">
      <alignment vertical="center"/>
    </xf>
    <xf numFmtId="0" fontId="57" fillId="5" borderId="0" xfId="0" applyFont="1" applyFill="1" applyAlignment="1">
      <alignment vertical="center"/>
    </xf>
    <xf numFmtId="0" fontId="48" fillId="0" borderId="17" xfId="0" applyFont="1" applyBorder="1">
      <alignment vertical="center"/>
    </xf>
    <xf numFmtId="0" fontId="48" fillId="0" borderId="23" xfId="0" applyFont="1" applyBorder="1">
      <alignment vertical="center"/>
    </xf>
    <xf numFmtId="0" fontId="52" fillId="0" borderId="23" xfId="0" applyFont="1" applyBorder="1">
      <alignment vertical="center"/>
    </xf>
    <xf numFmtId="0" fontId="48" fillId="0" borderId="18" xfId="0" applyFont="1" applyBorder="1">
      <alignment vertical="center"/>
    </xf>
    <xf numFmtId="0" fontId="48" fillId="0" borderId="19" xfId="0" applyFont="1" applyBorder="1">
      <alignment vertical="center"/>
    </xf>
    <xf numFmtId="0" fontId="48" fillId="0" borderId="0" xfId="0" applyFont="1" applyBorder="1">
      <alignment vertical="center"/>
    </xf>
    <xf numFmtId="0" fontId="48" fillId="0" borderId="20" xfId="0" applyFont="1" applyBorder="1">
      <alignment vertical="center"/>
    </xf>
    <xf numFmtId="0" fontId="48" fillId="0" borderId="24" xfId="0" applyFont="1" applyBorder="1">
      <alignment vertical="center"/>
    </xf>
    <xf numFmtId="0" fontId="48" fillId="0" borderId="25" xfId="0" applyFont="1" applyBorder="1">
      <alignment vertical="center"/>
    </xf>
    <xf numFmtId="0" fontId="48" fillId="0" borderId="22" xfId="0" applyFont="1" applyBorder="1">
      <alignment vertical="center"/>
    </xf>
    <xf numFmtId="0" fontId="55" fillId="0" borderId="0" xfId="0" applyFont="1">
      <alignment vertical="center"/>
    </xf>
    <xf numFmtId="0" fontId="55" fillId="0" borderId="4" xfId="0" applyFont="1" applyBorder="1" applyAlignment="1">
      <alignment horizontal="center" vertical="center"/>
    </xf>
    <xf numFmtId="0" fontId="58" fillId="0" borderId="0" xfId="0" applyFont="1">
      <alignment vertical="center"/>
    </xf>
    <xf numFmtId="0" fontId="58" fillId="0" borderId="6" xfId="0" applyFont="1" applyBorder="1" applyAlignment="1">
      <alignment horizontal="center" vertical="center"/>
    </xf>
    <xf numFmtId="0" fontId="58" fillId="0" borderId="0" xfId="0" applyFont="1" applyAlignment="1">
      <alignment horizontal="center" vertical="center"/>
    </xf>
    <xf numFmtId="0" fontId="58" fillId="0" borderId="5" xfId="0" applyFont="1" applyBorder="1" applyAlignment="1">
      <alignment horizontal="center" vertical="center"/>
    </xf>
    <xf numFmtId="0" fontId="58" fillId="0" borderId="15" xfId="0" applyFont="1" applyBorder="1" applyAlignment="1">
      <alignment horizontal="center" vertical="center"/>
    </xf>
    <xf numFmtId="0" fontId="58" fillId="0" borderId="4" xfId="0" applyFont="1" applyBorder="1">
      <alignment vertical="center"/>
    </xf>
    <xf numFmtId="0" fontId="58" fillId="0" borderId="4" xfId="0" applyFont="1" applyBorder="1" applyAlignment="1">
      <alignment horizontal="center" vertical="center"/>
    </xf>
    <xf numFmtId="0" fontId="58" fillId="0" borderId="26" xfId="0" applyFont="1" applyBorder="1">
      <alignment vertical="center"/>
    </xf>
    <xf numFmtId="0" fontId="58" fillId="0" borderId="26" xfId="0" applyFont="1" applyBorder="1" applyAlignment="1">
      <alignment horizontal="center" vertical="center"/>
    </xf>
    <xf numFmtId="0" fontId="58" fillId="0" borderId="27" xfId="0" applyFont="1" applyBorder="1">
      <alignment vertical="center"/>
    </xf>
    <xf numFmtId="0" fontId="58" fillId="0" borderId="27" xfId="0" applyFont="1" applyBorder="1" applyAlignment="1">
      <alignment horizontal="center" vertical="center"/>
    </xf>
    <xf numFmtId="0" fontId="58" fillId="0" borderId="28" xfId="0" applyFont="1" applyBorder="1">
      <alignment vertical="center"/>
    </xf>
    <xf numFmtId="0" fontId="58" fillId="0" borderId="28" xfId="0" applyFont="1" applyBorder="1" applyAlignment="1">
      <alignment horizontal="center" vertical="center"/>
    </xf>
    <xf numFmtId="0" fontId="58" fillId="0" borderId="29" xfId="0" applyFont="1" applyBorder="1">
      <alignment vertical="center"/>
    </xf>
    <xf numFmtId="0" fontId="58" fillId="0" borderId="29" xfId="0" applyFont="1" applyBorder="1" applyAlignment="1">
      <alignment horizontal="center" vertical="center"/>
    </xf>
    <xf numFmtId="0" fontId="58" fillId="0" borderId="30" xfId="0" applyFont="1" applyBorder="1">
      <alignment vertical="center"/>
    </xf>
    <xf numFmtId="0" fontId="58" fillId="0" borderId="30" xfId="0" applyFont="1" applyBorder="1" applyAlignment="1">
      <alignment horizontal="center" vertical="center"/>
    </xf>
    <xf numFmtId="0" fontId="55" fillId="5" borderId="0" xfId="0" applyFont="1" applyFill="1">
      <alignment vertical="center"/>
    </xf>
    <xf numFmtId="0" fontId="13" fillId="5" borderId="0" xfId="0" applyFont="1" applyFill="1">
      <alignment vertical="center"/>
    </xf>
    <xf numFmtId="0" fontId="58" fillId="0" borderId="12" xfId="0" applyFont="1" applyBorder="1" applyAlignment="1">
      <alignment horizontal="center" vertical="center"/>
    </xf>
    <xf numFmtId="0" fontId="58" fillId="0" borderId="16" xfId="0" applyFont="1" applyBorder="1" applyAlignment="1">
      <alignment horizontal="center" vertical="center"/>
    </xf>
    <xf numFmtId="0" fontId="48" fillId="0" borderId="0" xfId="0" applyFont="1" applyFill="1" applyAlignment="1">
      <alignment horizontal="center" vertical="center"/>
    </xf>
    <xf numFmtId="0" fontId="0" fillId="0" borderId="23" xfId="0" applyBorder="1">
      <alignment vertical="center"/>
    </xf>
    <xf numFmtId="0" fontId="0" fillId="0" borderId="25" xfId="0" applyBorder="1">
      <alignment vertical="center"/>
    </xf>
    <xf numFmtId="0" fontId="0" fillId="5" borderId="10" xfId="0" applyFill="1" applyBorder="1" applyAlignment="1">
      <alignment vertical="center" textRotation="255"/>
    </xf>
    <xf numFmtId="0" fontId="0" fillId="5" borderId="3" xfId="0" applyFill="1" applyBorder="1">
      <alignment vertical="center"/>
    </xf>
    <xf numFmtId="0" fontId="0" fillId="5" borderId="31" xfId="0" applyFill="1" applyBorder="1">
      <alignment vertical="center"/>
    </xf>
    <xf numFmtId="0" fontId="58" fillId="0" borderId="32" xfId="0" applyFont="1" applyBorder="1" applyAlignment="1">
      <alignment horizontal="center" vertical="center"/>
    </xf>
    <xf numFmtId="0" fontId="59" fillId="0" borderId="26" xfId="0" applyFont="1" applyFill="1" applyBorder="1" applyAlignment="1" applyProtection="1">
      <alignment horizontal="center" vertical="center" shrinkToFit="1"/>
    </xf>
    <xf numFmtId="0" fontId="59" fillId="0" borderId="27" xfId="0" applyFont="1" applyFill="1" applyBorder="1" applyAlignment="1" applyProtection="1">
      <alignment horizontal="center" vertical="center" shrinkToFit="1"/>
    </xf>
    <xf numFmtId="0" fontId="59" fillId="0" borderId="28" xfId="0" applyFont="1" applyFill="1" applyBorder="1" applyAlignment="1" applyProtection="1">
      <alignment horizontal="center" vertical="center" shrinkToFit="1"/>
    </xf>
    <xf numFmtId="0" fontId="58" fillId="0" borderId="26" xfId="0" applyFont="1" applyBorder="1" applyAlignment="1">
      <alignment horizontal="center" vertical="center" shrinkToFit="1"/>
    </xf>
    <xf numFmtId="0" fontId="58" fillId="0" borderId="27" xfId="0" applyFont="1" applyBorder="1" applyAlignment="1">
      <alignment horizontal="center" vertical="center" shrinkToFit="1"/>
    </xf>
    <xf numFmtId="0" fontId="58" fillId="0" borderId="29" xfId="0" applyFont="1" applyBorder="1" applyAlignment="1">
      <alignment horizontal="center" vertical="center" shrinkToFit="1"/>
    </xf>
    <xf numFmtId="0" fontId="58" fillId="0" borderId="28" xfId="0" applyFont="1" applyBorder="1" applyAlignment="1">
      <alignment horizontal="center" vertical="center" shrinkToFit="1"/>
    </xf>
    <xf numFmtId="0" fontId="58" fillId="0" borderId="30" xfId="0" applyFont="1" applyBorder="1" applyAlignment="1">
      <alignment horizontal="center" vertical="center" shrinkToFit="1"/>
    </xf>
    <xf numFmtId="0" fontId="48" fillId="0" borderId="2" xfId="0" applyFont="1" applyBorder="1" applyAlignment="1">
      <alignment horizontal="center" vertical="center"/>
    </xf>
    <xf numFmtId="0" fontId="48" fillId="0" borderId="33" xfId="0" applyFont="1" applyBorder="1" applyAlignment="1">
      <alignment horizontal="center" vertical="center"/>
    </xf>
    <xf numFmtId="0" fontId="20" fillId="0" borderId="0" xfId="1" applyFont="1" applyFill="1" applyBorder="1" applyAlignment="1" applyProtection="1">
      <alignment horizontal="center" vertical="center"/>
    </xf>
    <xf numFmtId="0" fontId="50" fillId="0" borderId="0" xfId="0" applyFont="1" applyBorder="1" applyAlignment="1">
      <alignment vertical="center"/>
    </xf>
    <xf numFmtId="0" fontId="49" fillId="0" borderId="0" xfId="3" applyFont="1">
      <alignment vertical="center"/>
    </xf>
    <xf numFmtId="0" fontId="48" fillId="0" borderId="0" xfId="3" applyFont="1">
      <alignment vertical="center"/>
    </xf>
    <xf numFmtId="0" fontId="48" fillId="0" borderId="0" xfId="3" applyFont="1" applyAlignment="1">
      <alignment horizontal="right" vertical="center"/>
    </xf>
    <xf numFmtId="0" fontId="4" fillId="5" borderId="0" xfId="0" applyFont="1" applyFill="1" applyAlignment="1">
      <alignment vertical="center"/>
    </xf>
    <xf numFmtId="0" fontId="55" fillId="0" borderId="0" xfId="0" applyFont="1" applyFill="1" applyBorder="1" applyAlignment="1" applyProtection="1">
      <alignment horizontal="center" vertical="center"/>
    </xf>
    <xf numFmtId="0" fontId="48" fillId="0" borderId="34" xfId="0" applyFont="1" applyBorder="1" applyAlignment="1">
      <alignment horizontal="center" vertical="center"/>
    </xf>
    <xf numFmtId="0" fontId="48" fillId="0" borderId="35" xfId="0" applyFont="1" applyBorder="1" applyAlignment="1">
      <alignment horizontal="center" vertical="center"/>
    </xf>
    <xf numFmtId="0" fontId="48" fillId="0" borderId="16" xfId="0" applyFont="1" applyBorder="1" applyAlignment="1">
      <alignment horizontal="center" vertical="center"/>
    </xf>
    <xf numFmtId="0" fontId="49" fillId="0" borderId="0" xfId="0" applyFont="1" applyAlignment="1" applyProtection="1">
      <alignment vertical="center"/>
    </xf>
    <xf numFmtId="0" fontId="4" fillId="5" borderId="0" xfId="0" applyFont="1" applyFill="1" applyBorder="1" applyAlignment="1" applyProtection="1">
      <alignment vertical="center"/>
    </xf>
    <xf numFmtId="0" fontId="48" fillId="5" borderId="0" xfId="0" applyFont="1" applyFill="1" applyAlignment="1" applyProtection="1">
      <alignment horizontal="center" vertical="center"/>
    </xf>
    <xf numFmtId="0" fontId="48" fillId="0" borderId="0" xfId="0" applyFont="1" applyAlignment="1" applyProtection="1">
      <alignment horizontal="center" vertical="center"/>
    </xf>
    <xf numFmtId="0" fontId="49" fillId="0" borderId="0" xfId="0" applyFont="1" applyFill="1" applyBorder="1" applyAlignment="1" applyProtection="1">
      <alignment vertical="center"/>
    </xf>
    <xf numFmtId="0" fontId="48" fillId="0" borderId="0" xfId="0" applyFont="1" applyFill="1" applyBorder="1" applyProtection="1">
      <alignment vertical="center"/>
    </xf>
    <xf numFmtId="0" fontId="48" fillId="0" borderId="21" xfId="0" applyFont="1" applyFill="1" applyBorder="1" applyAlignment="1" applyProtection="1">
      <alignment horizontal="center" vertical="center"/>
    </xf>
    <xf numFmtId="0" fontId="48" fillId="0" borderId="4" xfId="0" applyFont="1" applyFill="1" applyBorder="1" applyAlignment="1" applyProtection="1">
      <alignment horizontal="center" vertical="center"/>
    </xf>
    <xf numFmtId="0" fontId="48" fillId="0" borderId="26" xfId="0" applyFont="1" applyFill="1" applyBorder="1" applyAlignment="1" applyProtection="1">
      <alignment horizontal="center" vertical="center"/>
    </xf>
    <xf numFmtId="0" fontId="48" fillId="0" borderId="27" xfId="0" applyFont="1" applyFill="1" applyBorder="1" applyAlignment="1" applyProtection="1">
      <alignment horizontal="center" vertical="center"/>
    </xf>
    <xf numFmtId="0" fontId="48" fillId="0" borderId="28" xfId="0" applyFont="1" applyFill="1" applyBorder="1" applyAlignment="1" applyProtection="1">
      <alignment horizontal="center" vertical="center"/>
    </xf>
    <xf numFmtId="0" fontId="60" fillId="0" borderId="8" xfId="0" applyFont="1" applyFill="1" applyBorder="1" applyAlignment="1" applyProtection="1">
      <alignment vertical="center"/>
    </xf>
    <xf numFmtId="0" fontId="60" fillId="0" borderId="8" xfId="0" applyFont="1" applyFill="1" applyBorder="1" applyAlignment="1" applyProtection="1">
      <alignment horizontal="right" vertical="center"/>
    </xf>
    <xf numFmtId="0" fontId="60" fillId="0" borderId="0" xfId="0" applyFont="1" applyFill="1" applyBorder="1" applyAlignment="1" applyProtection="1">
      <alignment horizontal="right" vertical="center"/>
    </xf>
    <xf numFmtId="0" fontId="52" fillId="0" borderId="0" xfId="0" applyFont="1" applyFill="1" applyBorder="1" applyAlignment="1" applyProtection="1">
      <alignment horizontal="center" vertical="center"/>
    </xf>
    <xf numFmtId="0" fontId="55" fillId="0" borderId="1" xfId="0" applyFont="1" applyFill="1" applyBorder="1" applyAlignment="1" applyProtection="1">
      <alignment horizontal="center" vertical="center"/>
    </xf>
    <xf numFmtId="0" fontId="48" fillId="0" borderId="36" xfId="0" applyFont="1" applyFill="1" applyBorder="1" applyProtection="1">
      <alignment vertical="center"/>
    </xf>
    <xf numFmtId="0" fontId="0" fillId="0" borderId="36" xfId="0" applyFill="1" applyBorder="1" applyProtection="1">
      <alignment vertical="center"/>
    </xf>
    <xf numFmtId="0" fontId="48" fillId="0" borderId="0" xfId="0" applyFont="1" applyFill="1" applyAlignment="1" applyProtection="1">
      <alignment horizontal="center" vertical="center"/>
    </xf>
    <xf numFmtId="0" fontId="47" fillId="0" borderId="0" xfId="1" applyAlignment="1" applyProtection="1">
      <alignment horizontal="right" vertical="center" shrinkToFit="1"/>
    </xf>
    <xf numFmtId="0" fontId="47" fillId="0" borderId="0" xfId="1" applyAlignment="1" applyProtection="1">
      <alignment vertical="center"/>
    </xf>
    <xf numFmtId="0" fontId="0" fillId="0" borderId="0" xfId="0" applyProtection="1">
      <alignment vertical="center"/>
    </xf>
    <xf numFmtId="0" fontId="61" fillId="0" borderId="0" xfId="0" applyFont="1" applyBorder="1" applyAlignment="1" applyProtection="1">
      <alignment vertical="center"/>
    </xf>
    <xf numFmtId="0" fontId="47" fillId="0" borderId="0" xfId="1" applyFont="1" applyAlignment="1" applyProtection="1">
      <alignment vertical="center"/>
    </xf>
    <xf numFmtId="0" fontId="17" fillId="0" borderId="0" xfId="1" applyFont="1" applyAlignment="1" applyProtection="1">
      <alignment horizontal="center" shrinkToFit="1"/>
    </xf>
    <xf numFmtId="0" fontId="6" fillId="0" borderId="0" xfId="1" applyFont="1" applyAlignment="1" applyProtection="1">
      <alignment horizontal="center" shrinkToFit="1"/>
    </xf>
    <xf numFmtId="0" fontId="8" fillId="0" borderId="0" xfId="1" applyFont="1" applyBorder="1" applyAlignment="1" applyProtection="1">
      <alignment vertical="center" shrinkToFit="1"/>
    </xf>
    <xf numFmtId="0" fontId="47" fillId="0" borderId="0" xfId="1" applyFont="1" applyBorder="1" applyAlignment="1" applyProtection="1">
      <alignment vertical="center"/>
    </xf>
    <xf numFmtId="0" fontId="10" fillId="0" borderId="0" xfId="1" applyFont="1" applyBorder="1" applyAlignment="1" applyProtection="1">
      <alignment horizontal="center" vertical="center"/>
    </xf>
    <xf numFmtId="0" fontId="11" fillId="0" borderId="37" xfId="1" applyFont="1" applyBorder="1" applyAlignment="1" applyProtection="1">
      <alignment horizontal="center" vertical="center"/>
    </xf>
    <xf numFmtId="0" fontId="11" fillId="0" borderId="38" xfId="1" applyFont="1" applyBorder="1" applyAlignment="1" applyProtection="1">
      <alignment horizontal="center" vertical="center"/>
    </xf>
    <xf numFmtId="0" fontId="11" fillId="0" borderId="0" xfId="1" applyFont="1" applyAlignment="1" applyProtection="1">
      <alignment horizontal="left" vertical="center"/>
    </xf>
    <xf numFmtId="0" fontId="20" fillId="0" borderId="11" xfId="1" applyFont="1" applyBorder="1" applyAlignment="1" applyProtection="1">
      <alignment horizontal="center" vertical="center"/>
    </xf>
    <xf numFmtId="0" fontId="14" fillId="0" borderId="0" xfId="1" applyFont="1" applyBorder="1" applyAlignment="1" applyProtection="1">
      <alignment horizontal="left" vertical="center"/>
    </xf>
    <xf numFmtId="0" fontId="11" fillId="0" borderId="0" xfId="1" applyFont="1" applyAlignment="1" applyProtection="1">
      <alignment horizontal="center" vertical="center"/>
    </xf>
    <xf numFmtId="0" fontId="20" fillId="0" borderId="39" xfId="1" applyFont="1" applyBorder="1" applyAlignment="1" applyProtection="1">
      <alignment horizontal="center" vertical="center"/>
    </xf>
    <xf numFmtId="0" fontId="25" fillId="0" borderId="40" xfId="1" applyFont="1" applyBorder="1" applyAlignment="1" applyProtection="1">
      <alignment horizontal="distributed" vertical="center" indent="1" shrinkToFit="1"/>
    </xf>
    <xf numFmtId="0" fontId="25" fillId="0" borderId="0" xfId="1" applyFont="1" applyBorder="1" applyAlignment="1" applyProtection="1">
      <alignment horizontal="distributed" vertical="center" indent="1" shrinkToFit="1"/>
    </xf>
    <xf numFmtId="0" fontId="13" fillId="0" borderId="0" xfId="1" applyFont="1" applyBorder="1" applyAlignment="1" applyProtection="1">
      <alignment horizontal="center" vertical="center"/>
    </xf>
    <xf numFmtId="0" fontId="12" fillId="0" borderId="41" xfId="1" applyFont="1" applyBorder="1" applyAlignment="1" applyProtection="1">
      <alignment horizontal="distributed" vertical="center" indent="2"/>
    </xf>
    <xf numFmtId="0" fontId="12" fillId="0" borderId="42" xfId="1" applyFont="1" applyBorder="1" applyAlignment="1" applyProtection="1">
      <alignment horizontal="distributed" vertical="center" indent="2"/>
    </xf>
    <xf numFmtId="0" fontId="12" fillId="0" borderId="0" xfId="1" applyFont="1" applyBorder="1" applyAlignment="1" applyProtection="1">
      <alignment horizontal="distributed" vertical="center" indent="1"/>
    </xf>
    <xf numFmtId="5" fontId="20" fillId="0" borderId="0" xfId="1" applyNumberFormat="1" applyFont="1" applyBorder="1" applyAlignment="1" applyProtection="1">
      <alignment vertical="center"/>
    </xf>
    <xf numFmtId="0" fontId="47" fillId="0" borderId="0" xfId="1" applyBorder="1" applyAlignment="1" applyProtection="1">
      <alignment vertical="center"/>
    </xf>
    <xf numFmtId="0" fontId="6" fillId="0" borderId="0" xfId="1" applyFont="1" applyBorder="1" applyAlignment="1" applyProtection="1">
      <alignment horizontal="distributed" vertical="center" indent="2"/>
    </xf>
    <xf numFmtId="0" fontId="62" fillId="0" borderId="0" xfId="1" applyFont="1" applyBorder="1" applyAlignment="1" applyProtection="1">
      <alignment vertical="center" shrinkToFit="1"/>
    </xf>
    <xf numFmtId="0" fontId="15" fillId="0" borderId="0" xfId="1" applyFont="1" applyBorder="1" applyAlignment="1" applyProtection="1"/>
    <xf numFmtId="0" fontId="47" fillId="0" borderId="0" xfId="1" applyBorder="1" applyAlignment="1" applyProtection="1">
      <alignment horizontal="right" shrinkToFit="1"/>
    </xf>
    <xf numFmtId="0" fontId="47" fillId="0" borderId="0" xfId="1" applyBorder="1" applyAlignment="1" applyProtection="1">
      <alignment horizontal="right"/>
    </xf>
    <xf numFmtId="2" fontId="48" fillId="0" borderId="11" xfId="0" applyNumberFormat="1" applyFont="1" applyBorder="1" applyAlignment="1" applyProtection="1">
      <alignment horizontal="center" vertical="center" shrinkToFit="1"/>
      <protection locked="0"/>
    </xf>
    <xf numFmtId="2" fontId="48" fillId="0" borderId="15" xfId="0" applyNumberFormat="1" applyFont="1" applyBorder="1" applyAlignment="1" applyProtection="1">
      <alignment horizontal="center" vertical="center" shrinkToFit="1"/>
      <protection locked="0"/>
    </xf>
    <xf numFmtId="0" fontId="0" fillId="0" borderId="0" xfId="0" applyFill="1" applyBorder="1">
      <alignment vertical="center"/>
    </xf>
    <xf numFmtId="0" fontId="29" fillId="0" borderId="0" xfId="0" applyFont="1" applyFill="1">
      <alignment vertical="center"/>
    </xf>
    <xf numFmtId="0" fontId="55" fillId="0" borderId="0" xfId="0" applyFont="1" applyAlignment="1">
      <alignment vertical="center" shrinkToFit="1"/>
    </xf>
    <xf numFmtId="0" fontId="63" fillId="0" borderId="4" xfId="0" applyFont="1" applyBorder="1" applyAlignment="1" applyProtection="1">
      <alignment horizontal="center" vertical="center" shrinkToFit="1"/>
    </xf>
    <xf numFmtId="0" fontId="25" fillId="0" borderId="10" xfId="1" applyFont="1" applyBorder="1" applyAlignment="1" applyProtection="1">
      <alignment horizontal="center" vertical="center" shrinkToFit="1"/>
    </xf>
    <xf numFmtId="0" fontId="12" fillId="0" borderId="10" xfId="1" applyFont="1" applyBorder="1" applyAlignment="1" applyProtection="1">
      <alignment horizontal="center" vertical="center" shrinkToFit="1"/>
    </xf>
    <xf numFmtId="0" fontId="12" fillId="0" borderId="24" xfId="1" applyFont="1" applyBorder="1" applyAlignment="1" applyProtection="1">
      <alignment horizontal="distributed" vertical="center" indent="1"/>
    </xf>
    <xf numFmtId="5" fontId="20" fillId="0" borderId="43" xfId="1" applyNumberFormat="1" applyFont="1" applyBorder="1" applyAlignment="1" applyProtection="1">
      <alignment vertical="center"/>
    </xf>
    <xf numFmtId="0" fontId="0" fillId="0" borderId="0" xfId="0" applyAlignment="1" applyProtection="1">
      <alignment horizontal="left" vertical="center"/>
    </xf>
    <xf numFmtId="0" fontId="9" fillId="0" borderId="0" xfId="1" applyFont="1" applyBorder="1" applyAlignment="1" applyProtection="1">
      <alignment horizontal="center" vertical="center" shrinkToFit="1"/>
    </xf>
    <xf numFmtId="0" fontId="9" fillId="0" borderId="0" xfId="1" applyFont="1" applyBorder="1" applyAlignment="1" applyProtection="1">
      <alignment horizontal="center" vertical="center"/>
    </xf>
    <xf numFmtId="0" fontId="12" fillId="0" borderId="22" xfId="1" applyFont="1" applyBorder="1" applyAlignment="1" applyProtection="1">
      <alignment horizontal="center" vertical="center"/>
    </xf>
    <xf numFmtId="0" fontId="12" fillId="0" borderId="44" xfId="1" applyFont="1" applyBorder="1" applyAlignment="1" applyProtection="1">
      <alignment horizontal="center" vertical="center" shrinkToFit="1"/>
    </xf>
    <xf numFmtId="0" fontId="10" fillId="0" borderId="45" xfId="1" applyFont="1" applyBorder="1" applyAlignment="1" applyProtection="1">
      <alignment horizontal="center" vertical="center"/>
    </xf>
    <xf numFmtId="0" fontId="25" fillId="0" borderId="44" xfId="1" applyFont="1" applyBorder="1" applyAlignment="1" applyProtection="1">
      <alignment horizontal="center" vertical="center" shrinkToFit="1"/>
    </xf>
    <xf numFmtId="0" fontId="48" fillId="0" borderId="46" xfId="0" applyFont="1" applyBorder="1" applyAlignment="1">
      <alignment horizontal="center" vertical="center" wrapText="1"/>
    </xf>
    <xf numFmtId="0" fontId="52" fillId="3" borderId="47" xfId="0" applyNumberFormat="1" applyFont="1" applyFill="1" applyBorder="1" applyAlignment="1">
      <alignment horizontal="center" vertical="center"/>
    </xf>
    <xf numFmtId="0" fontId="48" fillId="0" borderId="47" xfId="0" applyNumberFormat="1" applyFont="1" applyBorder="1" applyAlignment="1" applyProtection="1">
      <alignment horizontal="center" vertical="center" shrinkToFit="1"/>
      <protection locked="0"/>
    </xf>
    <xf numFmtId="0" fontId="48" fillId="0" borderId="48" xfId="0" applyNumberFormat="1" applyFont="1" applyBorder="1" applyAlignment="1" applyProtection="1">
      <alignment horizontal="center" vertical="center" shrinkToFit="1"/>
      <protection locked="0"/>
    </xf>
    <xf numFmtId="0" fontId="8" fillId="0" borderId="12" xfId="1" applyFont="1" applyBorder="1" applyAlignment="1" applyProtection="1">
      <alignment horizontal="center" vertical="center" shrinkToFit="1"/>
    </xf>
    <xf numFmtId="0" fontId="8" fillId="0" borderId="16" xfId="1" applyFont="1" applyBorder="1" applyAlignment="1" applyProtection="1">
      <alignment horizontal="center" vertical="center" shrinkToFit="1"/>
    </xf>
    <xf numFmtId="0" fontId="12" fillId="0" borderId="17" xfId="1" applyFont="1" applyBorder="1" applyAlignment="1" applyProtection="1">
      <alignment horizontal="distributed" vertical="center" indent="1"/>
    </xf>
    <xf numFmtId="5" fontId="20" fillId="0" borderId="49" xfId="1" applyNumberFormat="1" applyFont="1" applyBorder="1" applyAlignment="1" applyProtection="1">
      <alignment vertical="center"/>
    </xf>
    <xf numFmtId="5" fontId="20" fillId="0" borderId="51" xfId="1" applyNumberFormat="1" applyFont="1" applyBorder="1" applyAlignment="1" applyProtection="1">
      <alignment vertical="center"/>
    </xf>
    <xf numFmtId="0" fontId="12" fillId="0" borderId="44" xfId="1" applyFont="1" applyBorder="1" applyAlignment="1" applyProtection="1">
      <alignment horizontal="distributed" vertical="center" indent="1"/>
    </xf>
    <xf numFmtId="5" fontId="20" fillId="0" borderId="11" xfId="1" applyNumberFormat="1" applyFont="1" applyBorder="1" applyAlignment="1" applyProtection="1">
      <alignment vertical="center"/>
    </xf>
    <xf numFmtId="0" fontId="12" fillId="6" borderId="24" xfId="1" applyFont="1" applyFill="1" applyBorder="1" applyAlignment="1" applyProtection="1">
      <alignment horizontal="distributed" vertical="center" indent="2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30" fillId="0" borderId="0" xfId="0" applyFont="1" applyFill="1">
      <alignment vertical="center"/>
    </xf>
    <xf numFmtId="0" fontId="64" fillId="0" borderId="0" xfId="0" applyFont="1" applyFill="1" applyBorder="1" applyAlignment="1">
      <alignment vertical="center"/>
    </xf>
    <xf numFmtId="0" fontId="34" fillId="0" borderId="52" xfId="1" applyNumberFormat="1" applyFont="1" applyBorder="1" applyAlignment="1" applyProtection="1">
      <alignment horizontal="center" vertical="center"/>
      <protection locked="0"/>
    </xf>
    <xf numFmtId="0" fontId="48" fillId="2" borderId="53" xfId="0" applyFont="1" applyFill="1" applyBorder="1" applyAlignment="1" applyProtection="1">
      <alignment horizontal="center" vertical="center"/>
    </xf>
    <xf numFmtId="0" fontId="52" fillId="3" borderId="54" xfId="0" applyFont="1" applyFill="1" applyBorder="1" applyAlignment="1" applyProtection="1">
      <alignment horizontal="center" vertical="center"/>
    </xf>
    <xf numFmtId="2" fontId="48" fillId="2" borderId="54" xfId="0" applyNumberFormat="1" applyFont="1" applyFill="1" applyBorder="1" applyAlignment="1" applyProtection="1">
      <alignment horizontal="center" vertical="center" shrinkToFit="1"/>
    </xf>
    <xf numFmtId="2" fontId="48" fillId="2" borderId="55" xfId="0" applyNumberFormat="1" applyFont="1" applyFill="1" applyBorder="1" applyAlignment="1" applyProtection="1">
      <alignment horizontal="center" vertical="center" shrinkToFit="1"/>
    </xf>
    <xf numFmtId="0" fontId="58" fillId="0" borderId="56" xfId="0" applyFont="1" applyBorder="1" applyAlignment="1">
      <alignment horizontal="center" vertical="center"/>
    </xf>
    <xf numFmtId="0" fontId="58" fillId="0" borderId="57" xfId="0" applyFont="1" applyBorder="1">
      <alignment vertical="center"/>
    </xf>
    <xf numFmtId="0" fontId="58" fillId="0" borderId="57" xfId="0" applyFont="1" applyBorder="1" applyAlignment="1">
      <alignment horizontal="center" vertical="center"/>
    </xf>
    <xf numFmtId="0" fontId="58" fillId="0" borderId="58" xfId="0" applyFont="1" applyBorder="1">
      <alignment vertical="center"/>
    </xf>
    <xf numFmtId="0" fontId="58" fillId="0" borderId="58" xfId="0" applyFont="1" applyBorder="1" applyAlignment="1">
      <alignment horizontal="center" vertical="center"/>
    </xf>
    <xf numFmtId="0" fontId="58" fillId="0" borderId="59" xfId="0" applyFont="1" applyBorder="1">
      <alignment vertical="center"/>
    </xf>
    <xf numFmtId="0" fontId="58" fillId="0" borderId="59" xfId="0" applyFont="1" applyBorder="1" applyAlignment="1">
      <alignment horizontal="center" vertical="center"/>
    </xf>
    <xf numFmtId="0" fontId="58" fillId="0" borderId="60" xfId="0" applyFont="1" applyBorder="1">
      <alignment vertical="center"/>
    </xf>
    <xf numFmtId="0" fontId="58" fillId="0" borderId="60" xfId="0" applyFont="1" applyBorder="1" applyAlignment="1">
      <alignment horizontal="center" vertical="center"/>
    </xf>
    <xf numFmtId="0" fontId="58" fillId="0" borderId="61" xfId="0" applyFont="1" applyBorder="1">
      <alignment vertical="center"/>
    </xf>
    <xf numFmtId="0" fontId="58" fillId="0" borderId="61" xfId="0" applyFont="1" applyBorder="1" applyAlignment="1">
      <alignment horizontal="center" vertical="center"/>
    </xf>
    <xf numFmtId="0" fontId="65" fillId="0" borderId="0" xfId="0" applyFont="1" applyAlignment="1">
      <alignment vertical="center"/>
    </xf>
    <xf numFmtId="0" fontId="51" fillId="0" borderId="0" xfId="1" applyFont="1" applyAlignment="1" applyProtection="1">
      <alignment horizontal="center" vertical="center"/>
    </xf>
    <xf numFmtId="0" fontId="66" fillId="0" borderId="0" xfId="0" applyFont="1" applyAlignment="1">
      <alignment vertical="center"/>
    </xf>
    <xf numFmtId="0" fontId="20" fillId="0" borderId="62" xfId="1" applyNumberFormat="1" applyFont="1" applyBorder="1" applyAlignment="1" applyProtection="1">
      <alignment horizontal="center" vertical="center"/>
      <protection locked="0"/>
    </xf>
    <xf numFmtId="0" fontId="20" fillId="0" borderId="63" xfId="1" applyNumberFormat="1" applyFont="1" applyBorder="1" applyAlignment="1" applyProtection="1">
      <alignment vertical="center"/>
    </xf>
    <xf numFmtId="0" fontId="58" fillId="0" borderId="0" xfId="0" applyFont="1" applyBorder="1">
      <alignment vertical="center"/>
    </xf>
    <xf numFmtId="0" fontId="58" fillId="0" borderId="0" xfId="0" applyFont="1" applyBorder="1" applyAlignment="1">
      <alignment horizontal="center" vertical="center"/>
    </xf>
    <xf numFmtId="0" fontId="0" fillId="0" borderId="64" xfId="0" applyBorder="1" applyAlignment="1">
      <alignment vertical="center" textRotation="255"/>
    </xf>
    <xf numFmtId="0" fontId="0" fillId="0" borderId="65" xfId="0" applyBorder="1" applyAlignment="1">
      <alignment vertical="center" textRotation="255"/>
    </xf>
    <xf numFmtId="0" fontId="0" fillId="0" borderId="66" xfId="0" applyBorder="1" applyAlignment="1">
      <alignment vertical="center" textRotation="255"/>
    </xf>
    <xf numFmtId="0" fontId="0" fillId="0" borderId="37" xfId="0" applyBorder="1" applyAlignment="1">
      <alignment horizontal="center" vertical="center" textRotation="255"/>
    </xf>
    <xf numFmtId="0" fontId="0" fillId="0" borderId="40" xfId="0" applyBorder="1" applyAlignment="1">
      <alignment vertical="center" textRotation="255"/>
    </xf>
    <xf numFmtId="0" fontId="62" fillId="0" borderId="0" xfId="0" applyFont="1">
      <alignment vertical="center"/>
    </xf>
    <xf numFmtId="0" fontId="51" fillId="0" borderId="0" xfId="1" applyFont="1" applyAlignment="1" applyProtection="1">
      <alignment vertical="center"/>
    </xf>
    <xf numFmtId="0" fontId="24" fillId="0" borderId="0" xfId="0" applyFont="1">
      <alignment vertical="center"/>
    </xf>
    <xf numFmtId="0" fontId="29" fillId="0" borderId="0" xfId="0" applyFont="1">
      <alignment vertical="center"/>
    </xf>
    <xf numFmtId="0" fontId="23" fillId="0" borderId="0" xfId="0" applyFont="1">
      <alignment vertical="center"/>
    </xf>
    <xf numFmtId="0" fontId="67" fillId="0" borderId="0" xfId="0" applyFont="1">
      <alignment vertical="center"/>
    </xf>
    <xf numFmtId="49" fontId="24" fillId="0" borderId="0" xfId="0" applyNumberFormat="1" applyFont="1">
      <alignment vertical="center"/>
    </xf>
    <xf numFmtId="0" fontId="48" fillId="0" borderId="63" xfId="0" applyFont="1" applyBorder="1" applyAlignment="1">
      <alignment horizontal="center" vertical="center"/>
    </xf>
    <xf numFmtId="0" fontId="48" fillId="0" borderId="67" xfId="0" applyNumberFormat="1" applyFont="1" applyBorder="1" applyAlignment="1" applyProtection="1">
      <alignment horizontal="center" vertical="center"/>
      <protection locked="0"/>
    </xf>
    <xf numFmtId="0" fontId="48" fillId="0" borderId="68" xfId="0" applyNumberFormat="1" applyFont="1" applyBorder="1" applyAlignment="1" applyProtection="1">
      <alignment horizontal="center" vertical="center"/>
      <protection locked="0"/>
    </xf>
    <xf numFmtId="2" fontId="48" fillId="0" borderId="35" xfId="0" applyNumberFormat="1" applyFont="1" applyBorder="1" applyAlignment="1" applyProtection="1">
      <alignment horizontal="center" vertical="center"/>
      <protection locked="0"/>
    </xf>
    <xf numFmtId="2" fontId="48" fillId="0" borderId="16" xfId="0" applyNumberFormat="1" applyFont="1" applyBorder="1" applyAlignment="1" applyProtection="1">
      <alignment horizontal="center" vertical="center"/>
      <protection locked="0"/>
    </xf>
    <xf numFmtId="0" fontId="48" fillId="0" borderId="47" xfId="0" applyFont="1" applyFill="1" applyBorder="1" applyAlignment="1" applyProtection="1">
      <alignment horizontal="center" vertical="center"/>
    </xf>
    <xf numFmtId="0" fontId="48" fillId="0" borderId="69" xfId="0" applyFont="1" applyFill="1" applyBorder="1" applyAlignment="1" applyProtection="1">
      <alignment horizontal="center" vertical="center"/>
    </xf>
    <xf numFmtId="0" fontId="48" fillId="0" borderId="70" xfId="0" applyFont="1" applyFill="1" applyBorder="1" applyAlignment="1" applyProtection="1">
      <alignment horizontal="center" vertical="center"/>
    </xf>
    <xf numFmtId="0" fontId="59" fillId="0" borderId="70" xfId="0" applyFont="1" applyFill="1" applyBorder="1" applyAlignment="1" applyProtection="1">
      <alignment horizontal="center" vertical="center" shrinkToFit="1"/>
    </xf>
    <xf numFmtId="0" fontId="48" fillId="0" borderId="71" xfId="0" applyFont="1" applyFill="1" applyBorder="1" applyAlignment="1" applyProtection="1">
      <alignment horizontal="center" vertical="center"/>
    </xf>
    <xf numFmtId="0" fontId="59" fillId="0" borderId="71" xfId="0" applyFont="1" applyFill="1" applyBorder="1" applyAlignment="1" applyProtection="1">
      <alignment horizontal="center" vertical="center" shrinkToFit="1"/>
    </xf>
    <xf numFmtId="0" fontId="48" fillId="0" borderId="72" xfId="0" applyFont="1" applyFill="1" applyBorder="1" applyAlignment="1" applyProtection="1">
      <alignment horizontal="center" vertical="center"/>
    </xf>
    <xf numFmtId="0" fontId="59" fillId="0" borderId="72" xfId="0" applyFont="1" applyFill="1" applyBorder="1" applyAlignment="1" applyProtection="1">
      <alignment horizontal="center" vertical="center" shrinkToFit="1"/>
    </xf>
    <xf numFmtId="0" fontId="59" fillId="0" borderId="47" xfId="0" applyFont="1" applyFill="1" applyBorder="1" applyAlignment="1" applyProtection="1">
      <alignment horizontal="center" vertical="center" shrinkToFit="1"/>
    </xf>
    <xf numFmtId="0" fontId="7" fillId="0" borderId="73" xfId="1" applyFont="1" applyBorder="1" applyAlignment="1" applyProtection="1">
      <alignment horizontal="center" vertical="center" shrinkToFit="1"/>
    </xf>
    <xf numFmtId="0" fontId="58" fillId="0" borderId="74" xfId="0" applyFont="1" applyBorder="1" applyAlignment="1">
      <alignment horizontal="center" vertical="center"/>
    </xf>
    <xf numFmtId="0" fontId="58" fillId="0" borderId="75" xfId="0" applyFont="1" applyBorder="1">
      <alignment vertical="center"/>
    </xf>
    <xf numFmtId="0" fontId="58" fillId="0" borderId="75" xfId="0" applyFont="1" applyBorder="1" applyAlignment="1">
      <alignment horizontal="center" vertical="center"/>
    </xf>
    <xf numFmtId="0" fontId="58" fillId="0" borderId="76" xfId="0" applyFont="1" applyBorder="1">
      <alignment vertical="center"/>
    </xf>
    <xf numFmtId="0" fontId="58" fillId="0" borderId="76" xfId="0" applyFont="1" applyBorder="1" applyAlignment="1">
      <alignment horizontal="center" vertical="center"/>
    </xf>
    <xf numFmtId="0" fontId="58" fillId="0" borderId="77" xfId="0" applyFont="1" applyBorder="1">
      <alignment vertical="center"/>
    </xf>
    <xf numFmtId="0" fontId="58" fillId="0" borderId="77" xfId="0" applyFont="1" applyBorder="1" applyAlignment="1">
      <alignment horizontal="center" vertical="center"/>
    </xf>
    <xf numFmtId="0" fontId="58" fillId="0" borderId="78" xfId="0" applyFont="1" applyBorder="1">
      <alignment vertical="center"/>
    </xf>
    <xf numFmtId="0" fontId="58" fillId="0" borderId="78" xfId="0" applyFont="1" applyBorder="1" applyAlignment="1">
      <alignment horizontal="center" vertical="center"/>
    </xf>
    <xf numFmtId="0" fontId="58" fillId="0" borderId="79" xfId="0" applyFont="1" applyBorder="1">
      <alignment vertical="center"/>
    </xf>
    <xf numFmtId="0" fontId="58" fillId="0" borderId="79" xfId="0" applyFont="1" applyBorder="1" applyAlignment="1">
      <alignment horizontal="center" vertical="center"/>
    </xf>
    <xf numFmtId="0" fontId="58" fillId="0" borderId="38" xfId="0" applyFont="1" applyBorder="1" applyAlignment="1">
      <alignment horizontal="center" vertical="center"/>
    </xf>
    <xf numFmtId="0" fontId="58" fillId="0" borderId="33" xfId="0" applyFont="1" applyBorder="1" applyAlignment="1">
      <alignment horizontal="center" vertical="center"/>
    </xf>
    <xf numFmtId="0" fontId="48" fillId="0" borderId="4" xfId="0" applyFont="1" applyBorder="1">
      <alignment vertical="center"/>
    </xf>
    <xf numFmtId="0" fontId="48" fillId="0" borderId="4" xfId="0" applyFont="1" applyBorder="1" applyAlignment="1">
      <alignment horizontal="center" vertical="center"/>
    </xf>
    <xf numFmtId="0" fontId="68" fillId="0" borderId="4" xfId="0" applyFont="1" applyBorder="1" applyAlignment="1">
      <alignment horizontal="center" vertical="center"/>
    </xf>
    <xf numFmtId="0" fontId="12" fillId="0" borderId="24" xfId="1" applyFont="1" applyBorder="1" applyAlignment="1" applyProtection="1">
      <alignment horizontal="distributed" vertical="center" indent="1" shrinkToFit="1"/>
    </xf>
    <xf numFmtId="0" fontId="12" fillId="0" borderId="80" xfId="1" applyFont="1" applyBorder="1" applyAlignment="1" applyProtection="1">
      <alignment horizontal="distributed" vertical="center" indent="1" shrinkToFit="1"/>
    </xf>
    <xf numFmtId="0" fontId="12" fillId="0" borderId="66" xfId="1" applyFont="1" applyBorder="1" applyAlignment="1" applyProtection="1">
      <alignment horizontal="distributed" vertical="center" indent="1" shrinkToFit="1"/>
    </xf>
    <xf numFmtId="0" fontId="20" fillId="0" borderId="43" xfId="1" applyFont="1" applyBorder="1" applyAlignment="1" applyProtection="1">
      <alignment horizontal="center" vertical="center"/>
    </xf>
    <xf numFmtId="0" fontId="12" fillId="0" borderId="73" xfId="1" applyFont="1" applyBorder="1" applyAlignment="1" applyProtection="1">
      <alignment horizontal="distributed" vertical="center" indent="1" shrinkToFit="1"/>
    </xf>
    <xf numFmtId="0" fontId="20" fillId="0" borderId="81" xfId="1" applyFont="1" applyBorder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78" fillId="0" borderId="0" xfId="0" applyFont="1">
      <alignment vertical="center"/>
    </xf>
    <xf numFmtId="0" fontId="0" fillId="0" borderId="0" xfId="0" applyFont="1">
      <alignment vertical="center"/>
    </xf>
    <xf numFmtId="0" fontId="24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 indent="1"/>
    </xf>
    <xf numFmtId="0" fontId="24" fillId="0" borderId="0" xfId="0" applyFont="1" applyAlignment="1">
      <alignment horizontal="justify" vertical="center"/>
    </xf>
    <xf numFmtId="0" fontId="78" fillId="0" borderId="0" xfId="0" applyFont="1" applyAlignment="1">
      <alignment horizontal="left" vertical="center" indent="1"/>
    </xf>
    <xf numFmtId="0" fontId="80" fillId="0" borderId="0" xfId="0" applyFont="1">
      <alignment vertical="center"/>
    </xf>
    <xf numFmtId="0" fontId="80" fillId="0" borderId="0" xfId="0" applyFont="1" applyAlignment="1">
      <alignment vertical="center" wrapText="1"/>
    </xf>
    <xf numFmtId="0" fontId="81" fillId="0" borderId="0" xfId="0" applyFont="1">
      <alignment vertical="center"/>
    </xf>
    <xf numFmtId="0" fontId="42" fillId="0" borderId="0" xfId="0" applyFont="1">
      <alignment vertical="center"/>
    </xf>
    <xf numFmtId="0" fontId="24" fillId="0" borderId="0" xfId="0" applyFont="1" applyAlignment="1">
      <alignment vertical="center" wrapText="1"/>
    </xf>
    <xf numFmtId="0" fontId="24" fillId="0" borderId="0" xfId="0" applyFont="1" applyAlignment="1">
      <alignment vertical="center"/>
    </xf>
    <xf numFmtId="177" fontId="80" fillId="0" borderId="0" xfId="0" applyNumberFormat="1" applyFont="1" applyAlignment="1">
      <alignment vertical="center"/>
    </xf>
    <xf numFmtId="0" fontId="0" fillId="0" borderId="0" xfId="0" applyFont="1" applyAlignment="1">
      <alignment vertical="top"/>
    </xf>
    <xf numFmtId="0" fontId="86" fillId="0" borderId="0" xfId="0" applyFont="1">
      <alignment vertical="center"/>
    </xf>
    <xf numFmtId="0" fontId="88" fillId="0" borderId="0" xfId="0" applyFont="1">
      <alignment vertical="center"/>
    </xf>
    <xf numFmtId="0" fontId="54" fillId="3" borderId="83" xfId="0" applyFont="1" applyFill="1" applyBorder="1" applyAlignment="1">
      <alignment horizontal="center" vertical="center"/>
    </xf>
    <xf numFmtId="0" fontId="48" fillId="0" borderId="118" xfId="0" applyFont="1" applyBorder="1" applyAlignment="1">
      <alignment horizontal="center" vertical="center" wrapText="1"/>
    </xf>
    <xf numFmtId="0" fontId="90" fillId="0" borderId="50" xfId="1" applyFont="1" applyBorder="1" applyAlignment="1" applyProtection="1">
      <alignment horizontal="distributed" vertical="center" indent="1"/>
    </xf>
    <xf numFmtId="0" fontId="24" fillId="0" borderId="0" xfId="0" applyFont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24" fillId="0" borderId="0" xfId="0" applyFont="1" applyAlignment="1">
      <alignment vertical="top" wrapText="1"/>
    </xf>
    <xf numFmtId="0" fontId="24" fillId="0" borderId="82" xfId="0" applyFont="1" applyBorder="1" applyAlignment="1">
      <alignment horizontal="center" vertical="center" wrapText="1"/>
    </xf>
    <xf numFmtId="0" fontId="24" fillId="0" borderId="3" xfId="0" applyFont="1" applyBorder="1" applyAlignment="1">
      <alignment horizontal="center" vertical="center"/>
    </xf>
    <xf numFmtId="0" fontId="24" fillId="0" borderId="83" xfId="0" applyFont="1" applyBorder="1" applyAlignment="1">
      <alignment horizontal="center" vertical="center"/>
    </xf>
    <xf numFmtId="0" fontId="77" fillId="0" borderId="0" xfId="0" applyFont="1" applyAlignment="1">
      <alignment vertical="center" wrapText="1"/>
    </xf>
    <xf numFmtId="0" fontId="77" fillId="0" borderId="1" xfId="0" applyFont="1" applyBorder="1" applyAlignment="1">
      <alignment vertical="center" wrapText="1"/>
    </xf>
    <xf numFmtId="0" fontId="24" fillId="0" borderId="0" xfId="0" applyFont="1" applyAlignment="1">
      <alignment horizontal="center" vertical="center"/>
    </xf>
    <xf numFmtId="0" fontId="24" fillId="0" borderId="0" xfId="0" applyFont="1" applyAlignment="1">
      <alignment vertical="center"/>
    </xf>
    <xf numFmtId="0" fontId="24" fillId="0" borderId="0" xfId="0" applyFont="1" applyAlignment="1">
      <alignment vertical="center" wrapText="1"/>
    </xf>
    <xf numFmtId="0" fontId="80" fillId="0" borderId="0" xfId="0" applyFont="1" applyAlignment="1">
      <alignment vertical="center" wrapText="1"/>
    </xf>
    <xf numFmtId="177" fontId="80" fillId="0" borderId="0" xfId="0" applyNumberFormat="1" applyFont="1" applyAlignment="1">
      <alignment horizontal="center" vertical="center"/>
    </xf>
    <xf numFmtId="178" fontId="80" fillId="0" borderId="0" xfId="0" applyNumberFormat="1" applyFont="1" applyAlignment="1">
      <alignment horizontal="center" vertical="center"/>
    </xf>
    <xf numFmtId="0" fontId="70" fillId="5" borderId="0" xfId="0" applyFont="1" applyFill="1" applyAlignment="1">
      <alignment horizontal="center" vertical="center"/>
    </xf>
    <xf numFmtId="0" fontId="71" fillId="3" borderId="115" xfId="0" applyFont="1" applyFill="1" applyBorder="1" applyAlignment="1">
      <alignment horizontal="center" vertical="center" shrinkToFit="1"/>
    </xf>
    <xf numFmtId="0" fontId="71" fillId="3" borderId="116" xfId="0" applyFont="1" applyFill="1" applyBorder="1" applyAlignment="1">
      <alignment horizontal="center" vertical="center" shrinkToFit="1"/>
    </xf>
    <xf numFmtId="180" fontId="72" fillId="3" borderId="116" xfId="0" applyNumberFormat="1" applyFont="1" applyFill="1" applyBorder="1" applyAlignment="1">
      <alignment horizontal="center" vertical="center"/>
    </xf>
    <xf numFmtId="180" fontId="72" fillId="3" borderId="117" xfId="0" applyNumberFormat="1" applyFont="1" applyFill="1" applyBorder="1" applyAlignment="1">
      <alignment horizontal="center" vertical="center"/>
    </xf>
    <xf numFmtId="179" fontId="56" fillId="0" borderId="3" xfId="0" applyNumberFormat="1" applyFont="1" applyBorder="1" applyAlignment="1">
      <alignment horizontal="center" vertical="center"/>
    </xf>
    <xf numFmtId="0" fontId="56" fillId="0" borderId="3" xfId="0" applyFont="1" applyBorder="1" applyAlignment="1">
      <alignment horizontal="center" vertical="center" shrinkToFit="1"/>
    </xf>
    <xf numFmtId="0" fontId="73" fillId="0" borderId="84" xfId="0" applyFont="1" applyFill="1" applyBorder="1" applyAlignment="1">
      <alignment horizontal="center" vertical="center" wrapText="1"/>
    </xf>
    <xf numFmtId="0" fontId="73" fillId="0" borderId="85" xfId="0" applyFont="1" applyFill="1" applyBorder="1" applyAlignment="1">
      <alignment horizontal="center" vertical="center"/>
    </xf>
    <xf numFmtId="0" fontId="73" fillId="0" borderId="86" xfId="0" applyFont="1" applyFill="1" applyBorder="1" applyAlignment="1">
      <alignment horizontal="center" vertical="center"/>
    </xf>
    <xf numFmtId="0" fontId="73" fillId="0" borderId="87" xfId="0" applyFont="1" applyFill="1" applyBorder="1" applyAlignment="1">
      <alignment horizontal="center" vertical="center"/>
    </xf>
    <xf numFmtId="0" fontId="73" fillId="0" borderId="0" xfId="0" applyFont="1" applyFill="1" applyBorder="1" applyAlignment="1">
      <alignment horizontal="center" vertical="center"/>
    </xf>
    <xf numFmtId="0" fontId="73" fillId="0" borderId="88" xfId="0" applyFont="1" applyFill="1" applyBorder="1" applyAlignment="1">
      <alignment horizontal="center" vertical="center"/>
    </xf>
    <xf numFmtId="0" fontId="73" fillId="0" borderId="89" xfId="0" applyFont="1" applyFill="1" applyBorder="1" applyAlignment="1">
      <alignment horizontal="center" vertical="center"/>
    </xf>
    <xf numFmtId="0" fontId="73" fillId="0" borderId="90" xfId="0" applyFont="1" applyFill="1" applyBorder="1" applyAlignment="1">
      <alignment horizontal="center" vertical="center"/>
    </xf>
    <xf numFmtId="0" fontId="73" fillId="0" borderId="91" xfId="0" applyFont="1" applyFill="1" applyBorder="1" applyAlignment="1">
      <alignment horizontal="center" vertical="center"/>
    </xf>
    <xf numFmtId="181" fontId="71" fillId="3" borderId="115" xfId="0" applyNumberFormat="1" applyFont="1" applyFill="1" applyBorder="1" applyAlignment="1">
      <alignment horizontal="center" vertical="center" shrinkToFit="1"/>
    </xf>
    <xf numFmtId="181" fontId="71" fillId="3" borderId="116" xfId="0" applyNumberFormat="1" applyFont="1" applyFill="1" applyBorder="1" applyAlignment="1">
      <alignment horizontal="center" vertical="center" shrinkToFit="1"/>
    </xf>
    <xf numFmtId="181" fontId="71" fillId="3" borderId="117" xfId="0" applyNumberFormat="1" applyFont="1" applyFill="1" applyBorder="1" applyAlignment="1">
      <alignment horizontal="center" vertical="center" shrinkToFit="1"/>
    </xf>
    <xf numFmtId="0" fontId="71" fillId="0" borderId="108" xfId="0" applyFont="1" applyFill="1" applyBorder="1" applyAlignment="1">
      <alignment horizontal="center" vertical="center" shrinkToFit="1"/>
    </xf>
    <xf numFmtId="0" fontId="56" fillId="0" borderId="0" xfId="0" applyFont="1" applyBorder="1" applyAlignment="1">
      <alignment horizontal="center" vertical="center" shrinkToFit="1"/>
    </xf>
    <xf numFmtId="0" fontId="56" fillId="0" borderId="88" xfId="0" applyFont="1" applyBorder="1" applyAlignment="1">
      <alignment horizontal="center" vertical="center" shrinkToFit="1"/>
    </xf>
    <xf numFmtId="0" fontId="69" fillId="0" borderId="0" xfId="0" applyFont="1">
      <alignment vertical="center"/>
    </xf>
    <xf numFmtId="0" fontId="70" fillId="0" borderId="0" xfId="0" applyFont="1" applyBorder="1" applyAlignment="1">
      <alignment vertical="center"/>
    </xf>
    <xf numFmtId="0" fontId="48" fillId="0" borderId="80" xfId="0" applyFont="1" applyBorder="1" applyAlignment="1" applyProtection="1">
      <alignment horizontal="center" vertical="center"/>
      <protection locked="0"/>
    </xf>
    <xf numFmtId="0" fontId="48" fillId="0" borderId="92" xfId="0" applyFont="1" applyBorder="1" applyAlignment="1" applyProtection="1">
      <alignment horizontal="center" vertical="center"/>
      <protection locked="0"/>
    </xf>
    <xf numFmtId="0" fontId="48" fillId="0" borderId="63" xfId="0" applyFont="1" applyBorder="1" applyAlignment="1" applyProtection="1">
      <alignment horizontal="center" vertical="center"/>
      <protection locked="0"/>
    </xf>
    <xf numFmtId="0" fontId="48" fillId="0" borderId="4" xfId="0" applyFont="1" applyBorder="1" applyAlignment="1">
      <alignment horizontal="distributed" vertical="center" indent="1"/>
    </xf>
    <xf numFmtId="0" fontId="48" fillId="0" borderId="82" xfId="0" applyFont="1" applyBorder="1" applyAlignment="1">
      <alignment horizontal="distributed" vertical="center" indent="1"/>
    </xf>
    <xf numFmtId="0" fontId="55" fillId="3" borderId="10" xfId="0" applyFont="1" applyFill="1" applyBorder="1" applyAlignment="1" applyProtection="1">
      <alignment horizontal="center" vertical="center"/>
      <protection locked="0"/>
    </xf>
    <xf numFmtId="0" fontId="55" fillId="3" borderId="4" xfId="0" applyFont="1" applyFill="1" applyBorder="1" applyAlignment="1" applyProtection="1">
      <alignment horizontal="center" vertical="center"/>
      <protection locked="0"/>
    </xf>
    <xf numFmtId="0" fontId="55" fillId="3" borderId="11" xfId="0" applyFont="1" applyFill="1" applyBorder="1" applyAlignment="1" applyProtection="1">
      <alignment horizontal="center" vertical="center"/>
      <protection locked="0"/>
    </xf>
    <xf numFmtId="0" fontId="36" fillId="8" borderId="80" xfId="1" applyFont="1" applyFill="1" applyBorder="1" applyAlignment="1" applyProtection="1">
      <alignment horizontal="center" vertical="center"/>
    </xf>
    <xf numFmtId="0" fontId="36" fillId="8" borderId="93" xfId="1" applyFont="1" applyFill="1" applyBorder="1" applyAlignment="1" applyProtection="1">
      <alignment horizontal="center" vertical="center"/>
    </xf>
    <xf numFmtId="0" fontId="74" fillId="6" borderId="80" xfId="0" applyFont="1" applyFill="1" applyBorder="1" applyAlignment="1" applyProtection="1">
      <alignment horizontal="center" vertical="center"/>
    </xf>
    <xf numFmtId="0" fontId="74" fillId="6" borderId="92" xfId="0" applyFont="1" applyFill="1" applyBorder="1" applyAlignment="1" applyProtection="1">
      <alignment horizontal="center" vertical="center"/>
    </xf>
    <xf numFmtId="0" fontId="74" fillId="6" borderId="63" xfId="0" applyFont="1" applyFill="1" applyBorder="1" applyAlignment="1" applyProtection="1">
      <alignment horizontal="center" vertical="center"/>
    </xf>
    <xf numFmtId="0" fontId="55" fillId="0" borderId="5" xfId="0" applyFont="1" applyFill="1" applyBorder="1" applyAlignment="1" applyProtection="1">
      <alignment horizontal="center" vertical="center"/>
      <protection locked="0"/>
    </xf>
    <xf numFmtId="0" fontId="55" fillId="0" borderId="14" xfId="0" applyFont="1" applyFill="1" applyBorder="1" applyAlignment="1" applyProtection="1">
      <alignment horizontal="center" vertical="center"/>
      <protection locked="0"/>
    </xf>
    <xf numFmtId="0" fontId="55" fillId="0" borderId="15" xfId="0" applyFont="1" applyFill="1" applyBorder="1" applyAlignment="1" applyProtection="1">
      <alignment horizontal="center" vertical="center"/>
      <protection locked="0"/>
    </xf>
    <xf numFmtId="0" fontId="55" fillId="7" borderId="6" xfId="0" applyFont="1" applyFill="1" applyBorder="1" applyAlignment="1" applyProtection="1">
      <alignment horizontal="center" vertical="center"/>
      <protection locked="0"/>
    </xf>
    <xf numFmtId="0" fontId="55" fillId="7" borderId="7" xfId="0" applyFont="1" applyFill="1" applyBorder="1" applyAlignment="1" applyProtection="1">
      <alignment horizontal="center" vertical="center"/>
      <protection locked="0"/>
    </xf>
    <xf numFmtId="0" fontId="55" fillId="7" borderId="9" xfId="0" applyFont="1" applyFill="1" applyBorder="1" applyAlignment="1" applyProtection="1">
      <alignment horizontal="center" vertical="center"/>
      <protection locked="0"/>
    </xf>
    <xf numFmtId="0" fontId="55" fillId="0" borderId="10" xfId="0" applyFont="1" applyFill="1" applyBorder="1" applyAlignment="1" applyProtection="1">
      <alignment horizontal="center" vertical="center"/>
      <protection locked="0"/>
    </xf>
    <xf numFmtId="0" fontId="55" fillId="0" borderId="4" xfId="0" applyFont="1" applyFill="1" applyBorder="1" applyAlignment="1" applyProtection="1">
      <alignment horizontal="center" vertical="center"/>
      <protection locked="0"/>
    </xf>
    <xf numFmtId="0" fontId="55" fillId="0" borderId="11" xfId="0" applyFont="1" applyFill="1" applyBorder="1" applyAlignment="1" applyProtection="1">
      <alignment horizontal="center" vertical="center"/>
      <protection locked="0"/>
    </xf>
    <xf numFmtId="0" fontId="49" fillId="9" borderId="0" xfId="0" applyFont="1" applyFill="1" applyBorder="1" applyAlignment="1">
      <alignment horizontal="center" vertical="center"/>
    </xf>
    <xf numFmtId="0" fontId="55" fillId="0" borderId="80" xfId="0" applyFont="1" applyFill="1" applyBorder="1" applyAlignment="1" applyProtection="1">
      <alignment horizontal="center" vertical="center"/>
    </xf>
    <xf numFmtId="0" fontId="55" fillId="0" borderId="92" xfId="0" applyFont="1" applyFill="1" applyBorder="1" applyAlignment="1" applyProtection="1">
      <alignment horizontal="center" vertical="center"/>
    </xf>
    <xf numFmtId="0" fontId="55" fillId="0" borderId="63" xfId="0" applyFont="1" applyFill="1" applyBorder="1" applyAlignment="1" applyProtection="1">
      <alignment horizontal="center" vertical="center"/>
    </xf>
    <xf numFmtId="0" fontId="48" fillId="0" borderId="4" xfId="0" applyFont="1" applyFill="1" applyBorder="1" applyAlignment="1" applyProtection="1">
      <alignment horizontal="center" vertical="center"/>
    </xf>
    <xf numFmtId="0" fontId="55" fillId="4" borderId="4" xfId="0" applyFont="1" applyFill="1" applyBorder="1" applyAlignment="1" applyProtection="1">
      <alignment horizontal="center" vertical="center"/>
    </xf>
    <xf numFmtId="0" fontId="48" fillId="0" borderId="47" xfId="0" applyFont="1" applyFill="1" applyBorder="1" applyAlignment="1" applyProtection="1">
      <alignment horizontal="center" vertical="center"/>
    </xf>
    <xf numFmtId="0" fontId="55" fillId="3" borderId="4" xfId="0" applyFont="1" applyFill="1" applyBorder="1" applyAlignment="1" applyProtection="1">
      <alignment horizontal="center" vertical="center"/>
    </xf>
    <xf numFmtId="0" fontId="55" fillId="3" borderId="47" xfId="0" applyFont="1" applyFill="1" applyBorder="1" applyAlignment="1" applyProtection="1">
      <alignment horizontal="center" vertical="center"/>
    </xf>
    <xf numFmtId="0" fontId="55" fillId="4" borderId="94" xfId="0" applyFont="1" applyFill="1" applyBorder="1" applyAlignment="1" applyProtection="1">
      <alignment horizontal="center" vertical="center"/>
    </xf>
    <xf numFmtId="0" fontId="55" fillId="4" borderId="95" xfId="0" applyFont="1" applyFill="1" applyBorder="1" applyAlignment="1" applyProtection="1">
      <alignment horizontal="center" vertical="center"/>
    </xf>
    <xf numFmtId="0" fontId="55" fillId="4" borderId="96" xfId="0" applyFont="1" applyFill="1" applyBorder="1" applyAlignment="1" applyProtection="1">
      <alignment horizontal="center" vertical="center"/>
    </xf>
    <xf numFmtId="0" fontId="48" fillId="0" borderId="97" xfId="0" applyFont="1" applyFill="1" applyBorder="1" applyAlignment="1" applyProtection="1">
      <alignment horizontal="center" vertical="center"/>
    </xf>
    <xf numFmtId="0" fontId="48" fillId="0" borderId="98" xfId="0" applyFont="1" applyFill="1" applyBorder="1" applyAlignment="1" applyProtection="1">
      <alignment horizontal="center" vertical="center"/>
    </xf>
    <xf numFmtId="0" fontId="48" fillId="0" borderId="69" xfId="0" applyFont="1" applyFill="1" applyBorder="1" applyAlignment="1" applyProtection="1">
      <alignment horizontal="center" vertical="center"/>
    </xf>
    <xf numFmtId="0" fontId="47" fillId="0" borderId="0" xfId="1" applyAlignment="1" applyProtection="1">
      <alignment horizontal="center" vertical="center"/>
    </xf>
    <xf numFmtId="0" fontId="75" fillId="5" borderId="0" xfId="1" applyFont="1" applyFill="1" applyAlignment="1" applyProtection="1">
      <alignment horizontal="center" vertical="center"/>
    </xf>
    <xf numFmtId="0" fontId="32" fillId="0" borderId="0" xfId="1" applyFont="1" applyBorder="1" applyAlignment="1" applyProtection="1">
      <alignment horizontal="distributed" vertical="center" indent="8" shrinkToFit="1"/>
    </xf>
    <xf numFmtId="0" fontId="32" fillId="0" borderId="0" xfId="1" applyFont="1" applyAlignment="1" applyProtection="1">
      <alignment horizontal="distributed" vertical="center" indent="8" shrinkToFit="1"/>
    </xf>
    <xf numFmtId="0" fontId="9" fillId="0" borderId="25" xfId="1" applyFont="1" applyBorder="1" applyAlignment="1" applyProtection="1">
      <alignment horizontal="center" vertical="center" shrinkToFit="1"/>
    </xf>
    <xf numFmtId="0" fontId="9" fillId="0" borderId="0" xfId="1" applyFont="1" applyBorder="1" applyAlignment="1" applyProtection="1">
      <alignment horizontal="center" vertical="center" shrinkToFit="1"/>
    </xf>
    <xf numFmtId="0" fontId="9" fillId="0" borderId="25" xfId="1" applyFont="1" applyBorder="1" applyAlignment="1" applyProtection="1">
      <alignment horizontal="center" vertical="center"/>
    </xf>
    <xf numFmtId="0" fontId="61" fillId="0" borderId="0" xfId="0" applyFont="1" applyBorder="1" applyAlignment="1" applyProtection="1">
      <alignment horizontal="center" vertical="center"/>
    </xf>
    <xf numFmtId="0" fontId="7" fillId="0" borderId="62" xfId="1" applyFont="1" applyBorder="1" applyAlignment="1" applyProtection="1">
      <alignment horizontal="center" vertical="center" shrinkToFit="1"/>
    </xf>
    <xf numFmtId="0" fontId="7" fillId="0" borderId="92" xfId="1" applyFont="1" applyBorder="1" applyAlignment="1" applyProtection="1">
      <alignment horizontal="center" vertical="center" shrinkToFit="1"/>
    </xf>
    <xf numFmtId="0" fontId="7" fillId="0" borderId="63" xfId="1" applyFont="1" applyBorder="1" applyAlignment="1" applyProtection="1">
      <alignment horizontal="center" vertical="center" shrinkToFit="1"/>
    </xf>
    <xf numFmtId="0" fontId="20" fillId="0" borderId="82" xfId="1" applyFont="1" applyBorder="1" applyAlignment="1" applyProtection="1">
      <alignment horizontal="center" vertical="center"/>
    </xf>
    <xf numFmtId="0" fontId="20" fillId="0" borderId="31" xfId="1" applyFont="1" applyBorder="1" applyAlignment="1" applyProtection="1">
      <alignment horizontal="center" vertical="center"/>
    </xf>
    <xf numFmtId="0" fontId="9" fillId="0" borderId="99" xfId="1" applyFont="1" applyBorder="1" applyAlignment="1" applyProtection="1">
      <alignment horizontal="center" vertical="center"/>
    </xf>
    <xf numFmtId="0" fontId="9" fillId="0" borderId="100" xfId="1" applyFont="1" applyBorder="1" applyAlignment="1" applyProtection="1">
      <alignment horizontal="center" vertical="center"/>
    </xf>
    <xf numFmtId="176" fontId="25" fillId="0" borderId="0" xfId="1" applyNumberFormat="1" applyFont="1" applyAlignment="1" applyProtection="1">
      <alignment horizontal="distributed" vertical="center" indent="4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34" fillId="0" borderId="99" xfId="1" applyNumberFormat="1" applyFont="1" applyBorder="1" applyAlignment="1" applyProtection="1">
      <alignment horizontal="center" vertical="center"/>
    </xf>
    <xf numFmtId="0" fontId="34" fillId="0" borderId="100" xfId="1" applyNumberFormat="1" applyFont="1" applyBorder="1" applyAlignment="1" applyProtection="1">
      <alignment horizontal="center" vertical="center"/>
    </xf>
    <xf numFmtId="0" fontId="34" fillId="0" borderId="101" xfId="1" applyNumberFormat="1" applyFont="1" applyBorder="1" applyAlignment="1" applyProtection="1">
      <alignment horizontal="center" vertical="center"/>
    </xf>
    <xf numFmtId="0" fontId="34" fillId="0" borderId="102" xfId="1" applyNumberFormat="1" applyFont="1" applyBorder="1" applyAlignment="1" applyProtection="1">
      <alignment horizontal="center" vertical="center"/>
    </xf>
    <xf numFmtId="0" fontId="0" fillId="6" borderId="80" xfId="0" applyFill="1" applyBorder="1" applyAlignment="1" applyProtection="1">
      <alignment horizontal="center" vertical="center"/>
    </xf>
    <xf numFmtId="0" fontId="0" fillId="6" borderId="92" xfId="0" applyFill="1" applyBorder="1" applyAlignment="1" applyProtection="1">
      <alignment horizontal="center" vertical="center"/>
    </xf>
    <xf numFmtId="0" fontId="0" fillId="6" borderId="63" xfId="0" applyFill="1" applyBorder="1" applyAlignment="1" applyProtection="1">
      <alignment horizontal="center" vertical="center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9" fillId="0" borderId="103" xfId="1" applyFont="1" applyBorder="1" applyAlignment="1" applyProtection="1">
      <alignment horizontal="center" vertical="center"/>
    </xf>
    <xf numFmtId="0" fontId="9" fillId="0" borderId="68" xfId="1" applyFont="1" applyBorder="1" applyAlignment="1" applyProtection="1">
      <alignment horizontal="center" vertical="center"/>
    </xf>
    <xf numFmtId="0" fontId="9" fillId="0" borderId="0" xfId="1" applyFont="1" applyBorder="1" applyAlignment="1" applyProtection="1">
      <alignment horizontal="center" vertical="center"/>
    </xf>
    <xf numFmtId="0" fontId="20" fillId="0" borderId="52" xfId="1" applyFont="1" applyBorder="1" applyAlignment="1" applyProtection="1">
      <alignment horizontal="center" vertical="center"/>
    </xf>
    <xf numFmtId="0" fontId="20" fillId="0" borderId="22" xfId="1" applyFont="1" applyBorder="1" applyAlignment="1" applyProtection="1">
      <alignment horizontal="center" vertical="center"/>
    </xf>
    <xf numFmtId="0" fontId="20" fillId="0" borderId="62" xfId="1" applyFont="1" applyBorder="1" applyAlignment="1" applyProtection="1">
      <alignment horizontal="center" vertical="center"/>
    </xf>
    <xf numFmtId="0" fontId="20" fillId="0" borderId="63" xfId="1" applyFont="1" applyBorder="1" applyAlignment="1" applyProtection="1">
      <alignment horizontal="center" vertical="center"/>
    </xf>
    <xf numFmtId="0" fontId="48" fillId="0" borderId="4" xfId="0" applyFont="1" applyBorder="1" applyAlignment="1">
      <alignment horizontal="center" vertical="center"/>
    </xf>
    <xf numFmtId="0" fontId="58" fillId="0" borderId="105" xfId="0" applyFont="1" applyBorder="1" applyAlignment="1">
      <alignment horizontal="center" vertical="center"/>
    </xf>
    <xf numFmtId="0" fontId="58" fillId="0" borderId="106" xfId="0" applyFont="1" applyBorder="1" applyAlignment="1">
      <alignment horizontal="center" vertical="center"/>
    </xf>
    <xf numFmtId="0" fontId="68" fillId="0" borderId="41" xfId="0" applyFont="1" applyBorder="1" applyAlignment="1">
      <alignment horizontal="center" vertical="center"/>
    </xf>
    <xf numFmtId="0" fontId="68" fillId="0" borderId="100" xfId="0" applyFont="1" applyBorder="1" applyAlignment="1">
      <alignment horizontal="center" vertical="center"/>
    </xf>
    <xf numFmtId="0" fontId="68" fillId="0" borderId="104" xfId="0" applyFont="1" applyBorder="1" applyAlignment="1">
      <alignment horizontal="center" vertical="center"/>
    </xf>
    <xf numFmtId="0" fontId="68" fillId="0" borderId="68" xfId="0" applyFont="1" applyBorder="1" applyAlignment="1">
      <alignment horizontal="center" vertical="center"/>
    </xf>
    <xf numFmtId="0" fontId="68" fillId="0" borderId="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8" fillId="0" borderId="83" xfId="0" applyFont="1" applyBorder="1" applyAlignment="1" applyProtection="1">
      <alignment horizontal="center" vertical="center"/>
      <protection locked="0"/>
    </xf>
    <xf numFmtId="0" fontId="48" fillId="0" borderId="32" xfId="0" applyFont="1" applyBorder="1" applyAlignment="1" applyProtection="1">
      <alignment horizontal="center" vertical="center"/>
      <protection locked="0"/>
    </xf>
  </cellXfs>
  <cellStyles count="4">
    <cellStyle name="標準" xfId="0" builtinId="0"/>
    <cellStyle name="標準 2" xfId="1"/>
    <cellStyle name="標準 3" xfId="2"/>
    <cellStyle name="標準 4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ichi-rk.jp/photo/&#31532;&#65297;&#22238;&#21517;&#21476;&#23627;&#22320;&#21306;&#29992;&#65301;&#65296;&#20154;&#29992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&#12467;&#12500;&#12540;2012nagoyatiku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一覧表"/>
      <sheetName val="人数"/>
      <sheetName val="Sheet3"/>
      <sheetName val="Sheet4"/>
      <sheetName val="Sheet5"/>
      <sheetName val="Sheet6"/>
    </sheetNames>
    <sheetDataSet>
      <sheetData sheetId="0">
        <row r="13">
          <cell r="R13" t="str">
            <v>○</v>
          </cell>
          <cell r="S13" t="str">
            <v>男</v>
          </cell>
          <cell r="T13" t="str">
            <v>100m</v>
          </cell>
        </row>
        <row r="14">
          <cell r="S14" t="str">
            <v>女</v>
          </cell>
          <cell r="T14" t="str">
            <v>200m</v>
          </cell>
        </row>
        <row r="15">
          <cell r="T15" t="str">
            <v>400m</v>
          </cell>
        </row>
        <row r="16">
          <cell r="T16" t="str">
            <v>800m</v>
          </cell>
        </row>
        <row r="17">
          <cell r="T17" t="str">
            <v>1500m</v>
          </cell>
        </row>
        <row r="18">
          <cell r="T18" t="str">
            <v>5000m</v>
          </cell>
        </row>
        <row r="19">
          <cell r="T19" t="str">
            <v>110mH</v>
          </cell>
        </row>
        <row r="20">
          <cell r="T20" t="str">
            <v>400mH</v>
          </cell>
        </row>
        <row r="21">
          <cell r="T21" t="str">
            <v>3000mSC</v>
          </cell>
        </row>
        <row r="22">
          <cell r="T22" t="str">
            <v>5000mW</v>
          </cell>
        </row>
        <row r="23">
          <cell r="T23" t="str">
            <v>走高跳</v>
          </cell>
        </row>
        <row r="24">
          <cell r="T24" t="str">
            <v>走幅跳</v>
          </cell>
        </row>
        <row r="25">
          <cell r="T25" t="str">
            <v>三段跳</v>
          </cell>
        </row>
        <row r="26">
          <cell r="T26" t="str">
            <v>砲丸投</v>
          </cell>
        </row>
        <row r="27">
          <cell r="T27" t="str">
            <v>高校砲丸投</v>
          </cell>
        </row>
        <row r="28">
          <cell r="T28" t="str">
            <v>円盤投</v>
          </cell>
        </row>
        <row r="29">
          <cell r="T29" t="str">
            <v>高校円盤投</v>
          </cell>
        </row>
        <row r="30">
          <cell r="T30" t="str">
            <v>ﾊﾝﾏｰ投</v>
          </cell>
        </row>
        <row r="31">
          <cell r="T31" t="str">
            <v>高校ﾊﾝﾏｰ投</v>
          </cell>
        </row>
        <row r="32">
          <cell r="T32" t="str">
            <v>やり投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一覧表"/>
      <sheetName val="人数"/>
      <sheetName val="Sheet3"/>
      <sheetName val="Sheet4"/>
      <sheetName val="Sheet5"/>
      <sheetName val="Sheet6"/>
    </sheetNames>
    <sheetDataSet>
      <sheetData sheetId="0">
        <row r="13">
          <cell r="T13" t="str">
            <v>100m</v>
          </cell>
          <cell r="U13" t="str">
            <v>100m</v>
          </cell>
        </row>
        <row r="14">
          <cell r="T14" t="str">
            <v>200m</v>
          </cell>
          <cell r="U14" t="str">
            <v>200m</v>
          </cell>
        </row>
        <row r="15">
          <cell r="T15" t="str">
            <v>400m</v>
          </cell>
          <cell r="U15" t="str">
            <v>400m</v>
          </cell>
        </row>
        <row r="16">
          <cell r="T16" t="str">
            <v>800m</v>
          </cell>
          <cell r="U16" t="str">
            <v>800m</v>
          </cell>
        </row>
        <row r="17">
          <cell r="T17" t="str">
            <v>1500m</v>
          </cell>
          <cell r="U17" t="str">
            <v>1500m</v>
          </cell>
        </row>
        <row r="18">
          <cell r="T18" t="str">
            <v>5000m</v>
          </cell>
          <cell r="U18" t="str">
            <v>3000m</v>
          </cell>
        </row>
        <row r="19">
          <cell r="T19" t="str">
            <v>110mH</v>
          </cell>
          <cell r="U19" t="str">
            <v>100mH</v>
          </cell>
        </row>
        <row r="20">
          <cell r="T20" t="str">
            <v>400mH</v>
          </cell>
          <cell r="U20" t="str">
            <v>400mH</v>
          </cell>
        </row>
        <row r="21">
          <cell r="T21" t="str">
            <v>3000mSC</v>
          </cell>
          <cell r="U21" t="str">
            <v>5000mW</v>
          </cell>
        </row>
        <row r="22">
          <cell r="T22" t="str">
            <v>5000mW</v>
          </cell>
          <cell r="U22" t="str">
            <v>走高跳</v>
          </cell>
        </row>
        <row r="23">
          <cell r="T23" t="str">
            <v>走高跳</v>
          </cell>
          <cell r="U23" t="str">
            <v>走幅跳</v>
          </cell>
        </row>
        <row r="24">
          <cell r="T24" t="str">
            <v>走幅跳</v>
          </cell>
          <cell r="U24" t="str">
            <v>三段跳</v>
          </cell>
        </row>
        <row r="25">
          <cell r="T25" t="str">
            <v>三段跳</v>
          </cell>
          <cell r="U25" t="str">
            <v>砲丸投</v>
          </cell>
        </row>
        <row r="26">
          <cell r="T26" t="str">
            <v>砲丸投</v>
          </cell>
          <cell r="U26" t="str">
            <v>円盤投</v>
          </cell>
        </row>
        <row r="27">
          <cell r="T27" t="str">
            <v>高校砲丸投</v>
          </cell>
          <cell r="U27" t="str">
            <v>ﾊﾝﾏｰ投</v>
          </cell>
        </row>
        <row r="28">
          <cell r="T28" t="str">
            <v>円盤投</v>
          </cell>
          <cell r="U28" t="str">
            <v>やり投</v>
          </cell>
        </row>
        <row r="29">
          <cell r="T29" t="str">
            <v>高校円盤投</v>
          </cell>
        </row>
        <row r="30">
          <cell r="T30" t="str">
            <v>ﾊﾝﾏｰ投</v>
          </cell>
        </row>
        <row r="31">
          <cell r="T31" t="str">
            <v>高校ﾊﾝﾏｰ投</v>
          </cell>
        </row>
        <row r="32">
          <cell r="T32" t="str">
            <v>やり投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I70"/>
  <sheetViews>
    <sheetView tabSelected="1" workbookViewId="0">
      <selection activeCell="B3" sqref="B3"/>
    </sheetView>
  </sheetViews>
  <sheetFormatPr defaultColWidth="9" defaultRowHeight="13.5"/>
  <cols>
    <col min="1" max="1" width="17.5" style="298" customWidth="1"/>
    <col min="2" max="2" width="14.5" style="254" customWidth="1"/>
    <col min="3" max="6" width="8.25" style="254" customWidth="1"/>
    <col min="7" max="7" width="14.5" style="254" customWidth="1"/>
    <col min="8" max="8" width="15" style="254" customWidth="1"/>
    <col min="9" max="9" width="4.875" style="254" customWidth="1"/>
    <col min="10" max="16384" width="9" style="254"/>
  </cols>
  <sheetData>
    <row r="1" spans="1:8" ht="30" customHeight="1">
      <c r="A1" s="323" t="s">
        <v>277</v>
      </c>
      <c r="B1" s="324"/>
      <c r="C1" s="320" t="s">
        <v>278</v>
      </c>
      <c r="D1" s="321"/>
      <c r="E1" s="321"/>
      <c r="F1" s="322"/>
      <c r="G1" s="297" t="s">
        <v>248</v>
      </c>
      <c r="H1" s="258" t="s">
        <v>279</v>
      </c>
    </row>
    <row r="2" spans="1:8" ht="4.1500000000000004" customHeight="1"/>
    <row r="3" spans="1:8" ht="18" customHeight="1">
      <c r="A3" s="298" t="s">
        <v>280</v>
      </c>
      <c r="B3" s="312" t="s">
        <v>281</v>
      </c>
      <c r="C3" s="299"/>
      <c r="D3" s="299"/>
      <c r="E3" s="299"/>
    </row>
    <row r="4" spans="1:8" ht="11.25" customHeight="1">
      <c r="B4" s="299"/>
      <c r="C4" s="299"/>
      <c r="D4" s="299"/>
      <c r="E4" s="299"/>
      <c r="F4" s="299"/>
      <c r="G4" s="299"/>
    </row>
    <row r="5" spans="1:8" ht="18" customHeight="1">
      <c r="A5" s="298" t="s">
        <v>282</v>
      </c>
      <c r="B5" s="254" t="s">
        <v>283</v>
      </c>
    </row>
    <row r="6" spans="1:8" ht="18" customHeight="1">
      <c r="A6" s="298" t="s">
        <v>284</v>
      </c>
      <c r="B6" s="298" t="s">
        <v>238</v>
      </c>
      <c r="C6" s="325"/>
      <c r="D6" s="325"/>
      <c r="E6" s="325"/>
      <c r="F6" s="325"/>
      <c r="G6" s="300"/>
      <c r="H6" s="301"/>
    </row>
    <row r="7" spans="1:8" ht="18" customHeight="1">
      <c r="B7" s="302" t="s">
        <v>285</v>
      </c>
      <c r="C7" s="300"/>
      <c r="D7" s="300"/>
      <c r="E7" s="300"/>
      <c r="F7" s="300"/>
      <c r="G7" s="300"/>
      <c r="H7" s="301"/>
    </row>
    <row r="8" spans="1:8" ht="18" customHeight="1">
      <c r="B8" s="300" t="s">
        <v>286</v>
      </c>
      <c r="C8" s="300"/>
      <c r="D8" s="300"/>
      <c r="E8" s="300"/>
      <c r="F8" s="300"/>
      <c r="G8" s="300"/>
    </row>
    <row r="9" spans="1:8" ht="18" customHeight="1">
      <c r="B9" s="298" t="s">
        <v>287</v>
      </c>
      <c r="C9" s="326"/>
      <c r="D9" s="326"/>
      <c r="E9" s="326"/>
      <c r="F9" s="326"/>
      <c r="G9" s="326"/>
      <c r="H9" s="326"/>
    </row>
    <row r="10" spans="1:8" ht="18" customHeight="1">
      <c r="B10" s="302" t="s">
        <v>288</v>
      </c>
    </row>
    <row r="11" spans="1:8" ht="18" customHeight="1">
      <c r="B11" s="302" t="s">
        <v>289</v>
      </c>
    </row>
    <row r="12" spans="1:8" ht="18" customHeight="1">
      <c r="A12" s="298" t="s">
        <v>239</v>
      </c>
      <c r="B12" s="254" t="s">
        <v>290</v>
      </c>
    </row>
    <row r="13" spans="1:8" ht="33" customHeight="1">
      <c r="B13" s="327" t="s">
        <v>291</v>
      </c>
      <c r="C13" s="327"/>
      <c r="D13" s="327"/>
      <c r="E13" s="327"/>
      <c r="F13" s="327"/>
      <c r="G13" s="327"/>
      <c r="H13" s="327"/>
    </row>
    <row r="14" spans="1:8" ht="18" customHeight="1">
      <c r="B14" s="254" t="s">
        <v>249</v>
      </c>
    </row>
    <row r="15" spans="1:8" ht="18" customHeight="1">
      <c r="B15" s="303" t="s">
        <v>250</v>
      </c>
    </row>
    <row r="16" spans="1:8" ht="34.5" customHeight="1">
      <c r="B16" s="328" t="s">
        <v>251</v>
      </c>
      <c r="C16" s="328"/>
      <c r="D16" s="328"/>
      <c r="E16" s="328"/>
      <c r="F16" s="328"/>
      <c r="G16" s="328"/>
      <c r="H16" s="328"/>
    </row>
    <row r="17" spans="1:8" ht="18" customHeight="1">
      <c r="B17" s="254" t="s">
        <v>292</v>
      </c>
      <c r="C17" s="304"/>
      <c r="D17" s="304"/>
      <c r="E17" s="304"/>
      <c r="F17" s="304"/>
      <c r="G17" s="304"/>
      <c r="H17" s="304"/>
    </row>
    <row r="18" spans="1:8" ht="18" customHeight="1">
      <c r="B18" s="254" t="s">
        <v>293</v>
      </c>
      <c r="C18" s="304"/>
      <c r="D18" s="304"/>
      <c r="E18" s="304"/>
      <c r="F18" s="304"/>
      <c r="G18" s="304"/>
      <c r="H18" s="304"/>
    </row>
    <row r="19" spans="1:8" ht="18" customHeight="1">
      <c r="B19" s="254" t="s">
        <v>294</v>
      </c>
      <c r="C19" s="304"/>
      <c r="D19" s="304"/>
      <c r="E19" s="304"/>
      <c r="F19" s="304"/>
      <c r="G19" s="304"/>
      <c r="H19" s="304"/>
    </row>
    <row r="20" spans="1:8" ht="18" customHeight="1">
      <c r="B20" s="298" t="s">
        <v>295</v>
      </c>
      <c r="C20" s="304"/>
      <c r="D20" s="304"/>
      <c r="E20" s="304"/>
      <c r="F20" s="304"/>
      <c r="G20" s="304"/>
      <c r="H20" s="304"/>
    </row>
    <row r="21" spans="1:8" ht="18" customHeight="1">
      <c r="B21" s="298" t="s">
        <v>296</v>
      </c>
      <c r="C21" s="304"/>
      <c r="D21" s="304"/>
      <c r="E21" s="304"/>
      <c r="F21" s="304"/>
      <c r="G21" s="304"/>
      <c r="H21" s="304"/>
    </row>
    <row r="22" spans="1:8" ht="18" customHeight="1">
      <c r="B22" s="298" t="s">
        <v>297</v>
      </c>
      <c r="C22" s="304"/>
      <c r="D22" s="304"/>
      <c r="E22" s="304"/>
      <c r="F22" s="304"/>
      <c r="G22" s="304"/>
      <c r="H22" s="304"/>
    </row>
    <row r="23" spans="1:8" ht="18" customHeight="1">
      <c r="B23" s="298" t="s">
        <v>298</v>
      </c>
      <c r="C23" s="304"/>
      <c r="D23" s="304"/>
      <c r="E23" s="304"/>
      <c r="F23" s="304"/>
      <c r="G23" s="304"/>
      <c r="H23" s="304"/>
    </row>
    <row r="24" spans="1:8" ht="18" customHeight="1">
      <c r="B24" s="298" t="s">
        <v>299</v>
      </c>
      <c r="C24" s="304"/>
      <c r="D24" s="304"/>
      <c r="E24" s="304"/>
      <c r="F24" s="304"/>
      <c r="G24" s="304"/>
      <c r="H24" s="304"/>
    </row>
    <row r="25" spans="1:8" ht="18" customHeight="1">
      <c r="B25" s="298" t="s">
        <v>300</v>
      </c>
      <c r="C25" s="304"/>
      <c r="D25" s="304"/>
      <c r="E25" s="304"/>
      <c r="F25" s="304"/>
      <c r="G25" s="304"/>
      <c r="H25" s="304"/>
    </row>
    <row r="26" spans="1:8" ht="18" customHeight="1">
      <c r="B26" s="298" t="s">
        <v>301</v>
      </c>
      <c r="C26" s="304"/>
      <c r="D26" s="304"/>
      <c r="E26" s="304"/>
      <c r="F26" s="304"/>
      <c r="G26" s="304"/>
      <c r="H26" s="304"/>
    </row>
    <row r="27" spans="1:8" ht="18" customHeight="1">
      <c r="B27" s="298" t="s">
        <v>302</v>
      </c>
      <c r="C27" s="304"/>
      <c r="D27" s="304"/>
      <c r="E27" s="304"/>
      <c r="F27" s="304"/>
      <c r="G27" s="304"/>
      <c r="H27" s="304"/>
    </row>
    <row r="28" spans="1:8" ht="18" customHeight="1">
      <c r="B28" s="254" t="s">
        <v>303</v>
      </c>
      <c r="C28" s="304"/>
      <c r="D28" s="304"/>
      <c r="E28" s="304"/>
      <c r="F28" s="304"/>
      <c r="G28" s="304"/>
      <c r="H28" s="304"/>
    </row>
    <row r="29" spans="1:8" ht="18" customHeight="1">
      <c r="A29" s="298" t="s">
        <v>252</v>
      </c>
      <c r="B29" s="254" t="s">
        <v>304</v>
      </c>
    </row>
    <row r="30" spans="1:8" ht="18" customHeight="1">
      <c r="B30" s="254" t="s">
        <v>305</v>
      </c>
    </row>
    <row r="31" spans="1:8" ht="18" customHeight="1">
      <c r="B31" s="254" t="s">
        <v>306</v>
      </c>
      <c r="E31" s="305" t="s">
        <v>307</v>
      </c>
    </row>
    <row r="32" spans="1:8" ht="24">
      <c r="A32" s="298" t="s">
        <v>253</v>
      </c>
      <c r="B32" s="306" t="s">
        <v>308</v>
      </c>
      <c r="C32" s="307"/>
      <c r="D32" s="307"/>
      <c r="E32" s="307"/>
      <c r="F32" s="307"/>
      <c r="G32" s="307"/>
      <c r="H32" s="307"/>
    </row>
    <row r="33" spans="1:9" ht="18" customHeight="1">
      <c r="B33" s="303" t="s">
        <v>309</v>
      </c>
      <c r="C33" s="307"/>
      <c r="D33" s="307"/>
      <c r="E33" s="307"/>
      <c r="F33" s="307"/>
      <c r="G33" s="307"/>
      <c r="H33" s="307"/>
    </row>
    <row r="34" spans="1:9" s="255" customFormat="1" ht="18" customHeight="1">
      <c r="A34" s="298"/>
      <c r="B34" s="308" t="s">
        <v>254</v>
      </c>
    </row>
    <row r="35" spans="1:9" ht="18" customHeight="1">
      <c r="A35" s="298" t="s">
        <v>255</v>
      </c>
      <c r="B35" s="329">
        <v>42786</v>
      </c>
      <c r="C35" s="329"/>
      <c r="D35" s="329"/>
      <c r="E35" s="309"/>
      <c r="F35" s="330">
        <v>42788</v>
      </c>
      <c r="G35" s="330"/>
      <c r="H35" s="330"/>
    </row>
    <row r="36" spans="1:9" ht="18" customHeight="1">
      <c r="A36" s="310" t="s">
        <v>310</v>
      </c>
      <c r="B36" s="298"/>
      <c r="C36" s="298"/>
      <c r="D36" s="298"/>
      <c r="E36" s="298"/>
      <c r="F36" s="298"/>
      <c r="G36" s="298"/>
      <c r="H36" s="298"/>
      <c r="I36" s="298"/>
    </row>
    <row r="37" spans="1:9" ht="18" customHeight="1">
      <c r="A37" s="310"/>
      <c r="B37" s="298" t="s">
        <v>311</v>
      </c>
      <c r="C37" s="298"/>
      <c r="D37" s="298"/>
      <c r="E37" s="298"/>
      <c r="F37" s="298"/>
      <c r="G37" s="298"/>
      <c r="H37" s="298"/>
      <c r="I37" s="298"/>
    </row>
    <row r="38" spans="1:9" ht="48.75" customHeight="1">
      <c r="B38" s="327" t="s">
        <v>312</v>
      </c>
      <c r="C38" s="327"/>
      <c r="D38" s="327"/>
      <c r="E38" s="327"/>
      <c r="F38" s="327"/>
      <c r="G38" s="327"/>
      <c r="H38" s="327"/>
    </row>
    <row r="39" spans="1:9" ht="18" customHeight="1">
      <c r="B39" s="298" t="s">
        <v>313</v>
      </c>
      <c r="C39" s="298"/>
      <c r="D39" s="298" t="s">
        <v>314</v>
      </c>
      <c r="E39" s="298"/>
      <c r="F39" s="298"/>
      <c r="G39" s="298"/>
      <c r="H39" s="298"/>
    </row>
    <row r="40" spans="1:9" ht="18" customHeight="1">
      <c r="B40" s="298" t="s">
        <v>315</v>
      </c>
      <c r="C40" s="298"/>
      <c r="D40" s="298" t="s">
        <v>316</v>
      </c>
      <c r="E40" s="298"/>
      <c r="F40" s="298"/>
      <c r="G40" s="298"/>
      <c r="H40" s="298"/>
    </row>
    <row r="41" spans="1:9" ht="18" customHeight="1">
      <c r="B41" s="298" t="s">
        <v>317</v>
      </c>
      <c r="C41" s="298"/>
      <c r="D41" s="298" t="s">
        <v>318</v>
      </c>
      <c r="E41" s="298"/>
      <c r="F41" s="298"/>
      <c r="G41" s="298"/>
      <c r="H41" s="298"/>
    </row>
    <row r="42" spans="1:9" ht="18" customHeight="1">
      <c r="B42" s="254" t="s">
        <v>319</v>
      </c>
      <c r="C42" s="298"/>
      <c r="D42" s="298"/>
      <c r="E42" s="298"/>
      <c r="F42" s="298"/>
      <c r="G42" s="298"/>
      <c r="H42" s="298"/>
    </row>
    <row r="43" spans="1:9" ht="18" customHeight="1">
      <c r="B43" s="298"/>
      <c r="C43" s="298" t="s">
        <v>320</v>
      </c>
      <c r="D43" s="298"/>
      <c r="E43" s="298"/>
      <c r="F43" s="298"/>
      <c r="G43" s="298"/>
      <c r="H43" s="298"/>
    </row>
    <row r="44" spans="1:9" ht="18" customHeight="1">
      <c r="B44" s="298"/>
      <c r="C44" s="298" t="s">
        <v>321</v>
      </c>
      <c r="D44" s="298"/>
      <c r="E44" s="298"/>
      <c r="F44" s="298"/>
      <c r="G44" s="298"/>
      <c r="H44" s="298"/>
    </row>
    <row r="45" spans="1:9" ht="18" customHeight="1">
      <c r="B45" s="298" t="s">
        <v>322</v>
      </c>
      <c r="C45" s="298"/>
      <c r="D45" s="298"/>
      <c r="E45" s="298"/>
      <c r="F45" s="298"/>
      <c r="G45" s="298"/>
      <c r="H45" s="298"/>
    </row>
    <row r="46" spans="1:9" ht="18" customHeight="1">
      <c r="B46" s="298" t="s">
        <v>323</v>
      </c>
      <c r="C46" s="298" t="s">
        <v>324</v>
      </c>
      <c r="D46" s="298" t="s">
        <v>325</v>
      </c>
      <c r="E46" s="298"/>
      <c r="F46" s="298" t="s">
        <v>326</v>
      </c>
      <c r="G46" s="298" t="s">
        <v>257</v>
      </c>
      <c r="H46" s="298"/>
    </row>
    <row r="47" spans="1:9" ht="18" customHeight="1">
      <c r="B47" s="298"/>
      <c r="C47" s="298" t="s">
        <v>256</v>
      </c>
      <c r="D47" s="298"/>
      <c r="E47" s="298"/>
      <c r="F47" s="298"/>
      <c r="G47" s="298"/>
      <c r="H47" s="298"/>
    </row>
    <row r="48" spans="1:9" ht="18" customHeight="1">
      <c r="B48" s="298" t="s">
        <v>327</v>
      </c>
      <c r="C48" s="298" t="s">
        <v>328</v>
      </c>
      <c r="D48" s="298" t="s">
        <v>329</v>
      </c>
      <c r="E48" s="298"/>
      <c r="F48" s="298" t="s">
        <v>313</v>
      </c>
      <c r="G48" s="298" t="s">
        <v>330</v>
      </c>
      <c r="H48" s="298"/>
    </row>
    <row r="49" spans="1:9" ht="18" customHeight="1">
      <c r="B49" s="297" t="s">
        <v>331</v>
      </c>
      <c r="C49" s="298"/>
      <c r="D49" s="298"/>
      <c r="E49" s="298"/>
      <c r="F49" s="298"/>
      <c r="G49" s="298"/>
      <c r="H49" s="298"/>
    </row>
    <row r="50" spans="1:9" ht="18" customHeight="1">
      <c r="B50" s="308" t="s">
        <v>240</v>
      </c>
    </row>
    <row r="51" spans="1:9" ht="18" customHeight="1">
      <c r="B51" s="308" t="s">
        <v>241</v>
      </c>
    </row>
    <row r="52" spans="1:9" ht="18" customHeight="1">
      <c r="B52" s="308" t="s">
        <v>242</v>
      </c>
    </row>
    <row r="53" spans="1:9" ht="18" customHeight="1">
      <c r="B53" s="308" t="s">
        <v>243</v>
      </c>
    </row>
    <row r="54" spans="1:9" ht="18.75" customHeight="1">
      <c r="B54" s="308" t="s">
        <v>258</v>
      </c>
    </row>
    <row r="55" spans="1:9">
      <c r="B55" s="308" t="s">
        <v>244</v>
      </c>
    </row>
    <row r="56" spans="1:9" ht="15" customHeight="1">
      <c r="B56" s="298" t="s">
        <v>245</v>
      </c>
    </row>
    <row r="57" spans="1:9" ht="24">
      <c r="B57" s="256" t="s">
        <v>259</v>
      </c>
      <c r="C57" s="255"/>
      <c r="D57" s="255"/>
      <c r="E57" s="255"/>
      <c r="F57" s="255"/>
      <c r="G57" s="255"/>
      <c r="H57" s="255"/>
      <c r="I57" s="255"/>
    </row>
    <row r="58" spans="1:9" ht="16.5" customHeight="1">
      <c r="A58" s="298" t="s">
        <v>332</v>
      </c>
      <c r="B58" s="254" t="s">
        <v>333</v>
      </c>
    </row>
    <row r="59" spans="1:9" ht="16.5" customHeight="1">
      <c r="B59" s="254" t="s">
        <v>334</v>
      </c>
    </row>
    <row r="60" spans="1:9" ht="18" customHeight="1">
      <c r="B60" s="254" t="s">
        <v>335</v>
      </c>
    </row>
    <row r="61" spans="1:9" ht="27.75" customHeight="1">
      <c r="B61" s="316" t="s">
        <v>336</v>
      </c>
      <c r="C61" s="316"/>
      <c r="D61" s="316"/>
      <c r="E61" s="316"/>
      <c r="F61" s="316"/>
      <c r="G61" s="316"/>
      <c r="H61" s="316"/>
    </row>
    <row r="62" spans="1:9" ht="15" customHeight="1">
      <c r="B62" s="317" t="s">
        <v>337</v>
      </c>
      <c r="C62" s="317"/>
      <c r="D62" s="317"/>
      <c r="E62" s="317"/>
      <c r="F62" s="317"/>
      <c r="G62" s="317"/>
      <c r="H62" s="317"/>
    </row>
    <row r="63" spans="1:9" ht="18" customHeight="1">
      <c r="B63" s="303" t="s">
        <v>338</v>
      </c>
    </row>
    <row r="64" spans="1:9" ht="18" customHeight="1">
      <c r="B64" s="303" t="s">
        <v>339</v>
      </c>
    </row>
    <row r="65" spans="2:8" ht="18" customHeight="1">
      <c r="B65" s="303" t="s">
        <v>340</v>
      </c>
    </row>
    <row r="66" spans="2:8" ht="18" customHeight="1">
      <c r="B66" s="303" t="s">
        <v>341</v>
      </c>
    </row>
    <row r="67" spans="2:8" ht="18" customHeight="1">
      <c r="B67" s="303" t="s">
        <v>342</v>
      </c>
    </row>
    <row r="68" spans="2:8" ht="26.25" customHeight="1">
      <c r="B68" s="298" t="s">
        <v>343</v>
      </c>
      <c r="D68" s="311" t="s">
        <v>344</v>
      </c>
    </row>
    <row r="69" spans="2:8" ht="31.5" customHeight="1">
      <c r="B69" s="318" t="s">
        <v>345</v>
      </c>
      <c r="C69" s="318"/>
      <c r="D69" s="318"/>
      <c r="E69" s="318"/>
      <c r="F69" s="318"/>
      <c r="G69" s="318"/>
      <c r="H69" s="318"/>
    </row>
    <row r="70" spans="2:8" ht="114.75" customHeight="1">
      <c r="B70" s="319" t="s">
        <v>346</v>
      </c>
      <c r="C70" s="319"/>
      <c r="D70" s="319"/>
      <c r="E70" s="319"/>
      <c r="F70" s="319"/>
      <c r="G70" s="319"/>
      <c r="H70" s="319"/>
    </row>
  </sheetData>
  <sheetProtection sheet="1" objects="1" scenarios="1"/>
  <mergeCells count="13">
    <mergeCell ref="B61:H61"/>
    <mergeCell ref="B62:H62"/>
    <mergeCell ref="B69:H69"/>
    <mergeCell ref="B70:H70"/>
    <mergeCell ref="C1:F1"/>
    <mergeCell ref="A1:B1"/>
    <mergeCell ref="C6:F6"/>
    <mergeCell ref="C9:H9"/>
    <mergeCell ref="B13:H13"/>
    <mergeCell ref="B16:H16"/>
    <mergeCell ref="B35:D35"/>
    <mergeCell ref="F35:H35"/>
    <mergeCell ref="B38:H38"/>
  </mergeCells>
  <phoneticPr fontId="22"/>
  <pageMargins left="0.7" right="0.7" top="0.75" bottom="0.75" header="0.3" footer="0.3"/>
  <pageSetup paperSize="9" scale="89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92"/>
  <sheetViews>
    <sheetView workbookViewId="0">
      <pane ySplit="1" topLeftCell="A2" activePane="bottomLeft" state="frozen"/>
      <selection pane="bottomLeft" activeCell="G20" sqref="G20"/>
    </sheetView>
  </sheetViews>
  <sheetFormatPr defaultRowHeight="13.5"/>
  <cols>
    <col min="6" max="6" width="13.125" bestFit="1" customWidth="1"/>
    <col min="8" max="8" width="13.875" bestFit="1" customWidth="1"/>
  </cols>
  <sheetData>
    <row r="1" spans="1:34">
      <c r="A1" t="s">
        <v>3</v>
      </c>
      <c r="B1" t="s">
        <v>4</v>
      </c>
      <c r="C1" t="s">
        <v>5</v>
      </c>
      <c r="D1" t="s">
        <v>6</v>
      </c>
      <c r="E1" t="s">
        <v>7</v>
      </c>
      <c r="F1" t="s">
        <v>8</v>
      </c>
      <c r="G1" t="s">
        <v>9</v>
      </c>
      <c r="H1" t="s">
        <v>10</v>
      </c>
      <c r="I1" t="s">
        <v>11</v>
      </c>
      <c r="J1" t="s">
        <v>12</v>
      </c>
      <c r="K1" t="s">
        <v>13</v>
      </c>
      <c r="L1" t="s">
        <v>14</v>
      </c>
      <c r="M1" t="s">
        <v>15</v>
      </c>
      <c r="N1" s="6" t="s">
        <v>16</v>
      </c>
      <c r="O1" s="6" t="s">
        <v>17</v>
      </c>
      <c r="P1" s="6" t="s">
        <v>18</v>
      </c>
      <c r="Q1" s="6" t="s">
        <v>19</v>
      </c>
      <c r="R1" s="6" t="s">
        <v>20</v>
      </c>
      <c r="S1" s="6" t="s">
        <v>21</v>
      </c>
      <c r="T1" t="s">
        <v>22</v>
      </c>
      <c r="U1" t="s">
        <v>23</v>
      </c>
      <c r="V1" t="s">
        <v>24</v>
      </c>
      <c r="W1" t="s">
        <v>25</v>
      </c>
      <c r="X1" t="s">
        <v>26</v>
      </c>
      <c r="Y1" t="s">
        <v>27</v>
      </c>
      <c r="Z1" t="s">
        <v>28</v>
      </c>
      <c r="AA1" t="s">
        <v>29</v>
      </c>
      <c r="AB1" t="s">
        <v>30</v>
      </c>
      <c r="AC1" t="s">
        <v>31</v>
      </c>
      <c r="AD1" t="s">
        <v>32</v>
      </c>
      <c r="AE1" t="s">
        <v>33</v>
      </c>
      <c r="AF1" t="s">
        <v>34</v>
      </c>
      <c r="AG1" t="s">
        <v>35</v>
      </c>
      <c r="AH1" t="s">
        <v>36</v>
      </c>
    </row>
    <row r="2" spans="1:34">
      <c r="A2" t="str">
        <f>IF(E2="","",I2*1000000+①学校情報入力!$D$3*1000+②選手情報入力!A10)</f>
        <v/>
      </c>
      <c r="B2" t="str">
        <f>IF(E2="","",①学校情報入力!$D$3)</f>
        <v/>
      </c>
      <c r="D2" t="str">
        <f>IF(②選手情報入力!B10="","",②選手情報入力!B10)</f>
        <v/>
      </c>
      <c r="E2" t="str">
        <f>IF(②選手情報入力!C10="","",②選手情報入力!C10)</f>
        <v/>
      </c>
      <c r="F2" t="str">
        <f>IF(E2="","",②選手情報入力!D10)</f>
        <v/>
      </c>
      <c r="G2" t="str">
        <f>IF(E2="","",②選手情報入力!E10)</f>
        <v/>
      </c>
      <c r="H2" t="str">
        <f>IF(E2="","",F2)</f>
        <v/>
      </c>
      <c r="I2" t="str">
        <f>IF(E2="","",IF(②選手情報入力!G10="男",1,2))</f>
        <v/>
      </c>
      <c r="J2" t="str">
        <f>IF(E2="","",IF(②選手情報入力!H10="","",②選手情報入力!H10))</f>
        <v/>
      </c>
      <c r="L2" t="str">
        <f>IF(E2="","",0)</f>
        <v/>
      </c>
      <c r="M2" t="str">
        <f>IF(E2="","","愛知")</f>
        <v/>
      </c>
      <c r="O2" t="str">
        <f>IF(E2="","",IF(②選手情報入力!I10="","",IF(I2=1,VLOOKUP(②選手情報入力!I10,種目情報!$A$3:$B$17,2,FALSE),VLOOKUP(②選手情報入力!I10,種目情報!$E$3:$F$19,2,FALSE))))</f>
        <v/>
      </c>
      <c r="P2" t="str">
        <f>IF(E2="","",IF(②選手情報入力!J10="","",②選手情報入力!J10))</f>
        <v/>
      </c>
      <c r="Q2" s="37" t="str">
        <f>IF(E2="","",IF(②選手情報入力!I10="","",0))</f>
        <v/>
      </c>
      <c r="R2" t="str">
        <f>IF(E2="","",IF(②選手情報入力!I10="","",IF(I2=1,VLOOKUP(②選手情報入力!I10,種目情報!$A$4:$C$17,3,FALSE),VLOOKUP(②選手情報入力!I10,種目情報!$E$3:$G$19,3,FALSE))))</f>
        <v/>
      </c>
      <c r="S2" t="str">
        <f>IF(E2="","",IF(②選手情報入力!K10="","",IF(I2=1,VLOOKUP(②選手情報入力!K10,種目情報!$A$4:$B$17,2,FALSE),VLOOKUP(②選手情報入力!K10,種目情報!$E$4:$F$19,2,FALSE))))</f>
        <v/>
      </c>
      <c r="T2" t="str">
        <f>IF(E2="","",IF(②選手情報入力!L10="","",②選手情報入力!L10))</f>
        <v/>
      </c>
      <c r="U2" s="37" t="str">
        <f>IF(E2="","",IF(②選手情報入力!K10="","",0))</f>
        <v/>
      </c>
      <c r="V2" t="str">
        <f>IF(E2="","",IF(②選手情報入力!K10="","",IF(I2=1,VLOOKUP(②選手情報入力!K10,種目情報!$A$4:$C$17,3,FALSE),VLOOKUP(②選手情報入力!K10,種目情報!$E$4:$G$19,3,FALSE))))</f>
        <v/>
      </c>
      <c r="W2" t="str">
        <f>IF(E2="","",IF(②選手情報入力!M10="","",IF(I2=1,VLOOKUP(②選手情報入力!M10,種目情報!$A$4:$B$17,2,FALSE),VLOOKUP(②選手情報入力!M10,種目情報!$E$4:$F$19,2,FALSE))))</f>
        <v/>
      </c>
      <c r="X2" t="str">
        <f>IF(E2="","",IF(②選手情報入力!N10="","",②選手情報入力!N10))</f>
        <v/>
      </c>
      <c r="Y2" s="37" t="str">
        <f>IF(E2="","",IF(②選手情報入力!M10="","",0))</f>
        <v/>
      </c>
      <c r="Z2" t="str">
        <f>IF(E2="","",IF(②選手情報入力!M10="","",IF(I2=1,VLOOKUP(②選手情報入力!M10,種目情報!$A$4:$C$17,3,FALSE),VLOOKUP(②選手情報入力!M10,種目情報!$E$4:$G$19,3,FALSE))))</f>
        <v/>
      </c>
      <c r="AA2" t="str">
        <f>IF(E2="","",IF(②選手情報入力!O10="","",IF(I2=1,種目情報!$J$4,種目情報!$J$6)))</f>
        <v/>
      </c>
      <c r="AB2" t="str">
        <f>IF(E2="","",IF(②選手情報入力!O10="","",IF(I2=1,IF(②選手情報入力!$O$5="","",②選手情報入力!$O$5),IF(②選手情報入力!$O$6="","",②選手情報入力!$O$6))))</f>
        <v/>
      </c>
      <c r="AC2" t="str">
        <f>IF(E2="","",IF(②選手情報入力!O10="","",0))</f>
        <v/>
      </c>
      <c r="AD2" t="str">
        <f>IF(E2="","",IF(②選手情報入力!O10="","",2))</f>
        <v/>
      </c>
      <c r="AE2" t="str">
        <f>IF(E2="","",IF(②選手情報入力!P10="","",IF(I2=1,種目情報!$J$5,種目情報!$J$7)))</f>
        <v/>
      </c>
      <c r="AF2" t="str">
        <f>IF(E2="","",IF(②選手情報入力!P10="","",IF(I2=1,IF(②選手情報入力!$P$5="","",②選手情報入力!$P$5),IF(②選手情報入力!$P$6="","",②選手情報入力!$P$6))))</f>
        <v/>
      </c>
      <c r="AG2" t="str">
        <f>IF(E2="","",IF(②選手情報入力!P10="","",0))</f>
        <v/>
      </c>
      <c r="AH2" t="str">
        <f>IF(E2="","",IF(②選手情報入力!P10="","",2))</f>
        <v/>
      </c>
    </row>
    <row r="3" spans="1:34">
      <c r="A3" t="str">
        <f>IF(E3="","",I3*1000000+①学校情報入力!$D$3*1000+②選手情報入力!A11)</f>
        <v/>
      </c>
      <c r="B3" t="str">
        <f>IF(E3="","",①学校情報入力!$D$3)</f>
        <v/>
      </c>
      <c r="D3" t="str">
        <f>IF(②選手情報入力!B11="","",②選手情報入力!B11)</f>
        <v/>
      </c>
      <c r="E3" t="str">
        <f>IF(②選手情報入力!C11="","",②選手情報入力!C11)</f>
        <v/>
      </c>
      <c r="F3" t="str">
        <f>IF(E3="","",②選手情報入力!D11)</f>
        <v/>
      </c>
      <c r="G3" t="str">
        <f>IF(E3="","",②選手情報入力!E11)</f>
        <v/>
      </c>
      <c r="H3" t="str">
        <f t="shared" ref="H3:H66" si="0">IF(E3="","",F3)</f>
        <v/>
      </c>
      <c r="I3" t="str">
        <f>IF(E3="","",IF(②選手情報入力!G11="男",1,2))</f>
        <v/>
      </c>
      <c r="J3" t="str">
        <f>IF(E3="","",IF(②選手情報入力!H11="","",②選手情報入力!H11))</f>
        <v/>
      </c>
      <c r="L3" t="str">
        <f t="shared" ref="L3:L66" si="1">IF(E3="","",0)</f>
        <v/>
      </c>
      <c r="M3" t="str">
        <f t="shared" ref="M3:M66" si="2">IF(E3="","","愛知")</f>
        <v/>
      </c>
      <c r="O3" t="str">
        <f>IF(E3="","",IF(②選手情報入力!I11="","",IF(I3=1,VLOOKUP(②選手情報入力!I11,種目情報!$A$3:$B$17,2,FALSE),VLOOKUP(②選手情報入力!I11,種目情報!$E$3:$F$19,2,FALSE))))</f>
        <v/>
      </c>
      <c r="P3" t="str">
        <f>IF(E3="","",IF(②選手情報入力!J11="","",②選手情報入力!J11))</f>
        <v/>
      </c>
      <c r="Q3" s="37" t="str">
        <f>IF(E3="","",IF(②選手情報入力!I11="","",0))</f>
        <v/>
      </c>
      <c r="R3" t="str">
        <f>IF(E3="","",IF(②選手情報入力!I11="","",IF(I3=1,VLOOKUP(②選手情報入力!I11,種目情報!$A$4:$C$17,3,FALSE),VLOOKUP(②選手情報入力!I11,種目情報!$E$3:$G$19,3,FALSE))))</f>
        <v/>
      </c>
      <c r="S3" t="str">
        <f>IF(E3="","",IF(②選手情報入力!K11="","",IF(I3=1,VLOOKUP(②選手情報入力!K11,種目情報!$A$4:$B$17,2,FALSE),VLOOKUP(②選手情報入力!K11,種目情報!$E$4:$F$19,2,FALSE))))</f>
        <v/>
      </c>
      <c r="T3" t="str">
        <f>IF(E3="","",IF(②選手情報入力!L11="","",②選手情報入力!L11))</f>
        <v/>
      </c>
      <c r="U3" s="37" t="str">
        <f>IF(E3="","",IF(②選手情報入力!K11="","",0))</f>
        <v/>
      </c>
      <c r="V3" t="str">
        <f>IF(E3="","",IF(②選手情報入力!K11="","",IF(I3=1,VLOOKUP(②選手情報入力!K11,種目情報!$A$4:$C$17,3,FALSE),VLOOKUP(②選手情報入力!K11,種目情報!$E$4:$G$19,3,FALSE))))</f>
        <v/>
      </c>
      <c r="W3" t="str">
        <f>IF(E3="","",IF(②選手情報入力!M11="","",IF(I3=1,VLOOKUP(②選手情報入力!M11,種目情報!$A$4:$B$17,2,FALSE),VLOOKUP(②選手情報入力!M11,種目情報!$E$4:$F$19,2,FALSE))))</f>
        <v/>
      </c>
      <c r="X3" t="str">
        <f>IF(E3="","",IF(②選手情報入力!N11="","",②選手情報入力!N11))</f>
        <v/>
      </c>
      <c r="Y3" s="37" t="str">
        <f>IF(E3="","",IF(②選手情報入力!M11="","",0))</f>
        <v/>
      </c>
      <c r="Z3" t="str">
        <f>IF(E3="","",IF(②選手情報入力!M11="","",IF(I3=1,VLOOKUP(②選手情報入力!M11,種目情報!$A$4:$C$17,3,FALSE),VLOOKUP(②選手情報入力!M11,種目情報!$E$4:$G$19,3,FALSE))))</f>
        <v/>
      </c>
      <c r="AA3" t="str">
        <f>IF(E3="","",IF(②選手情報入力!O11="","",IF(I3=1,種目情報!$J$4,種目情報!$J$6)))</f>
        <v/>
      </c>
      <c r="AB3" t="str">
        <f>IF(E3="","",IF(②選手情報入力!O11="","",IF(I3=1,IF(②選手情報入力!$O$5="","",②選手情報入力!$O$5),IF(②選手情報入力!$O$6="","",②選手情報入力!$O$6))))</f>
        <v/>
      </c>
      <c r="AC3" t="str">
        <f>IF(E3="","",IF(②選手情報入力!O11="","",0))</f>
        <v/>
      </c>
      <c r="AD3" t="str">
        <f>IF(E3="","",IF(②選手情報入力!O11="","",2))</f>
        <v/>
      </c>
      <c r="AE3" t="str">
        <f>IF(E3="","",IF(②選手情報入力!P11="","",IF(I3=1,種目情報!$J$5,種目情報!$J$7)))</f>
        <v/>
      </c>
      <c r="AF3" t="str">
        <f>IF(E3="","",IF(②選手情報入力!P11="","",IF(I3=1,IF(②選手情報入力!$P$5="","",②選手情報入力!$P$5),IF(②選手情報入力!$P$6="","",②選手情報入力!$P$6))))</f>
        <v/>
      </c>
      <c r="AG3" t="str">
        <f>IF(E3="","",IF(②選手情報入力!P11="","",0))</f>
        <v/>
      </c>
      <c r="AH3" t="str">
        <f>IF(E3="","",IF(②選手情報入力!P11="","",2))</f>
        <v/>
      </c>
    </row>
    <row r="4" spans="1:34">
      <c r="A4" t="str">
        <f>IF(E4="","",I4*1000000+①学校情報入力!$D$3*1000+②選手情報入力!A12)</f>
        <v/>
      </c>
      <c r="B4" t="str">
        <f>IF(E4="","",①学校情報入力!$D$3)</f>
        <v/>
      </c>
      <c r="D4" t="str">
        <f>IF(②選手情報入力!B12="","",②選手情報入力!B12)</f>
        <v/>
      </c>
      <c r="E4" t="str">
        <f>IF(②選手情報入力!C12="","",②選手情報入力!C12)</f>
        <v/>
      </c>
      <c r="F4" t="str">
        <f>IF(E4="","",②選手情報入力!D12)</f>
        <v/>
      </c>
      <c r="G4" t="str">
        <f>IF(E4="","",②選手情報入力!E12)</f>
        <v/>
      </c>
      <c r="H4" t="str">
        <f t="shared" si="0"/>
        <v/>
      </c>
      <c r="I4" t="str">
        <f>IF(E4="","",IF(②選手情報入力!G12="男",1,2))</f>
        <v/>
      </c>
      <c r="J4" t="str">
        <f>IF(E4="","",IF(②選手情報入力!H12="","",②選手情報入力!H12))</f>
        <v/>
      </c>
      <c r="L4" t="str">
        <f t="shared" si="1"/>
        <v/>
      </c>
      <c r="M4" t="str">
        <f t="shared" si="2"/>
        <v/>
      </c>
      <c r="O4" t="str">
        <f>IF(E4="","",IF(②選手情報入力!I12="","",IF(I4=1,VLOOKUP(②選手情報入力!I12,種目情報!$A$3:$B$17,2,FALSE),VLOOKUP(②選手情報入力!I12,種目情報!$E$3:$F$19,2,FALSE))))</f>
        <v/>
      </c>
      <c r="P4" t="str">
        <f>IF(E4="","",IF(②選手情報入力!J12="","",②選手情報入力!J12))</f>
        <v/>
      </c>
      <c r="Q4" s="37" t="str">
        <f>IF(E4="","",IF(②選手情報入力!I12="","",0))</f>
        <v/>
      </c>
      <c r="R4" t="str">
        <f>IF(E4="","",IF(②選手情報入力!I12="","",IF(I4=1,VLOOKUP(②選手情報入力!I12,種目情報!$A$4:$C$17,3,FALSE),VLOOKUP(②選手情報入力!I12,種目情報!$E$3:$G$19,3,FALSE))))</f>
        <v/>
      </c>
      <c r="S4" t="str">
        <f>IF(E4="","",IF(②選手情報入力!K12="","",IF(I4=1,VLOOKUP(②選手情報入力!K12,種目情報!$A$4:$B$17,2,FALSE),VLOOKUP(②選手情報入力!K12,種目情報!$E$4:$F$19,2,FALSE))))</f>
        <v/>
      </c>
      <c r="T4" t="str">
        <f>IF(E4="","",IF(②選手情報入力!L12="","",②選手情報入力!L12))</f>
        <v/>
      </c>
      <c r="U4" s="37" t="str">
        <f>IF(E4="","",IF(②選手情報入力!K12="","",0))</f>
        <v/>
      </c>
      <c r="V4" t="str">
        <f>IF(E4="","",IF(②選手情報入力!K12="","",IF(I4=1,VLOOKUP(②選手情報入力!K12,種目情報!$A$4:$C$17,3,FALSE),VLOOKUP(②選手情報入力!K12,種目情報!$E$4:$G$19,3,FALSE))))</f>
        <v/>
      </c>
      <c r="W4" t="str">
        <f>IF(E4="","",IF(②選手情報入力!M12="","",IF(I4=1,VLOOKUP(②選手情報入力!M12,種目情報!$A$4:$B$17,2,FALSE),VLOOKUP(②選手情報入力!M12,種目情報!$E$4:$F$19,2,FALSE))))</f>
        <v/>
      </c>
      <c r="X4" t="str">
        <f>IF(E4="","",IF(②選手情報入力!N12="","",②選手情報入力!N12))</f>
        <v/>
      </c>
      <c r="Y4" s="37" t="str">
        <f>IF(E4="","",IF(②選手情報入力!M12="","",0))</f>
        <v/>
      </c>
      <c r="Z4" t="str">
        <f>IF(E4="","",IF(②選手情報入力!M12="","",IF(I4=1,VLOOKUP(②選手情報入力!M12,種目情報!$A$4:$C$17,3,FALSE),VLOOKUP(②選手情報入力!M12,種目情報!$E$4:$G$19,3,FALSE))))</f>
        <v/>
      </c>
      <c r="AA4" t="str">
        <f>IF(E4="","",IF(②選手情報入力!O12="","",IF(I4=1,種目情報!$J$4,種目情報!$J$6)))</f>
        <v/>
      </c>
      <c r="AB4" t="str">
        <f>IF(E4="","",IF(②選手情報入力!O12="","",IF(I4=1,IF(②選手情報入力!$O$5="","",②選手情報入力!$O$5),IF(②選手情報入力!$O$6="","",②選手情報入力!$O$6))))</f>
        <v/>
      </c>
      <c r="AC4" t="str">
        <f>IF(E4="","",IF(②選手情報入力!O12="","",0))</f>
        <v/>
      </c>
      <c r="AD4" t="str">
        <f>IF(E4="","",IF(②選手情報入力!O12="","",2))</f>
        <v/>
      </c>
      <c r="AE4" t="str">
        <f>IF(E4="","",IF(②選手情報入力!P12="","",IF(I4=1,種目情報!$J$5,種目情報!$J$7)))</f>
        <v/>
      </c>
      <c r="AF4" t="str">
        <f>IF(E4="","",IF(②選手情報入力!P12="","",IF(I4=1,IF(②選手情報入力!$P$5="","",②選手情報入力!$P$5),IF(②選手情報入力!$P$6="","",②選手情報入力!$P$6))))</f>
        <v/>
      </c>
      <c r="AG4" t="str">
        <f>IF(E4="","",IF(②選手情報入力!P12="","",0))</f>
        <v/>
      </c>
      <c r="AH4" t="str">
        <f>IF(E4="","",IF(②選手情報入力!P12="","",2))</f>
        <v/>
      </c>
    </row>
    <row r="5" spans="1:34">
      <c r="A5" t="str">
        <f>IF(E5="","",I5*1000000+①学校情報入力!$D$3*1000+②選手情報入力!A13)</f>
        <v/>
      </c>
      <c r="B5" t="str">
        <f>IF(E5="","",①学校情報入力!$D$3)</f>
        <v/>
      </c>
      <c r="D5" t="str">
        <f>IF(②選手情報入力!B13="","",②選手情報入力!B13)</f>
        <v/>
      </c>
      <c r="E5" t="str">
        <f>IF(②選手情報入力!C13="","",②選手情報入力!C13)</f>
        <v/>
      </c>
      <c r="F5" t="str">
        <f>IF(E5="","",②選手情報入力!D13)</f>
        <v/>
      </c>
      <c r="G5" t="str">
        <f>IF(E5="","",②選手情報入力!E13)</f>
        <v/>
      </c>
      <c r="H5" t="str">
        <f t="shared" si="0"/>
        <v/>
      </c>
      <c r="I5" t="str">
        <f>IF(E5="","",IF(②選手情報入力!G13="男",1,2))</f>
        <v/>
      </c>
      <c r="J5" t="str">
        <f>IF(E5="","",IF(②選手情報入力!H13="","",②選手情報入力!H13))</f>
        <v/>
      </c>
      <c r="L5" t="str">
        <f t="shared" si="1"/>
        <v/>
      </c>
      <c r="M5" t="str">
        <f t="shared" si="2"/>
        <v/>
      </c>
      <c r="O5" t="str">
        <f>IF(E5="","",IF(②選手情報入力!I13="","",IF(I5=1,VLOOKUP(②選手情報入力!I13,種目情報!$A$3:$B$17,2,FALSE),VLOOKUP(②選手情報入力!I13,種目情報!$E$3:$F$19,2,FALSE))))</f>
        <v/>
      </c>
      <c r="P5" t="str">
        <f>IF(E5="","",IF(②選手情報入力!J13="","",②選手情報入力!J13))</f>
        <v/>
      </c>
      <c r="Q5" s="37" t="str">
        <f>IF(E5="","",IF(②選手情報入力!I13="","",0))</f>
        <v/>
      </c>
      <c r="R5" t="str">
        <f>IF(E5="","",IF(②選手情報入力!I13="","",IF(I5=1,VLOOKUP(②選手情報入力!I13,種目情報!$A$4:$C$17,3,FALSE),VLOOKUP(②選手情報入力!I13,種目情報!$E$3:$G$19,3,FALSE))))</f>
        <v/>
      </c>
      <c r="S5" t="str">
        <f>IF(E5="","",IF(②選手情報入力!K13="","",IF(I5=1,VLOOKUP(②選手情報入力!K13,種目情報!$A$4:$B$17,2,FALSE),VLOOKUP(②選手情報入力!K13,種目情報!$E$4:$F$19,2,FALSE))))</f>
        <v/>
      </c>
      <c r="T5" t="str">
        <f>IF(E5="","",IF(②選手情報入力!L13="","",②選手情報入力!L13))</f>
        <v/>
      </c>
      <c r="U5" s="37" t="str">
        <f>IF(E5="","",IF(②選手情報入力!K13="","",0))</f>
        <v/>
      </c>
      <c r="V5" t="str">
        <f>IF(E5="","",IF(②選手情報入力!K13="","",IF(I5=1,VLOOKUP(②選手情報入力!K13,種目情報!$A$4:$C$17,3,FALSE),VLOOKUP(②選手情報入力!K13,種目情報!$E$4:$G$19,3,FALSE))))</f>
        <v/>
      </c>
      <c r="W5" t="str">
        <f>IF(E5="","",IF(②選手情報入力!M13="","",IF(I5=1,VLOOKUP(②選手情報入力!M13,種目情報!$A$4:$B$17,2,FALSE),VLOOKUP(②選手情報入力!M13,種目情報!$E$4:$F$19,2,FALSE))))</f>
        <v/>
      </c>
      <c r="X5" t="str">
        <f>IF(E5="","",IF(②選手情報入力!N13="","",②選手情報入力!N13))</f>
        <v/>
      </c>
      <c r="Y5" s="37" t="str">
        <f>IF(E5="","",IF(②選手情報入力!M13="","",0))</f>
        <v/>
      </c>
      <c r="Z5" t="str">
        <f>IF(E5="","",IF(②選手情報入力!M13="","",IF(I5=1,VLOOKUP(②選手情報入力!M13,種目情報!$A$4:$C$17,3,FALSE),VLOOKUP(②選手情報入力!M13,種目情報!$E$4:$G$19,3,FALSE))))</f>
        <v/>
      </c>
      <c r="AA5" t="str">
        <f>IF(E5="","",IF(②選手情報入力!O13="","",IF(I5=1,種目情報!$J$4,種目情報!$J$6)))</f>
        <v/>
      </c>
      <c r="AB5" t="str">
        <f>IF(E5="","",IF(②選手情報入力!O13="","",IF(I5=1,IF(②選手情報入力!$O$5="","",②選手情報入力!$O$5),IF(②選手情報入力!$O$6="","",②選手情報入力!$O$6))))</f>
        <v/>
      </c>
      <c r="AC5" t="str">
        <f>IF(E5="","",IF(②選手情報入力!O13="","",0))</f>
        <v/>
      </c>
      <c r="AD5" t="str">
        <f>IF(E5="","",IF(②選手情報入力!O13="","",2))</f>
        <v/>
      </c>
      <c r="AE5" t="str">
        <f>IF(E5="","",IF(②選手情報入力!P13="","",IF(I5=1,種目情報!$J$5,種目情報!$J$7)))</f>
        <v/>
      </c>
      <c r="AF5" t="str">
        <f>IF(E5="","",IF(②選手情報入力!P13="","",IF(I5=1,IF(②選手情報入力!$P$5="","",②選手情報入力!$P$5),IF(②選手情報入力!$P$6="","",②選手情報入力!$P$6))))</f>
        <v/>
      </c>
      <c r="AG5" t="str">
        <f>IF(E5="","",IF(②選手情報入力!P13="","",0))</f>
        <v/>
      </c>
      <c r="AH5" t="str">
        <f>IF(E5="","",IF(②選手情報入力!P13="","",2))</f>
        <v/>
      </c>
    </row>
    <row r="6" spans="1:34">
      <c r="A6" t="str">
        <f>IF(E6="","",I6*1000000+①学校情報入力!$D$3*1000+②選手情報入力!A14)</f>
        <v/>
      </c>
      <c r="B6" t="str">
        <f>IF(E6="","",①学校情報入力!$D$3)</f>
        <v/>
      </c>
      <c r="D6" t="str">
        <f>IF(②選手情報入力!B14="","",②選手情報入力!B14)</f>
        <v/>
      </c>
      <c r="E6" t="str">
        <f>IF(②選手情報入力!C14="","",②選手情報入力!C14)</f>
        <v/>
      </c>
      <c r="F6" t="str">
        <f>IF(E6="","",②選手情報入力!D14)</f>
        <v/>
      </c>
      <c r="G6" t="str">
        <f>IF(E6="","",②選手情報入力!E14)</f>
        <v/>
      </c>
      <c r="H6" t="str">
        <f t="shared" si="0"/>
        <v/>
      </c>
      <c r="I6" t="str">
        <f>IF(E6="","",IF(②選手情報入力!G14="男",1,2))</f>
        <v/>
      </c>
      <c r="J6" t="str">
        <f>IF(E6="","",IF(②選手情報入力!H14="","",②選手情報入力!H14))</f>
        <v/>
      </c>
      <c r="L6" t="str">
        <f t="shared" si="1"/>
        <v/>
      </c>
      <c r="M6" t="str">
        <f t="shared" si="2"/>
        <v/>
      </c>
      <c r="O6" t="str">
        <f>IF(E6="","",IF(②選手情報入力!I14="","",IF(I6=1,VLOOKUP(②選手情報入力!I14,種目情報!$A$3:$B$17,2,FALSE),VLOOKUP(②選手情報入力!I14,種目情報!$E$3:$F$19,2,FALSE))))</f>
        <v/>
      </c>
      <c r="P6" t="str">
        <f>IF(E6="","",IF(②選手情報入力!J14="","",②選手情報入力!J14))</f>
        <v/>
      </c>
      <c r="Q6" s="37" t="str">
        <f>IF(E6="","",IF(②選手情報入力!I14="","",0))</f>
        <v/>
      </c>
      <c r="R6" t="str">
        <f>IF(E6="","",IF(②選手情報入力!I14="","",IF(I6=1,VLOOKUP(②選手情報入力!I14,種目情報!$A$4:$C$17,3,FALSE),VLOOKUP(②選手情報入力!I14,種目情報!$E$3:$G$19,3,FALSE))))</f>
        <v/>
      </c>
      <c r="S6" t="str">
        <f>IF(E6="","",IF(②選手情報入力!K14="","",IF(I6=1,VLOOKUP(②選手情報入力!K14,種目情報!$A$4:$B$17,2,FALSE),VLOOKUP(②選手情報入力!K14,種目情報!$E$4:$F$19,2,FALSE))))</f>
        <v/>
      </c>
      <c r="T6" t="str">
        <f>IF(E6="","",IF(②選手情報入力!L14="","",②選手情報入力!L14))</f>
        <v/>
      </c>
      <c r="U6" s="37" t="str">
        <f>IF(E6="","",IF(②選手情報入力!K14="","",0))</f>
        <v/>
      </c>
      <c r="V6" t="str">
        <f>IF(E6="","",IF(②選手情報入力!K14="","",IF(I6=1,VLOOKUP(②選手情報入力!K14,種目情報!$A$4:$C$17,3,FALSE),VLOOKUP(②選手情報入力!K14,種目情報!$E$4:$G$19,3,FALSE))))</f>
        <v/>
      </c>
      <c r="W6" t="str">
        <f>IF(E6="","",IF(②選手情報入力!M14="","",IF(I6=1,VLOOKUP(②選手情報入力!M14,種目情報!$A$4:$B$17,2,FALSE),VLOOKUP(②選手情報入力!M14,種目情報!$E$4:$F$19,2,FALSE))))</f>
        <v/>
      </c>
      <c r="X6" t="str">
        <f>IF(E6="","",IF(②選手情報入力!N14="","",②選手情報入力!N14))</f>
        <v/>
      </c>
      <c r="Y6" s="37" t="str">
        <f>IF(E6="","",IF(②選手情報入力!M14="","",0))</f>
        <v/>
      </c>
      <c r="Z6" t="str">
        <f>IF(E6="","",IF(②選手情報入力!M14="","",IF(I6=1,VLOOKUP(②選手情報入力!M14,種目情報!$A$4:$C$17,3,FALSE),VLOOKUP(②選手情報入力!M14,種目情報!$E$4:$G$19,3,FALSE))))</f>
        <v/>
      </c>
      <c r="AA6" t="str">
        <f>IF(E6="","",IF(②選手情報入力!O14="","",IF(I6=1,種目情報!$J$4,種目情報!$J$6)))</f>
        <v/>
      </c>
      <c r="AB6" t="str">
        <f>IF(E6="","",IF(②選手情報入力!O14="","",IF(I6=1,IF(②選手情報入力!$O$5="","",②選手情報入力!$O$5),IF(②選手情報入力!$O$6="","",②選手情報入力!$O$6))))</f>
        <v/>
      </c>
      <c r="AC6" t="str">
        <f>IF(E6="","",IF(②選手情報入力!O14="","",0))</f>
        <v/>
      </c>
      <c r="AD6" t="str">
        <f>IF(E6="","",IF(②選手情報入力!O14="","",2))</f>
        <v/>
      </c>
      <c r="AE6" t="str">
        <f>IF(E6="","",IF(②選手情報入力!P14="","",IF(I6=1,種目情報!$J$5,種目情報!$J$7)))</f>
        <v/>
      </c>
      <c r="AF6" t="str">
        <f>IF(E6="","",IF(②選手情報入力!P14="","",IF(I6=1,IF(②選手情報入力!$P$5="","",②選手情報入力!$P$5),IF(②選手情報入力!$P$6="","",②選手情報入力!$P$6))))</f>
        <v/>
      </c>
      <c r="AG6" t="str">
        <f>IF(E6="","",IF(②選手情報入力!P14="","",0))</f>
        <v/>
      </c>
      <c r="AH6" t="str">
        <f>IF(E6="","",IF(②選手情報入力!P14="","",2))</f>
        <v/>
      </c>
    </row>
    <row r="7" spans="1:34">
      <c r="A7" t="str">
        <f>IF(E7="","",I7*1000000+①学校情報入力!$D$3*1000+②選手情報入力!A15)</f>
        <v/>
      </c>
      <c r="B7" t="str">
        <f>IF(E7="","",①学校情報入力!$D$3)</f>
        <v/>
      </c>
      <c r="D7" t="str">
        <f>IF(②選手情報入力!B15="","",②選手情報入力!B15)</f>
        <v/>
      </c>
      <c r="E7" t="str">
        <f>IF(②選手情報入力!C15="","",②選手情報入力!C15)</f>
        <v/>
      </c>
      <c r="F7" t="str">
        <f>IF(E7="","",②選手情報入力!D15)</f>
        <v/>
      </c>
      <c r="G7" t="str">
        <f>IF(E7="","",②選手情報入力!E15)</f>
        <v/>
      </c>
      <c r="H7" t="str">
        <f t="shared" si="0"/>
        <v/>
      </c>
      <c r="I7" t="str">
        <f>IF(E7="","",IF(②選手情報入力!G15="男",1,2))</f>
        <v/>
      </c>
      <c r="J7" t="str">
        <f>IF(E7="","",IF(②選手情報入力!H15="","",②選手情報入力!H15))</f>
        <v/>
      </c>
      <c r="L7" t="str">
        <f t="shared" si="1"/>
        <v/>
      </c>
      <c r="M7" t="str">
        <f t="shared" si="2"/>
        <v/>
      </c>
      <c r="O7" t="str">
        <f>IF(E7="","",IF(②選手情報入力!I15="","",IF(I7=1,VLOOKUP(②選手情報入力!I15,種目情報!$A$3:$B$17,2,FALSE),VLOOKUP(②選手情報入力!I15,種目情報!$E$3:$F$19,2,FALSE))))</f>
        <v/>
      </c>
      <c r="P7" t="str">
        <f>IF(E7="","",IF(②選手情報入力!J15="","",②選手情報入力!J15))</f>
        <v/>
      </c>
      <c r="Q7" s="37" t="str">
        <f>IF(E7="","",IF(②選手情報入力!I15="","",0))</f>
        <v/>
      </c>
      <c r="R7" t="str">
        <f>IF(E7="","",IF(②選手情報入力!I15="","",IF(I7=1,VLOOKUP(②選手情報入力!I15,種目情報!$A$4:$C$17,3,FALSE),VLOOKUP(②選手情報入力!I15,種目情報!$E$3:$G$19,3,FALSE))))</f>
        <v/>
      </c>
      <c r="S7" t="str">
        <f>IF(E7="","",IF(②選手情報入力!K15="","",IF(I7=1,VLOOKUP(②選手情報入力!K15,種目情報!$A$4:$B$17,2,FALSE),VLOOKUP(②選手情報入力!K15,種目情報!$E$4:$F$19,2,FALSE))))</f>
        <v/>
      </c>
      <c r="T7" t="str">
        <f>IF(E7="","",IF(②選手情報入力!L15="","",②選手情報入力!L15))</f>
        <v/>
      </c>
      <c r="U7" s="37" t="str">
        <f>IF(E7="","",IF(②選手情報入力!K15="","",0))</f>
        <v/>
      </c>
      <c r="V7" t="str">
        <f>IF(E7="","",IF(②選手情報入力!K15="","",IF(I7=1,VLOOKUP(②選手情報入力!K15,種目情報!$A$4:$C$17,3,FALSE),VLOOKUP(②選手情報入力!K15,種目情報!$E$4:$G$19,3,FALSE))))</f>
        <v/>
      </c>
      <c r="W7" t="str">
        <f>IF(E7="","",IF(②選手情報入力!M15="","",IF(I7=1,VLOOKUP(②選手情報入力!M15,種目情報!$A$4:$B$17,2,FALSE),VLOOKUP(②選手情報入力!M15,種目情報!$E$4:$F$19,2,FALSE))))</f>
        <v/>
      </c>
      <c r="X7" t="str">
        <f>IF(E7="","",IF(②選手情報入力!N15="","",②選手情報入力!N15))</f>
        <v/>
      </c>
      <c r="Y7" s="37" t="str">
        <f>IF(E7="","",IF(②選手情報入力!M15="","",0))</f>
        <v/>
      </c>
      <c r="Z7" t="str">
        <f>IF(E7="","",IF(②選手情報入力!M15="","",IF(I7=1,VLOOKUP(②選手情報入力!M15,種目情報!$A$4:$C$17,3,FALSE),VLOOKUP(②選手情報入力!M15,種目情報!$E$4:$G$19,3,FALSE))))</f>
        <v/>
      </c>
      <c r="AA7" t="str">
        <f>IF(E7="","",IF(②選手情報入力!O15="","",IF(I7=1,種目情報!$J$4,種目情報!$J$6)))</f>
        <v/>
      </c>
      <c r="AB7" t="str">
        <f>IF(E7="","",IF(②選手情報入力!O15="","",IF(I7=1,IF(②選手情報入力!$O$5="","",②選手情報入力!$O$5),IF(②選手情報入力!$O$6="","",②選手情報入力!$O$6))))</f>
        <v/>
      </c>
      <c r="AC7" t="str">
        <f>IF(E7="","",IF(②選手情報入力!O15="","",0))</f>
        <v/>
      </c>
      <c r="AD7" t="str">
        <f>IF(E7="","",IF(②選手情報入力!O15="","",2))</f>
        <v/>
      </c>
      <c r="AE7" t="str">
        <f>IF(E7="","",IF(②選手情報入力!P15="","",IF(I7=1,種目情報!$J$5,種目情報!$J$7)))</f>
        <v/>
      </c>
      <c r="AF7" t="str">
        <f>IF(E7="","",IF(②選手情報入力!P15="","",IF(I7=1,IF(②選手情報入力!$P$5="","",②選手情報入力!$P$5),IF(②選手情報入力!$P$6="","",②選手情報入力!$P$6))))</f>
        <v/>
      </c>
      <c r="AG7" t="str">
        <f>IF(E7="","",IF(②選手情報入力!P15="","",0))</f>
        <v/>
      </c>
      <c r="AH7" t="str">
        <f>IF(E7="","",IF(②選手情報入力!P15="","",2))</f>
        <v/>
      </c>
    </row>
    <row r="8" spans="1:34">
      <c r="A8" t="str">
        <f>IF(E8="","",I8*1000000+①学校情報入力!$D$3*1000+②選手情報入力!A16)</f>
        <v/>
      </c>
      <c r="B8" t="str">
        <f>IF(E8="","",①学校情報入力!$D$3)</f>
        <v/>
      </c>
      <c r="D8" t="str">
        <f>IF(②選手情報入力!B16="","",②選手情報入力!B16)</f>
        <v/>
      </c>
      <c r="E8" t="str">
        <f>IF(②選手情報入力!C16="","",②選手情報入力!C16)</f>
        <v/>
      </c>
      <c r="F8" t="str">
        <f>IF(E8="","",②選手情報入力!D16)</f>
        <v/>
      </c>
      <c r="G8" t="str">
        <f>IF(E8="","",②選手情報入力!E16)</f>
        <v/>
      </c>
      <c r="H8" t="str">
        <f t="shared" si="0"/>
        <v/>
      </c>
      <c r="I8" t="str">
        <f>IF(E8="","",IF(②選手情報入力!G16="男",1,2))</f>
        <v/>
      </c>
      <c r="J8" t="str">
        <f>IF(E8="","",IF(②選手情報入力!H16="","",②選手情報入力!H16))</f>
        <v/>
      </c>
      <c r="L8" t="str">
        <f t="shared" si="1"/>
        <v/>
      </c>
      <c r="M8" t="str">
        <f t="shared" si="2"/>
        <v/>
      </c>
      <c r="O8" t="str">
        <f>IF(E8="","",IF(②選手情報入力!I16="","",IF(I8=1,VLOOKUP(②選手情報入力!I16,種目情報!$A$3:$B$17,2,FALSE),VLOOKUP(②選手情報入力!I16,種目情報!$E$3:$F$19,2,FALSE))))</f>
        <v/>
      </c>
      <c r="P8" t="str">
        <f>IF(E8="","",IF(②選手情報入力!J16="","",②選手情報入力!J16))</f>
        <v/>
      </c>
      <c r="Q8" s="37" t="str">
        <f>IF(E8="","",IF(②選手情報入力!I16="","",0))</f>
        <v/>
      </c>
      <c r="R8" t="str">
        <f>IF(E8="","",IF(②選手情報入力!I16="","",IF(I8=1,VLOOKUP(②選手情報入力!I16,種目情報!$A$4:$C$17,3,FALSE),VLOOKUP(②選手情報入力!I16,種目情報!$E$3:$G$19,3,FALSE))))</f>
        <v/>
      </c>
      <c r="S8" t="str">
        <f>IF(E8="","",IF(②選手情報入力!K16="","",IF(I8=1,VLOOKUP(②選手情報入力!K16,種目情報!$A$4:$B$17,2,FALSE),VLOOKUP(②選手情報入力!K16,種目情報!$E$4:$F$19,2,FALSE))))</f>
        <v/>
      </c>
      <c r="T8" t="str">
        <f>IF(E8="","",IF(②選手情報入力!L16="","",②選手情報入力!L16))</f>
        <v/>
      </c>
      <c r="U8" s="37" t="str">
        <f>IF(E8="","",IF(②選手情報入力!K16="","",0))</f>
        <v/>
      </c>
      <c r="V8" t="str">
        <f>IF(E8="","",IF(②選手情報入力!K16="","",IF(I8=1,VLOOKUP(②選手情報入力!K16,種目情報!$A$4:$C$17,3,FALSE),VLOOKUP(②選手情報入力!K16,種目情報!$E$4:$G$19,3,FALSE))))</f>
        <v/>
      </c>
      <c r="W8" t="str">
        <f>IF(E8="","",IF(②選手情報入力!M16="","",IF(I8=1,VLOOKUP(②選手情報入力!M16,種目情報!$A$4:$B$17,2,FALSE),VLOOKUP(②選手情報入力!M16,種目情報!$E$4:$F$19,2,FALSE))))</f>
        <v/>
      </c>
      <c r="X8" t="str">
        <f>IF(E8="","",IF(②選手情報入力!N16="","",②選手情報入力!N16))</f>
        <v/>
      </c>
      <c r="Y8" s="37" t="str">
        <f>IF(E8="","",IF(②選手情報入力!M16="","",0))</f>
        <v/>
      </c>
      <c r="Z8" t="str">
        <f>IF(E8="","",IF(②選手情報入力!M16="","",IF(I8=1,VLOOKUP(②選手情報入力!M16,種目情報!$A$4:$C$17,3,FALSE),VLOOKUP(②選手情報入力!M16,種目情報!$E$4:$G$19,3,FALSE))))</f>
        <v/>
      </c>
      <c r="AA8" t="str">
        <f>IF(E8="","",IF(②選手情報入力!O16="","",IF(I8=1,種目情報!$J$4,種目情報!$J$6)))</f>
        <v/>
      </c>
      <c r="AB8" t="str">
        <f>IF(E8="","",IF(②選手情報入力!O16="","",IF(I8=1,IF(②選手情報入力!$O$5="","",②選手情報入力!$O$5),IF(②選手情報入力!$O$6="","",②選手情報入力!$O$6))))</f>
        <v/>
      </c>
      <c r="AC8" t="str">
        <f>IF(E8="","",IF(②選手情報入力!O16="","",0))</f>
        <v/>
      </c>
      <c r="AD8" t="str">
        <f>IF(E8="","",IF(②選手情報入力!O16="","",2))</f>
        <v/>
      </c>
      <c r="AE8" t="str">
        <f>IF(E8="","",IF(②選手情報入力!P16="","",IF(I8=1,種目情報!$J$5,種目情報!$J$7)))</f>
        <v/>
      </c>
      <c r="AF8" t="str">
        <f>IF(E8="","",IF(②選手情報入力!P16="","",IF(I8=1,IF(②選手情報入力!$P$5="","",②選手情報入力!$P$5),IF(②選手情報入力!$P$6="","",②選手情報入力!$P$6))))</f>
        <v/>
      </c>
      <c r="AG8" t="str">
        <f>IF(E8="","",IF(②選手情報入力!P16="","",0))</f>
        <v/>
      </c>
      <c r="AH8" t="str">
        <f>IF(E8="","",IF(②選手情報入力!P16="","",2))</f>
        <v/>
      </c>
    </row>
    <row r="9" spans="1:34">
      <c r="A9" t="str">
        <f>IF(E9="","",I9*1000000+①学校情報入力!$D$3*1000+②選手情報入力!A17)</f>
        <v/>
      </c>
      <c r="B9" t="str">
        <f>IF(E9="","",①学校情報入力!$D$3)</f>
        <v/>
      </c>
      <c r="D9" t="str">
        <f>IF(②選手情報入力!B17="","",②選手情報入力!B17)</f>
        <v/>
      </c>
      <c r="E9" t="str">
        <f>IF(②選手情報入力!C17="","",②選手情報入力!C17)</f>
        <v/>
      </c>
      <c r="F9" t="str">
        <f>IF(E9="","",②選手情報入力!D17)</f>
        <v/>
      </c>
      <c r="G9" t="str">
        <f>IF(E9="","",②選手情報入力!E17)</f>
        <v/>
      </c>
      <c r="H9" t="str">
        <f t="shared" si="0"/>
        <v/>
      </c>
      <c r="I9" t="str">
        <f>IF(E9="","",IF(②選手情報入力!G17="男",1,2))</f>
        <v/>
      </c>
      <c r="J9" t="str">
        <f>IF(E9="","",IF(②選手情報入力!H17="","",②選手情報入力!H17))</f>
        <v/>
      </c>
      <c r="L9" t="str">
        <f t="shared" si="1"/>
        <v/>
      </c>
      <c r="M9" t="str">
        <f t="shared" si="2"/>
        <v/>
      </c>
      <c r="O9" t="str">
        <f>IF(E9="","",IF(②選手情報入力!I17="","",IF(I9=1,VLOOKUP(②選手情報入力!I17,種目情報!$A$3:$B$17,2,FALSE),VLOOKUP(②選手情報入力!I17,種目情報!$E$3:$F$19,2,FALSE))))</f>
        <v/>
      </c>
      <c r="P9" t="str">
        <f>IF(E9="","",IF(②選手情報入力!J17="","",②選手情報入力!J17))</f>
        <v/>
      </c>
      <c r="Q9" s="37" t="str">
        <f>IF(E9="","",IF(②選手情報入力!I17="","",0))</f>
        <v/>
      </c>
      <c r="R9" t="str">
        <f>IF(E9="","",IF(②選手情報入力!I17="","",IF(I9=1,VLOOKUP(②選手情報入力!I17,種目情報!$A$4:$C$17,3,FALSE),VLOOKUP(②選手情報入力!I17,種目情報!$E$3:$G$19,3,FALSE))))</f>
        <v/>
      </c>
      <c r="S9" t="str">
        <f>IF(E9="","",IF(②選手情報入力!K17="","",IF(I9=1,VLOOKUP(②選手情報入力!K17,種目情報!$A$4:$B$17,2,FALSE),VLOOKUP(②選手情報入力!K17,種目情報!$E$4:$F$19,2,FALSE))))</f>
        <v/>
      </c>
      <c r="T9" t="str">
        <f>IF(E9="","",IF(②選手情報入力!L17="","",②選手情報入力!L17))</f>
        <v/>
      </c>
      <c r="U9" s="37" t="str">
        <f>IF(E9="","",IF(②選手情報入力!K17="","",0))</f>
        <v/>
      </c>
      <c r="V9" t="str">
        <f>IF(E9="","",IF(②選手情報入力!K17="","",IF(I9=1,VLOOKUP(②選手情報入力!K17,種目情報!$A$4:$C$17,3,FALSE),VLOOKUP(②選手情報入力!K17,種目情報!$E$4:$G$19,3,FALSE))))</f>
        <v/>
      </c>
      <c r="W9" t="str">
        <f>IF(E9="","",IF(②選手情報入力!M17="","",IF(I9=1,VLOOKUP(②選手情報入力!M17,種目情報!$A$4:$B$17,2,FALSE),VLOOKUP(②選手情報入力!M17,種目情報!$E$4:$F$19,2,FALSE))))</f>
        <v/>
      </c>
      <c r="X9" t="str">
        <f>IF(E9="","",IF(②選手情報入力!N17="","",②選手情報入力!N17))</f>
        <v/>
      </c>
      <c r="Y9" s="37" t="str">
        <f>IF(E9="","",IF(②選手情報入力!M17="","",0))</f>
        <v/>
      </c>
      <c r="Z9" t="str">
        <f>IF(E9="","",IF(②選手情報入力!M17="","",IF(I9=1,VLOOKUP(②選手情報入力!M17,種目情報!$A$4:$C$17,3,FALSE),VLOOKUP(②選手情報入力!M17,種目情報!$E$4:$G$19,3,FALSE))))</f>
        <v/>
      </c>
      <c r="AA9" t="str">
        <f>IF(E9="","",IF(②選手情報入力!O17="","",IF(I9=1,種目情報!$J$4,種目情報!$J$6)))</f>
        <v/>
      </c>
      <c r="AB9" t="str">
        <f>IF(E9="","",IF(②選手情報入力!O17="","",IF(I9=1,IF(②選手情報入力!$O$5="","",②選手情報入力!$O$5),IF(②選手情報入力!$O$6="","",②選手情報入力!$O$6))))</f>
        <v/>
      </c>
      <c r="AC9" t="str">
        <f>IF(E9="","",IF(②選手情報入力!O17="","",0))</f>
        <v/>
      </c>
      <c r="AD9" t="str">
        <f>IF(E9="","",IF(②選手情報入力!O17="","",2))</f>
        <v/>
      </c>
      <c r="AE9" t="str">
        <f>IF(E9="","",IF(②選手情報入力!P17="","",IF(I9=1,種目情報!$J$5,種目情報!$J$7)))</f>
        <v/>
      </c>
      <c r="AF9" t="str">
        <f>IF(E9="","",IF(②選手情報入力!P17="","",IF(I9=1,IF(②選手情報入力!$P$5="","",②選手情報入力!$P$5),IF(②選手情報入力!$P$6="","",②選手情報入力!$P$6))))</f>
        <v/>
      </c>
      <c r="AG9" t="str">
        <f>IF(E9="","",IF(②選手情報入力!P17="","",0))</f>
        <v/>
      </c>
      <c r="AH9" t="str">
        <f>IF(E9="","",IF(②選手情報入力!P17="","",2))</f>
        <v/>
      </c>
    </row>
    <row r="10" spans="1:34">
      <c r="A10" t="str">
        <f>IF(E10="","",I10*1000000+①学校情報入力!$D$3*1000+②選手情報入力!A18)</f>
        <v/>
      </c>
      <c r="B10" t="str">
        <f>IF(E10="","",①学校情報入力!$D$3)</f>
        <v/>
      </c>
      <c r="D10" t="str">
        <f>IF(②選手情報入力!B18="","",②選手情報入力!B18)</f>
        <v/>
      </c>
      <c r="E10" t="str">
        <f>IF(②選手情報入力!C18="","",②選手情報入力!C18)</f>
        <v/>
      </c>
      <c r="F10" t="str">
        <f>IF(E10="","",②選手情報入力!D18)</f>
        <v/>
      </c>
      <c r="G10" t="str">
        <f>IF(E10="","",②選手情報入力!E18)</f>
        <v/>
      </c>
      <c r="H10" t="str">
        <f t="shared" si="0"/>
        <v/>
      </c>
      <c r="I10" t="str">
        <f>IF(E10="","",IF(②選手情報入力!G18="男",1,2))</f>
        <v/>
      </c>
      <c r="J10" t="str">
        <f>IF(E10="","",IF(②選手情報入力!H18="","",②選手情報入力!H18))</f>
        <v/>
      </c>
      <c r="L10" t="str">
        <f t="shared" si="1"/>
        <v/>
      </c>
      <c r="M10" t="str">
        <f t="shared" si="2"/>
        <v/>
      </c>
      <c r="O10" t="str">
        <f>IF(E10="","",IF(②選手情報入力!I18="","",IF(I10=1,VLOOKUP(②選手情報入力!I18,種目情報!$A$3:$B$17,2,FALSE),VLOOKUP(②選手情報入力!I18,種目情報!$E$3:$F$19,2,FALSE))))</f>
        <v/>
      </c>
      <c r="P10" t="str">
        <f>IF(E10="","",IF(②選手情報入力!J18="","",②選手情報入力!J18))</f>
        <v/>
      </c>
      <c r="Q10" s="37" t="str">
        <f>IF(E10="","",IF(②選手情報入力!I18="","",0))</f>
        <v/>
      </c>
      <c r="R10" t="str">
        <f>IF(E10="","",IF(②選手情報入力!I18="","",IF(I10=1,VLOOKUP(②選手情報入力!I18,種目情報!$A$4:$C$17,3,FALSE),VLOOKUP(②選手情報入力!I18,種目情報!$E$3:$G$19,3,FALSE))))</f>
        <v/>
      </c>
      <c r="S10" t="str">
        <f>IF(E10="","",IF(②選手情報入力!K18="","",IF(I10=1,VLOOKUP(②選手情報入力!K18,種目情報!$A$4:$B$17,2,FALSE),VLOOKUP(②選手情報入力!K18,種目情報!$E$4:$F$19,2,FALSE))))</f>
        <v/>
      </c>
      <c r="T10" t="str">
        <f>IF(E10="","",IF(②選手情報入力!L18="","",②選手情報入力!L18))</f>
        <v/>
      </c>
      <c r="U10" s="37" t="str">
        <f>IF(E10="","",IF(②選手情報入力!K18="","",0))</f>
        <v/>
      </c>
      <c r="V10" t="str">
        <f>IF(E10="","",IF(②選手情報入力!K18="","",IF(I10=1,VLOOKUP(②選手情報入力!K18,種目情報!$A$4:$C$17,3,FALSE),VLOOKUP(②選手情報入力!K18,種目情報!$E$4:$G$19,3,FALSE))))</f>
        <v/>
      </c>
      <c r="W10" t="str">
        <f>IF(E10="","",IF(②選手情報入力!M18="","",IF(I10=1,VLOOKUP(②選手情報入力!M18,種目情報!$A$4:$B$17,2,FALSE),VLOOKUP(②選手情報入力!M18,種目情報!$E$4:$F$19,2,FALSE))))</f>
        <v/>
      </c>
      <c r="X10" t="str">
        <f>IF(E10="","",IF(②選手情報入力!N18="","",②選手情報入力!N18))</f>
        <v/>
      </c>
      <c r="Y10" s="37" t="str">
        <f>IF(E10="","",IF(②選手情報入力!M18="","",0))</f>
        <v/>
      </c>
      <c r="Z10" t="str">
        <f>IF(E10="","",IF(②選手情報入力!M18="","",IF(I10=1,VLOOKUP(②選手情報入力!M18,種目情報!$A$4:$C$17,3,FALSE),VLOOKUP(②選手情報入力!M18,種目情報!$E$4:$G$19,3,FALSE))))</f>
        <v/>
      </c>
      <c r="AA10" t="str">
        <f>IF(E10="","",IF(②選手情報入力!O18="","",IF(I10=1,種目情報!$J$4,種目情報!$J$6)))</f>
        <v/>
      </c>
      <c r="AB10" t="str">
        <f>IF(E10="","",IF(②選手情報入力!O18="","",IF(I10=1,IF(②選手情報入力!$O$5="","",②選手情報入力!$O$5),IF(②選手情報入力!$O$6="","",②選手情報入力!$O$6))))</f>
        <v/>
      </c>
      <c r="AC10" t="str">
        <f>IF(E10="","",IF(②選手情報入力!O18="","",0))</f>
        <v/>
      </c>
      <c r="AD10" t="str">
        <f>IF(E10="","",IF(②選手情報入力!O18="","",2))</f>
        <v/>
      </c>
      <c r="AE10" t="str">
        <f>IF(E10="","",IF(②選手情報入力!P18="","",IF(I10=1,種目情報!$J$5,種目情報!$J$7)))</f>
        <v/>
      </c>
      <c r="AF10" t="str">
        <f>IF(E10="","",IF(②選手情報入力!P18="","",IF(I10=1,IF(②選手情報入力!$P$5="","",②選手情報入力!$P$5),IF(②選手情報入力!$P$6="","",②選手情報入力!$P$6))))</f>
        <v/>
      </c>
      <c r="AG10" t="str">
        <f>IF(E10="","",IF(②選手情報入力!P18="","",0))</f>
        <v/>
      </c>
      <c r="AH10" t="str">
        <f>IF(E10="","",IF(②選手情報入力!P18="","",2))</f>
        <v/>
      </c>
    </row>
    <row r="11" spans="1:34">
      <c r="A11" t="str">
        <f>IF(E11="","",I11*1000000+①学校情報入力!$D$3*1000+②選手情報入力!A19)</f>
        <v/>
      </c>
      <c r="B11" t="str">
        <f>IF(E11="","",①学校情報入力!$D$3)</f>
        <v/>
      </c>
      <c r="D11" t="str">
        <f>IF(②選手情報入力!B19="","",②選手情報入力!B19)</f>
        <v/>
      </c>
      <c r="E11" t="str">
        <f>IF(②選手情報入力!C19="","",②選手情報入力!C19)</f>
        <v/>
      </c>
      <c r="F11" t="str">
        <f>IF(E11="","",②選手情報入力!D19)</f>
        <v/>
      </c>
      <c r="G11" t="str">
        <f>IF(E11="","",②選手情報入力!E19)</f>
        <v/>
      </c>
      <c r="H11" t="str">
        <f t="shared" si="0"/>
        <v/>
      </c>
      <c r="I11" t="str">
        <f>IF(E11="","",IF(②選手情報入力!G19="男",1,2))</f>
        <v/>
      </c>
      <c r="J11" t="str">
        <f>IF(E11="","",IF(②選手情報入力!H19="","",②選手情報入力!H19))</f>
        <v/>
      </c>
      <c r="L11" t="str">
        <f t="shared" si="1"/>
        <v/>
      </c>
      <c r="M11" t="str">
        <f t="shared" si="2"/>
        <v/>
      </c>
      <c r="O11" t="str">
        <f>IF(E11="","",IF(②選手情報入力!I19="","",IF(I11=1,VLOOKUP(②選手情報入力!I19,種目情報!$A$3:$B$17,2,FALSE),VLOOKUP(②選手情報入力!I19,種目情報!$E$3:$F$19,2,FALSE))))</f>
        <v/>
      </c>
      <c r="P11" t="str">
        <f>IF(E11="","",IF(②選手情報入力!J19="","",②選手情報入力!J19))</f>
        <v/>
      </c>
      <c r="Q11" s="37" t="str">
        <f>IF(E11="","",IF(②選手情報入力!I19="","",0))</f>
        <v/>
      </c>
      <c r="R11" t="str">
        <f>IF(E11="","",IF(②選手情報入力!I19="","",IF(I11=1,VLOOKUP(②選手情報入力!I19,種目情報!$A$4:$C$17,3,FALSE),VLOOKUP(②選手情報入力!I19,種目情報!$E$3:$G$19,3,FALSE))))</f>
        <v/>
      </c>
      <c r="S11" t="str">
        <f>IF(E11="","",IF(②選手情報入力!K19="","",IF(I11=1,VLOOKUP(②選手情報入力!K19,種目情報!$A$4:$B$17,2,FALSE),VLOOKUP(②選手情報入力!K19,種目情報!$E$4:$F$19,2,FALSE))))</f>
        <v/>
      </c>
      <c r="T11" t="str">
        <f>IF(E11="","",IF(②選手情報入力!L19="","",②選手情報入力!L19))</f>
        <v/>
      </c>
      <c r="U11" s="37" t="str">
        <f>IF(E11="","",IF(②選手情報入力!K19="","",0))</f>
        <v/>
      </c>
      <c r="V11" t="str">
        <f>IF(E11="","",IF(②選手情報入力!K19="","",IF(I11=1,VLOOKUP(②選手情報入力!K19,種目情報!$A$4:$C$17,3,FALSE),VLOOKUP(②選手情報入力!K19,種目情報!$E$4:$G$19,3,FALSE))))</f>
        <v/>
      </c>
      <c r="W11" t="str">
        <f>IF(E11="","",IF(②選手情報入力!M19="","",IF(I11=1,VLOOKUP(②選手情報入力!M19,種目情報!$A$4:$B$17,2,FALSE),VLOOKUP(②選手情報入力!M19,種目情報!$E$4:$F$19,2,FALSE))))</f>
        <v/>
      </c>
      <c r="X11" t="str">
        <f>IF(E11="","",IF(②選手情報入力!N19="","",②選手情報入力!N19))</f>
        <v/>
      </c>
      <c r="Y11" s="37" t="str">
        <f>IF(E11="","",IF(②選手情報入力!M19="","",0))</f>
        <v/>
      </c>
      <c r="Z11" t="str">
        <f>IF(E11="","",IF(②選手情報入力!M19="","",IF(I11=1,VLOOKUP(②選手情報入力!M19,種目情報!$A$4:$C$17,3,FALSE),VLOOKUP(②選手情報入力!M19,種目情報!$E$4:$G$19,3,FALSE))))</f>
        <v/>
      </c>
      <c r="AA11" t="str">
        <f>IF(E11="","",IF(②選手情報入力!O19="","",IF(I11=1,種目情報!$J$4,種目情報!$J$6)))</f>
        <v/>
      </c>
      <c r="AB11" t="str">
        <f>IF(E11="","",IF(②選手情報入力!O19="","",IF(I11=1,IF(②選手情報入力!$O$5="","",②選手情報入力!$O$5),IF(②選手情報入力!$O$6="","",②選手情報入力!$O$6))))</f>
        <v/>
      </c>
      <c r="AC11" t="str">
        <f>IF(E11="","",IF(②選手情報入力!O19="","",0))</f>
        <v/>
      </c>
      <c r="AD11" t="str">
        <f>IF(E11="","",IF(②選手情報入力!O19="","",2))</f>
        <v/>
      </c>
      <c r="AE11" t="str">
        <f>IF(E11="","",IF(②選手情報入力!P19="","",IF(I11=1,種目情報!$J$5,種目情報!$J$7)))</f>
        <v/>
      </c>
      <c r="AF11" t="str">
        <f>IF(E11="","",IF(②選手情報入力!P19="","",IF(I11=1,IF(②選手情報入力!$P$5="","",②選手情報入力!$P$5),IF(②選手情報入力!$P$6="","",②選手情報入力!$P$6))))</f>
        <v/>
      </c>
      <c r="AG11" t="str">
        <f>IF(E11="","",IF(②選手情報入力!P19="","",0))</f>
        <v/>
      </c>
      <c r="AH11" t="str">
        <f>IF(E11="","",IF(②選手情報入力!P19="","",2))</f>
        <v/>
      </c>
    </row>
    <row r="12" spans="1:34">
      <c r="A12" t="str">
        <f>IF(E12="","",I12*1000000+①学校情報入力!$D$3*1000+②選手情報入力!A20)</f>
        <v/>
      </c>
      <c r="B12" t="str">
        <f>IF(E12="","",①学校情報入力!$D$3)</f>
        <v/>
      </c>
      <c r="D12" t="str">
        <f>IF(②選手情報入力!B20="","",②選手情報入力!B20)</f>
        <v/>
      </c>
      <c r="E12" t="str">
        <f>IF(②選手情報入力!C20="","",②選手情報入力!C20)</f>
        <v/>
      </c>
      <c r="F12" t="str">
        <f>IF(E12="","",②選手情報入力!D20)</f>
        <v/>
      </c>
      <c r="G12" t="str">
        <f>IF(E12="","",②選手情報入力!E20)</f>
        <v/>
      </c>
      <c r="H12" t="str">
        <f t="shared" si="0"/>
        <v/>
      </c>
      <c r="I12" t="str">
        <f>IF(E12="","",IF(②選手情報入力!G20="男",1,2))</f>
        <v/>
      </c>
      <c r="J12" t="str">
        <f>IF(E12="","",IF(②選手情報入力!H20="","",②選手情報入力!H20))</f>
        <v/>
      </c>
      <c r="L12" t="str">
        <f t="shared" si="1"/>
        <v/>
      </c>
      <c r="M12" t="str">
        <f t="shared" si="2"/>
        <v/>
      </c>
      <c r="O12" t="str">
        <f>IF(E12="","",IF(②選手情報入力!I20="","",IF(I12=1,VLOOKUP(②選手情報入力!I20,種目情報!$A$3:$B$17,2,FALSE),VLOOKUP(②選手情報入力!I20,種目情報!$E$3:$F$19,2,FALSE))))</f>
        <v/>
      </c>
      <c r="P12" t="str">
        <f>IF(E12="","",IF(②選手情報入力!J20="","",②選手情報入力!J20))</f>
        <v/>
      </c>
      <c r="Q12" s="37" t="str">
        <f>IF(E12="","",IF(②選手情報入力!I20="","",0))</f>
        <v/>
      </c>
      <c r="R12" t="str">
        <f>IF(E12="","",IF(②選手情報入力!I20="","",IF(I12=1,VLOOKUP(②選手情報入力!I20,種目情報!$A$4:$C$17,3,FALSE),VLOOKUP(②選手情報入力!I20,種目情報!$E$3:$G$19,3,FALSE))))</f>
        <v/>
      </c>
      <c r="S12" t="str">
        <f>IF(E12="","",IF(②選手情報入力!K20="","",IF(I12=1,VLOOKUP(②選手情報入力!K20,種目情報!$A$4:$B$17,2,FALSE),VLOOKUP(②選手情報入力!K20,種目情報!$E$4:$F$19,2,FALSE))))</f>
        <v/>
      </c>
      <c r="T12" t="str">
        <f>IF(E12="","",IF(②選手情報入力!L20="","",②選手情報入力!L20))</f>
        <v/>
      </c>
      <c r="U12" s="37" t="str">
        <f>IF(E12="","",IF(②選手情報入力!K20="","",0))</f>
        <v/>
      </c>
      <c r="V12" t="str">
        <f>IF(E12="","",IF(②選手情報入力!K20="","",IF(I12=1,VLOOKUP(②選手情報入力!K20,種目情報!$A$4:$C$17,3,FALSE),VLOOKUP(②選手情報入力!K20,種目情報!$E$4:$G$19,3,FALSE))))</f>
        <v/>
      </c>
      <c r="W12" t="str">
        <f>IF(E12="","",IF(②選手情報入力!M20="","",IF(I12=1,VLOOKUP(②選手情報入力!M20,種目情報!$A$4:$B$17,2,FALSE),VLOOKUP(②選手情報入力!M20,種目情報!$E$4:$F$19,2,FALSE))))</f>
        <v/>
      </c>
      <c r="X12" t="str">
        <f>IF(E12="","",IF(②選手情報入力!N20="","",②選手情報入力!N20))</f>
        <v/>
      </c>
      <c r="Y12" s="37" t="str">
        <f>IF(E12="","",IF(②選手情報入力!M20="","",0))</f>
        <v/>
      </c>
      <c r="Z12" t="str">
        <f>IF(E12="","",IF(②選手情報入力!M20="","",IF(I12=1,VLOOKUP(②選手情報入力!M20,種目情報!$A$4:$C$17,3,FALSE),VLOOKUP(②選手情報入力!M20,種目情報!$E$4:$G$19,3,FALSE))))</f>
        <v/>
      </c>
      <c r="AA12" t="str">
        <f>IF(E12="","",IF(②選手情報入力!O20="","",IF(I12=1,種目情報!$J$4,種目情報!$J$6)))</f>
        <v/>
      </c>
      <c r="AB12" t="str">
        <f>IF(E12="","",IF(②選手情報入力!O20="","",IF(I12=1,IF(②選手情報入力!$O$5="","",②選手情報入力!$O$5),IF(②選手情報入力!$O$6="","",②選手情報入力!$O$6))))</f>
        <v/>
      </c>
      <c r="AC12" t="str">
        <f>IF(E12="","",IF(②選手情報入力!O20="","",0))</f>
        <v/>
      </c>
      <c r="AD12" t="str">
        <f>IF(E12="","",IF(②選手情報入力!O20="","",2))</f>
        <v/>
      </c>
      <c r="AE12" t="str">
        <f>IF(E12="","",IF(②選手情報入力!P20="","",IF(I12=1,種目情報!$J$5,種目情報!$J$7)))</f>
        <v/>
      </c>
      <c r="AF12" t="str">
        <f>IF(E12="","",IF(②選手情報入力!P20="","",IF(I12=1,IF(②選手情報入力!$P$5="","",②選手情報入力!$P$5),IF(②選手情報入力!$P$6="","",②選手情報入力!$P$6))))</f>
        <v/>
      </c>
      <c r="AG12" t="str">
        <f>IF(E12="","",IF(②選手情報入力!P20="","",0))</f>
        <v/>
      </c>
      <c r="AH12" t="str">
        <f>IF(E12="","",IF(②選手情報入力!P20="","",2))</f>
        <v/>
      </c>
    </row>
    <row r="13" spans="1:34">
      <c r="A13" t="str">
        <f>IF(E13="","",I13*1000000+①学校情報入力!$D$3*1000+②選手情報入力!A21)</f>
        <v/>
      </c>
      <c r="B13" t="str">
        <f>IF(E13="","",①学校情報入力!$D$3)</f>
        <v/>
      </c>
      <c r="D13" t="str">
        <f>IF(②選手情報入力!B21="","",②選手情報入力!B21)</f>
        <v/>
      </c>
      <c r="E13" t="str">
        <f>IF(②選手情報入力!C21="","",②選手情報入力!C21)</f>
        <v/>
      </c>
      <c r="F13" t="str">
        <f>IF(E13="","",②選手情報入力!D21)</f>
        <v/>
      </c>
      <c r="G13" t="str">
        <f>IF(E13="","",②選手情報入力!E21)</f>
        <v/>
      </c>
      <c r="H13" t="str">
        <f t="shared" si="0"/>
        <v/>
      </c>
      <c r="I13" t="str">
        <f>IF(E13="","",IF(②選手情報入力!G21="男",1,2))</f>
        <v/>
      </c>
      <c r="J13" t="str">
        <f>IF(E13="","",IF(②選手情報入力!H21="","",②選手情報入力!H21))</f>
        <v/>
      </c>
      <c r="L13" t="str">
        <f t="shared" si="1"/>
        <v/>
      </c>
      <c r="M13" t="str">
        <f t="shared" si="2"/>
        <v/>
      </c>
      <c r="O13" t="str">
        <f>IF(E13="","",IF(②選手情報入力!I21="","",IF(I13=1,VLOOKUP(②選手情報入力!I21,種目情報!$A$3:$B$17,2,FALSE),VLOOKUP(②選手情報入力!I21,種目情報!$E$3:$F$19,2,FALSE))))</f>
        <v/>
      </c>
      <c r="P13" t="str">
        <f>IF(E13="","",IF(②選手情報入力!J21="","",②選手情報入力!J21))</f>
        <v/>
      </c>
      <c r="Q13" s="37" t="str">
        <f>IF(E13="","",IF(②選手情報入力!I21="","",0))</f>
        <v/>
      </c>
      <c r="R13" t="str">
        <f>IF(E13="","",IF(②選手情報入力!I21="","",IF(I13=1,VLOOKUP(②選手情報入力!I21,種目情報!$A$4:$C$17,3,FALSE),VLOOKUP(②選手情報入力!I21,種目情報!$E$3:$G$19,3,FALSE))))</f>
        <v/>
      </c>
      <c r="S13" t="str">
        <f>IF(E13="","",IF(②選手情報入力!K21="","",IF(I13=1,VLOOKUP(②選手情報入力!K21,種目情報!$A$4:$B$17,2,FALSE),VLOOKUP(②選手情報入力!K21,種目情報!$E$4:$F$19,2,FALSE))))</f>
        <v/>
      </c>
      <c r="T13" t="str">
        <f>IF(E13="","",IF(②選手情報入力!L21="","",②選手情報入力!L21))</f>
        <v/>
      </c>
      <c r="U13" s="37" t="str">
        <f>IF(E13="","",IF(②選手情報入力!K21="","",0))</f>
        <v/>
      </c>
      <c r="V13" t="str">
        <f>IF(E13="","",IF(②選手情報入力!K21="","",IF(I13=1,VLOOKUP(②選手情報入力!K21,種目情報!$A$4:$C$17,3,FALSE),VLOOKUP(②選手情報入力!K21,種目情報!$E$4:$G$19,3,FALSE))))</f>
        <v/>
      </c>
      <c r="W13" t="str">
        <f>IF(E13="","",IF(②選手情報入力!M21="","",IF(I13=1,VLOOKUP(②選手情報入力!M21,種目情報!$A$4:$B$17,2,FALSE),VLOOKUP(②選手情報入力!M21,種目情報!$E$4:$F$19,2,FALSE))))</f>
        <v/>
      </c>
      <c r="X13" t="str">
        <f>IF(E13="","",IF(②選手情報入力!N21="","",②選手情報入力!N21))</f>
        <v/>
      </c>
      <c r="Y13" s="37" t="str">
        <f>IF(E13="","",IF(②選手情報入力!M21="","",0))</f>
        <v/>
      </c>
      <c r="Z13" t="str">
        <f>IF(E13="","",IF(②選手情報入力!M21="","",IF(I13=1,VLOOKUP(②選手情報入力!M21,種目情報!$A$4:$C$17,3,FALSE),VLOOKUP(②選手情報入力!M21,種目情報!$E$4:$G$19,3,FALSE))))</f>
        <v/>
      </c>
      <c r="AA13" t="str">
        <f>IF(E13="","",IF(②選手情報入力!O21="","",IF(I13=1,種目情報!$J$4,種目情報!$J$6)))</f>
        <v/>
      </c>
      <c r="AB13" t="str">
        <f>IF(E13="","",IF(②選手情報入力!O21="","",IF(I13=1,IF(②選手情報入力!$O$5="","",②選手情報入力!$O$5),IF(②選手情報入力!$O$6="","",②選手情報入力!$O$6))))</f>
        <v/>
      </c>
      <c r="AC13" t="str">
        <f>IF(E13="","",IF(②選手情報入力!O21="","",0))</f>
        <v/>
      </c>
      <c r="AD13" t="str">
        <f>IF(E13="","",IF(②選手情報入力!O21="","",2))</f>
        <v/>
      </c>
      <c r="AE13" t="str">
        <f>IF(E13="","",IF(②選手情報入力!P21="","",IF(I13=1,種目情報!$J$5,種目情報!$J$7)))</f>
        <v/>
      </c>
      <c r="AF13" t="str">
        <f>IF(E13="","",IF(②選手情報入力!P21="","",IF(I13=1,IF(②選手情報入力!$P$5="","",②選手情報入力!$P$5),IF(②選手情報入力!$P$6="","",②選手情報入力!$P$6))))</f>
        <v/>
      </c>
      <c r="AG13" t="str">
        <f>IF(E13="","",IF(②選手情報入力!P21="","",0))</f>
        <v/>
      </c>
      <c r="AH13" t="str">
        <f>IF(E13="","",IF(②選手情報入力!P21="","",2))</f>
        <v/>
      </c>
    </row>
    <row r="14" spans="1:34">
      <c r="A14" t="str">
        <f>IF(E14="","",I14*1000000+①学校情報入力!$D$3*1000+②選手情報入力!A22)</f>
        <v/>
      </c>
      <c r="B14" t="str">
        <f>IF(E14="","",①学校情報入力!$D$3)</f>
        <v/>
      </c>
      <c r="D14" t="str">
        <f>IF(②選手情報入力!B22="","",②選手情報入力!B22)</f>
        <v/>
      </c>
      <c r="E14" t="str">
        <f>IF(②選手情報入力!C22="","",②選手情報入力!C22)</f>
        <v/>
      </c>
      <c r="F14" t="str">
        <f>IF(E14="","",②選手情報入力!D22)</f>
        <v/>
      </c>
      <c r="G14" t="str">
        <f>IF(E14="","",②選手情報入力!E22)</f>
        <v/>
      </c>
      <c r="H14" t="str">
        <f t="shared" si="0"/>
        <v/>
      </c>
      <c r="I14" t="str">
        <f>IF(E14="","",IF(②選手情報入力!G22="男",1,2))</f>
        <v/>
      </c>
      <c r="J14" t="str">
        <f>IF(E14="","",IF(②選手情報入力!H22="","",②選手情報入力!H22))</f>
        <v/>
      </c>
      <c r="L14" t="str">
        <f t="shared" si="1"/>
        <v/>
      </c>
      <c r="M14" t="str">
        <f t="shared" si="2"/>
        <v/>
      </c>
      <c r="O14" t="str">
        <f>IF(E14="","",IF(②選手情報入力!I22="","",IF(I14=1,VLOOKUP(②選手情報入力!I22,種目情報!$A$3:$B$17,2,FALSE),VLOOKUP(②選手情報入力!I22,種目情報!$E$3:$F$19,2,FALSE))))</f>
        <v/>
      </c>
      <c r="P14" t="str">
        <f>IF(E14="","",IF(②選手情報入力!J22="","",②選手情報入力!J22))</f>
        <v/>
      </c>
      <c r="Q14" s="37" t="str">
        <f>IF(E14="","",IF(②選手情報入力!I22="","",0))</f>
        <v/>
      </c>
      <c r="R14" t="str">
        <f>IF(E14="","",IF(②選手情報入力!I22="","",IF(I14=1,VLOOKUP(②選手情報入力!I22,種目情報!$A$4:$C$17,3,FALSE),VLOOKUP(②選手情報入力!I22,種目情報!$E$3:$G$19,3,FALSE))))</f>
        <v/>
      </c>
      <c r="S14" t="str">
        <f>IF(E14="","",IF(②選手情報入力!K22="","",IF(I14=1,VLOOKUP(②選手情報入力!K22,種目情報!$A$4:$B$17,2,FALSE),VLOOKUP(②選手情報入力!K22,種目情報!$E$4:$F$19,2,FALSE))))</f>
        <v/>
      </c>
      <c r="T14" t="str">
        <f>IF(E14="","",IF(②選手情報入力!L22="","",②選手情報入力!L22))</f>
        <v/>
      </c>
      <c r="U14" s="37" t="str">
        <f>IF(E14="","",IF(②選手情報入力!K22="","",0))</f>
        <v/>
      </c>
      <c r="V14" t="str">
        <f>IF(E14="","",IF(②選手情報入力!K22="","",IF(I14=1,VLOOKUP(②選手情報入力!K22,種目情報!$A$4:$C$17,3,FALSE),VLOOKUP(②選手情報入力!K22,種目情報!$E$4:$G$19,3,FALSE))))</f>
        <v/>
      </c>
      <c r="W14" t="str">
        <f>IF(E14="","",IF(②選手情報入力!M22="","",IF(I14=1,VLOOKUP(②選手情報入力!M22,種目情報!$A$4:$B$17,2,FALSE),VLOOKUP(②選手情報入力!M22,種目情報!$E$4:$F$19,2,FALSE))))</f>
        <v/>
      </c>
      <c r="X14" t="str">
        <f>IF(E14="","",IF(②選手情報入力!N22="","",②選手情報入力!N22))</f>
        <v/>
      </c>
      <c r="Y14" s="37" t="str">
        <f>IF(E14="","",IF(②選手情報入力!M22="","",0))</f>
        <v/>
      </c>
      <c r="Z14" t="str">
        <f>IF(E14="","",IF(②選手情報入力!M22="","",IF(I14=1,VLOOKUP(②選手情報入力!M22,種目情報!$A$4:$C$17,3,FALSE),VLOOKUP(②選手情報入力!M22,種目情報!$E$4:$G$19,3,FALSE))))</f>
        <v/>
      </c>
      <c r="AA14" t="str">
        <f>IF(E14="","",IF(②選手情報入力!O22="","",IF(I14=1,種目情報!$J$4,種目情報!$J$6)))</f>
        <v/>
      </c>
      <c r="AB14" t="str">
        <f>IF(E14="","",IF(②選手情報入力!O22="","",IF(I14=1,IF(②選手情報入力!$O$5="","",②選手情報入力!$O$5),IF(②選手情報入力!$O$6="","",②選手情報入力!$O$6))))</f>
        <v/>
      </c>
      <c r="AC14" t="str">
        <f>IF(E14="","",IF(②選手情報入力!O22="","",0))</f>
        <v/>
      </c>
      <c r="AD14" t="str">
        <f>IF(E14="","",IF(②選手情報入力!O22="","",2))</f>
        <v/>
      </c>
      <c r="AE14" t="str">
        <f>IF(E14="","",IF(②選手情報入力!P22="","",IF(I14=1,種目情報!$J$5,種目情報!$J$7)))</f>
        <v/>
      </c>
      <c r="AF14" t="str">
        <f>IF(E14="","",IF(②選手情報入力!P22="","",IF(I14=1,IF(②選手情報入力!$P$5="","",②選手情報入力!$P$5),IF(②選手情報入力!$P$6="","",②選手情報入力!$P$6))))</f>
        <v/>
      </c>
      <c r="AG14" t="str">
        <f>IF(E14="","",IF(②選手情報入力!P22="","",0))</f>
        <v/>
      </c>
      <c r="AH14" t="str">
        <f>IF(E14="","",IF(②選手情報入力!P22="","",2))</f>
        <v/>
      </c>
    </row>
    <row r="15" spans="1:34">
      <c r="A15" t="str">
        <f>IF(E15="","",I15*1000000+①学校情報入力!$D$3*1000+②選手情報入力!A23)</f>
        <v/>
      </c>
      <c r="B15" t="str">
        <f>IF(E15="","",①学校情報入力!$D$3)</f>
        <v/>
      </c>
      <c r="D15" t="str">
        <f>IF(②選手情報入力!B23="","",②選手情報入力!B23)</f>
        <v/>
      </c>
      <c r="E15" t="str">
        <f>IF(②選手情報入力!C23="","",②選手情報入力!C23)</f>
        <v/>
      </c>
      <c r="F15" t="str">
        <f>IF(E15="","",②選手情報入力!D23)</f>
        <v/>
      </c>
      <c r="G15" t="str">
        <f>IF(E15="","",②選手情報入力!E23)</f>
        <v/>
      </c>
      <c r="H15" t="str">
        <f t="shared" si="0"/>
        <v/>
      </c>
      <c r="I15" t="str">
        <f>IF(E15="","",IF(②選手情報入力!G23="男",1,2))</f>
        <v/>
      </c>
      <c r="J15" t="str">
        <f>IF(E15="","",IF(②選手情報入力!H23="","",②選手情報入力!H23))</f>
        <v/>
      </c>
      <c r="L15" t="str">
        <f t="shared" si="1"/>
        <v/>
      </c>
      <c r="M15" t="str">
        <f t="shared" si="2"/>
        <v/>
      </c>
      <c r="O15" t="str">
        <f>IF(E15="","",IF(②選手情報入力!I23="","",IF(I15=1,VLOOKUP(②選手情報入力!I23,種目情報!$A$3:$B$17,2,FALSE),VLOOKUP(②選手情報入力!I23,種目情報!$E$3:$F$19,2,FALSE))))</f>
        <v/>
      </c>
      <c r="P15" t="str">
        <f>IF(E15="","",IF(②選手情報入力!J23="","",②選手情報入力!J23))</f>
        <v/>
      </c>
      <c r="Q15" s="37" t="str">
        <f>IF(E15="","",IF(②選手情報入力!I23="","",0))</f>
        <v/>
      </c>
      <c r="R15" t="str">
        <f>IF(E15="","",IF(②選手情報入力!I23="","",IF(I15=1,VLOOKUP(②選手情報入力!I23,種目情報!$A$4:$C$17,3,FALSE),VLOOKUP(②選手情報入力!I23,種目情報!$E$3:$G$19,3,FALSE))))</f>
        <v/>
      </c>
      <c r="S15" t="str">
        <f>IF(E15="","",IF(②選手情報入力!K23="","",IF(I15=1,VLOOKUP(②選手情報入力!K23,種目情報!$A$4:$B$17,2,FALSE),VLOOKUP(②選手情報入力!K23,種目情報!$E$4:$F$19,2,FALSE))))</f>
        <v/>
      </c>
      <c r="T15" t="str">
        <f>IF(E15="","",IF(②選手情報入力!L23="","",②選手情報入力!L23))</f>
        <v/>
      </c>
      <c r="U15" s="37" t="str">
        <f>IF(E15="","",IF(②選手情報入力!K23="","",0))</f>
        <v/>
      </c>
      <c r="V15" t="str">
        <f>IF(E15="","",IF(②選手情報入力!K23="","",IF(I15=1,VLOOKUP(②選手情報入力!K23,種目情報!$A$4:$C$17,3,FALSE),VLOOKUP(②選手情報入力!K23,種目情報!$E$4:$G$19,3,FALSE))))</f>
        <v/>
      </c>
      <c r="W15" t="str">
        <f>IF(E15="","",IF(②選手情報入力!M23="","",IF(I15=1,VLOOKUP(②選手情報入力!M23,種目情報!$A$4:$B$17,2,FALSE),VLOOKUP(②選手情報入力!M23,種目情報!$E$4:$F$19,2,FALSE))))</f>
        <v/>
      </c>
      <c r="X15" t="str">
        <f>IF(E15="","",IF(②選手情報入力!N23="","",②選手情報入力!N23))</f>
        <v/>
      </c>
      <c r="Y15" s="37" t="str">
        <f>IF(E15="","",IF(②選手情報入力!M23="","",0))</f>
        <v/>
      </c>
      <c r="Z15" t="str">
        <f>IF(E15="","",IF(②選手情報入力!M23="","",IF(I15=1,VLOOKUP(②選手情報入力!M23,種目情報!$A$4:$C$17,3,FALSE),VLOOKUP(②選手情報入力!M23,種目情報!$E$4:$G$19,3,FALSE))))</f>
        <v/>
      </c>
      <c r="AA15" t="str">
        <f>IF(E15="","",IF(②選手情報入力!O23="","",IF(I15=1,種目情報!$J$4,種目情報!$J$6)))</f>
        <v/>
      </c>
      <c r="AB15" t="str">
        <f>IF(E15="","",IF(②選手情報入力!O23="","",IF(I15=1,IF(②選手情報入力!$O$5="","",②選手情報入力!$O$5),IF(②選手情報入力!$O$6="","",②選手情報入力!$O$6))))</f>
        <v/>
      </c>
      <c r="AC15" t="str">
        <f>IF(E15="","",IF(②選手情報入力!O23="","",0))</f>
        <v/>
      </c>
      <c r="AD15" t="str">
        <f>IF(E15="","",IF(②選手情報入力!O23="","",2))</f>
        <v/>
      </c>
      <c r="AE15" t="str">
        <f>IF(E15="","",IF(②選手情報入力!P23="","",IF(I15=1,種目情報!$J$5,種目情報!$J$7)))</f>
        <v/>
      </c>
      <c r="AF15" t="str">
        <f>IF(E15="","",IF(②選手情報入力!P23="","",IF(I15=1,IF(②選手情報入力!$P$5="","",②選手情報入力!$P$5),IF(②選手情報入力!$P$6="","",②選手情報入力!$P$6))))</f>
        <v/>
      </c>
      <c r="AG15" t="str">
        <f>IF(E15="","",IF(②選手情報入力!P23="","",0))</f>
        <v/>
      </c>
      <c r="AH15" t="str">
        <f>IF(E15="","",IF(②選手情報入力!P23="","",2))</f>
        <v/>
      </c>
    </row>
    <row r="16" spans="1:34">
      <c r="A16" t="str">
        <f>IF(E16="","",I16*1000000+①学校情報入力!$D$3*1000+②選手情報入力!A24)</f>
        <v/>
      </c>
      <c r="B16" t="str">
        <f>IF(E16="","",①学校情報入力!$D$3)</f>
        <v/>
      </c>
      <c r="D16" t="str">
        <f>IF(②選手情報入力!B24="","",②選手情報入力!B24)</f>
        <v/>
      </c>
      <c r="E16" t="str">
        <f>IF(②選手情報入力!C24="","",②選手情報入力!C24)</f>
        <v/>
      </c>
      <c r="F16" t="str">
        <f>IF(E16="","",②選手情報入力!D24)</f>
        <v/>
      </c>
      <c r="G16" t="str">
        <f>IF(E16="","",②選手情報入力!E24)</f>
        <v/>
      </c>
      <c r="H16" t="str">
        <f t="shared" si="0"/>
        <v/>
      </c>
      <c r="I16" t="str">
        <f>IF(E16="","",IF(②選手情報入力!G24="男",1,2))</f>
        <v/>
      </c>
      <c r="J16" t="str">
        <f>IF(E16="","",IF(②選手情報入力!H24="","",②選手情報入力!H24))</f>
        <v/>
      </c>
      <c r="L16" t="str">
        <f t="shared" si="1"/>
        <v/>
      </c>
      <c r="M16" t="str">
        <f t="shared" si="2"/>
        <v/>
      </c>
      <c r="O16" t="str">
        <f>IF(E16="","",IF(②選手情報入力!I24="","",IF(I16=1,VLOOKUP(②選手情報入力!I24,種目情報!$A$3:$B$17,2,FALSE),VLOOKUP(②選手情報入力!I24,種目情報!$E$3:$F$19,2,FALSE))))</f>
        <v/>
      </c>
      <c r="P16" t="str">
        <f>IF(E16="","",IF(②選手情報入力!J24="","",②選手情報入力!J24))</f>
        <v/>
      </c>
      <c r="Q16" s="37" t="str">
        <f>IF(E16="","",IF(②選手情報入力!I24="","",0))</f>
        <v/>
      </c>
      <c r="R16" t="str">
        <f>IF(E16="","",IF(②選手情報入力!I24="","",IF(I16=1,VLOOKUP(②選手情報入力!I24,種目情報!$A$4:$C$17,3,FALSE),VLOOKUP(②選手情報入力!I24,種目情報!$E$3:$G$19,3,FALSE))))</f>
        <v/>
      </c>
      <c r="S16" t="str">
        <f>IF(E16="","",IF(②選手情報入力!K24="","",IF(I16=1,VLOOKUP(②選手情報入力!K24,種目情報!$A$4:$B$17,2,FALSE),VLOOKUP(②選手情報入力!K24,種目情報!$E$4:$F$19,2,FALSE))))</f>
        <v/>
      </c>
      <c r="T16" t="str">
        <f>IF(E16="","",IF(②選手情報入力!L24="","",②選手情報入力!L24))</f>
        <v/>
      </c>
      <c r="U16" s="37" t="str">
        <f>IF(E16="","",IF(②選手情報入力!K24="","",0))</f>
        <v/>
      </c>
      <c r="V16" t="str">
        <f>IF(E16="","",IF(②選手情報入力!K24="","",IF(I16=1,VLOOKUP(②選手情報入力!K24,種目情報!$A$4:$C$17,3,FALSE),VLOOKUP(②選手情報入力!K24,種目情報!$E$4:$G$19,3,FALSE))))</f>
        <v/>
      </c>
      <c r="W16" t="str">
        <f>IF(E16="","",IF(②選手情報入力!M24="","",IF(I16=1,VLOOKUP(②選手情報入力!M24,種目情報!$A$4:$B$17,2,FALSE),VLOOKUP(②選手情報入力!M24,種目情報!$E$4:$F$19,2,FALSE))))</f>
        <v/>
      </c>
      <c r="X16" t="str">
        <f>IF(E16="","",IF(②選手情報入力!N24="","",②選手情報入力!N24))</f>
        <v/>
      </c>
      <c r="Y16" s="37" t="str">
        <f>IF(E16="","",IF(②選手情報入力!M24="","",0))</f>
        <v/>
      </c>
      <c r="Z16" t="str">
        <f>IF(E16="","",IF(②選手情報入力!M24="","",IF(I16=1,VLOOKUP(②選手情報入力!M24,種目情報!$A$4:$C$17,3,FALSE),VLOOKUP(②選手情報入力!M24,種目情報!$E$4:$G$19,3,FALSE))))</f>
        <v/>
      </c>
      <c r="AA16" t="str">
        <f>IF(E16="","",IF(②選手情報入力!O24="","",IF(I16=1,種目情報!$J$4,種目情報!$J$6)))</f>
        <v/>
      </c>
      <c r="AB16" t="str">
        <f>IF(E16="","",IF(②選手情報入力!O24="","",IF(I16=1,IF(②選手情報入力!$O$5="","",②選手情報入力!$O$5),IF(②選手情報入力!$O$6="","",②選手情報入力!$O$6))))</f>
        <v/>
      </c>
      <c r="AC16" t="str">
        <f>IF(E16="","",IF(②選手情報入力!O24="","",0))</f>
        <v/>
      </c>
      <c r="AD16" t="str">
        <f>IF(E16="","",IF(②選手情報入力!O24="","",2))</f>
        <v/>
      </c>
      <c r="AE16" t="str">
        <f>IF(E16="","",IF(②選手情報入力!P24="","",IF(I16=1,種目情報!$J$5,種目情報!$J$7)))</f>
        <v/>
      </c>
      <c r="AF16" t="str">
        <f>IF(E16="","",IF(②選手情報入力!P24="","",IF(I16=1,IF(②選手情報入力!$P$5="","",②選手情報入力!$P$5),IF(②選手情報入力!$P$6="","",②選手情報入力!$P$6))))</f>
        <v/>
      </c>
      <c r="AG16" t="str">
        <f>IF(E16="","",IF(②選手情報入力!P24="","",0))</f>
        <v/>
      </c>
      <c r="AH16" t="str">
        <f>IF(E16="","",IF(②選手情報入力!P24="","",2))</f>
        <v/>
      </c>
    </row>
    <row r="17" spans="1:34">
      <c r="A17" t="str">
        <f>IF(E17="","",I17*1000000+①学校情報入力!$D$3*1000+②選手情報入力!A25)</f>
        <v/>
      </c>
      <c r="B17" t="str">
        <f>IF(E17="","",①学校情報入力!$D$3)</f>
        <v/>
      </c>
      <c r="D17" t="str">
        <f>IF(②選手情報入力!B25="","",②選手情報入力!B25)</f>
        <v/>
      </c>
      <c r="E17" t="str">
        <f>IF(②選手情報入力!C25="","",②選手情報入力!C25)</f>
        <v/>
      </c>
      <c r="F17" t="str">
        <f>IF(E17="","",②選手情報入力!D25)</f>
        <v/>
      </c>
      <c r="G17" t="str">
        <f>IF(E17="","",②選手情報入力!E25)</f>
        <v/>
      </c>
      <c r="H17" t="str">
        <f t="shared" si="0"/>
        <v/>
      </c>
      <c r="I17" t="str">
        <f>IF(E17="","",IF(②選手情報入力!G25="男",1,2))</f>
        <v/>
      </c>
      <c r="J17" t="str">
        <f>IF(E17="","",IF(②選手情報入力!H25="","",②選手情報入力!H25))</f>
        <v/>
      </c>
      <c r="L17" t="str">
        <f t="shared" si="1"/>
        <v/>
      </c>
      <c r="M17" t="str">
        <f t="shared" si="2"/>
        <v/>
      </c>
      <c r="O17" t="str">
        <f>IF(E17="","",IF(②選手情報入力!I25="","",IF(I17=1,VLOOKUP(②選手情報入力!I25,種目情報!$A$3:$B$17,2,FALSE),VLOOKUP(②選手情報入力!I25,種目情報!$E$3:$F$19,2,FALSE))))</f>
        <v/>
      </c>
      <c r="P17" t="str">
        <f>IF(E17="","",IF(②選手情報入力!J25="","",②選手情報入力!J25))</f>
        <v/>
      </c>
      <c r="Q17" s="37" t="str">
        <f>IF(E17="","",IF(②選手情報入力!I25="","",0))</f>
        <v/>
      </c>
      <c r="R17" t="str">
        <f>IF(E17="","",IF(②選手情報入力!I25="","",IF(I17=1,VLOOKUP(②選手情報入力!I25,種目情報!$A$4:$C$17,3,FALSE),VLOOKUP(②選手情報入力!I25,種目情報!$E$3:$G$19,3,FALSE))))</f>
        <v/>
      </c>
      <c r="S17" t="str">
        <f>IF(E17="","",IF(②選手情報入力!K25="","",IF(I17=1,VLOOKUP(②選手情報入力!K25,種目情報!$A$4:$B$17,2,FALSE),VLOOKUP(②選手情報入力!K25,種目情報!$E$4:$F$19,2,FALSE))))</f>
        <v/>
      </c>
      <c r="T17" t="str">
        <f>IF(E17="","",IF(②選手情報入力!L25="","",②選手情報入力!L25))</f>
        <v/>
      </c>
      <c r="U17" s="37" t="str">
        <f>IF(E17="","",IF(②選手情報入力!K25="","",0))</f>
        <v/>
      </c>
      <c r="V17" t="str">
        <f>IF(E17="","",IF(②選手情報入力!K25="","",IF(I17=1,VLOOKUP(②選手情報入力!K25,種目情報!$A$4:$C$17,3,FALSE),VLOOKUP(②選手情報入力!K25,種目情報!$E$4:$G$19,3,FALSE))))</f>
        <v/>
      </c>
      <c r="W17" t="str">
        <f>IF(E17="","",IF(②選手情報入力!M25="","",IF(I17=1,VLOOKUP(②選手情報入力!M25,種目情報!$A$4:$B$17,2,FALSE),VLOOKUP(②選手情報入力!M25,種目情報!$E$4:$F$19,2,FALSE))))</f>
        <v/>
      </c>
      <c r="X17" t="str">
        <f>IF(E17="","",IF(②選手情報入力!N25="","",②選手情報入力!N25))</f>
        <v/>
      </c>
      <c r="Y17" s="37" t="str">
        <f>IF(E17="","",IF(②選手情報入力!M25="","",0))</f>
        <v/>
      </c>
      <c r="Z17" t="str">
        <f>IF(E17="","",IF(②選手情報入力!M25="","",IF(I17=1,VLOOKUP(②選手情報入力!M25,種目情報!$A$4:$C$17,3,FALSE),VLOOKUP(②選手情報入力!M25,種目情報!$E$4:$G$19,3,FALSE))))</f>
        <v/>
      </c>
      <c r="AA17" t="str">
        <f>IF(E17="","",IF(②選手情報入力!O25="","",IF(I17=1,種目情報!$J$4,種目情報!$J$6)))</f>
        <v/>
      </c>
      <c r="AB17" t="str">
        <f>IF(E17="","",IF(②選手情報入力!O25="","",IF(I17=1,IF(②選手情報入力!$O$5="","",②選手情報入力!$O$5),IF(②選手情報入力!$O$6="","",②選手情報入力!$O$6))))</f>
        <v/>
      </c>
      <c r="AC17" t="str">
        <f>IF(E17="","",IF(②選手情報入力!O25="","",0))</f>
        <v/>
      </c>
      <c r="AD17" t="str">
        <f>IF(E17="","",IF(②選手情報入力!O25="","",2))</f>
        <v/>
      </c>
      <c r="AE17" t="str">
        <f>IF(E17="","",IF(②選手情報入力!P25="","",IF(I17=1,種目情報!$J$5,種目情報!$J$7)))</f>
        <v/>
      </c>
      <c r="AF17" t="str">
        <f>IF(E17="","",IF(②選手情報入力!P25="","",IF(I17=1,IF(②選手情報入力!$P$5="","",②選手情報入力!$P$5),IF(②選手情報入力!$P$6="","",②選手情報入力!$P$6))))</f>
        <v/>
      </c>
      <c r="AG17" t="str">
        <f>IF(E17="","",IF(②選手情報入力!P25="","",0))</f>
        <v/>
      </c>
      <c r="AH17" t="str">
        <f>IF(E17="","",IF(②選手情報入力!P25="","",2))</f>
        <v/>
      </c>
    </row>
    <row r="18" spans="1:34">
      <c r="A18" t="str">
        <f>IF(E18="","",I18*1000000+①学校情報入力!$D$3*1000+②選手情報入力!A26)</f>
        <v/>
      </c>
      <c r="B18" t="str">
        <f>IF(E18="","",①学校情報入力!$D$3)</f>
        <v/>
      </c>
      <c r="D18" t="str">
        <f>IF(②選手情報入力!B26="","",②選手情報入力!B26)</f>
        <v/>
      </c>
      <c r="E18" t="str">
        <f>IF(②選手情報入力!C26="","",②選手情報入力!C26)</f>
        <v/>
      </c>
      <c r="F18" t="str">
        <f>IF(E18="","",②選手情報入力!D26)</f>
        <v/>
      </c>
      <c r="G18" t="str">
        <f>IF(E18="","",②選手情報入力!E26)</f>
        <v/>
      </c>
      <c r="H18" t="str">
        <f t="shared" si="0"/>
        <v/>
      </c>
      <c r="I18" t="str">
        <f>IF(E18="","",IF(②選手情報入力!G26="男",1,2))</f>
        <v/>
      </c>
      <c r="J18" t="str">
        <f>IF(E18="","",IF(②選手情報入力!H26="","",②選手情報入力!H26))</f>
        <v/>
      </c>
      <c r="L18" t="str">
        <f t="shared" si="1"/>
        <v/>
      </c>
      <c r="M18" t="str">
        <f t="shared" si="2"/>
        <v/>
      </c>
      <c r="O18" t="str">
        <f>IF(E18="","",IF(②選手情報入力!I26="","",IF(I18=1,VLOOKUP(②選手情報入力!I26,種目情報!$A$3:$B$17,2,FALSE),VLOOKUP(②選手情報入力!I26,種目情報!$E$3:$F$19,2,FALSE))))</f>
        <v/>
      </c>
      <c r="P18" t="str">
        <f>IF(E18="","",IF(②選手情報入力!J26="","",②選手情報入力!J26))</f>
        <v/>
      </c>
      <c r="Q18" s="37" t="str">
        <f>IF(E18="","",IF(②選手情報入力!I26="","",0))</f>
        <v/>
      </c>
      <c r="R18" t="str">
        <f>IF(E18="","",IF(②選手情報入力!I26="","",IF(I18=1,VLOOKUP(②選手情報入力!I26,種目情報!$A$4:$C$17,3,FALSE),VLOOKUP(②選手情報入力!I26,種目情報!$E$3:$G$19,3,FALSE))))</f>
        <v/>
      </c>
      <c r="S18" t="str">
        <f>IF(E18="","",IF(②選手情報入力!K26="","",IF(I18=1,VLOOKUP(②選手情報入力!K26,種目情報!$A$4:$B$17,2,FALSE),VLOOKUP(②選手情報入力!K26,種目情報!$E$4:$F$19,2,FALSE))))</f>
        <v/>
      </c>
      <c r="T18" t="str">
        <f>IF(E18="","",IF(②選手情報入力!L26="","",②選手情報入力!L26))</f>
        <v/>
      </c>
      <c r="U18" s="37" t="str">
        <f>IF(E18="","",IF(②選手情報入力!K26="","",0))</f>
        <v/>
      </c>
      <c r="V18" t="str">
        <f>IF(E18="","",IF(②選手情報入力!K26="","",IF(I18=1,VLOOKUP(②選手情報入力!K26,種目情報!$A$4:$C$17,3,FALSE),VLOOKUP(②選手情報入力!K26,種目情報!$E$4:$G$19,3,FALSE))))</f>
        <v/>
      </c>
      <c r="W18" t="str">
        <f>IF(E18="","",IF(②選手情報入力!M26="","",IF(I18=1,VLOOKUP(②選手情報入力!M26,種目情報!$A$4:$B$17,2,FALSE),VLOOKUP(②選手情報入力!M26,種目情報!$E$4:$F$19,2,FALSE))))</f>
        <v/>
      </c>
      <c r="X18" t="str">
        <f>IF(E18="","",IF(②選手情報入力!N26="","",②選手情報入力!N26))</f>
        <v/>
      </c>
      <c r="Y18" s="37" t="str">
        <f>IF(E18="","",IF(②選手情報入力!M26="","",0))</f>
        <v/>
      </c>
      <c r="Z18" t="str">
        <f>IF(E18="","",IF(②選手情報入力!M26="","",IF(I18=1,VLOOKUP(②選手情報入力!M26,種目情報!$A$4:$C$17,3,FALSE),VLOOKUP(②選手情報入力!M26,種目情報!$E$4:$G$19,3,FALSE))))</f>
        <v/>
      </c>
      <c r="AA18" t="str">
        <f>IF(E18="","",IF(②選手情報入力!O26="","",IF(I18=1,種目情報!$J$4,種目情報!$J$6)))</f>
        <v/>
      </c>
      <c r="AB18" t="str">
        <f>IF(E18="","",IF(②選手情報入力!O26="","",IF(I18=1,IF(②選手情報入力!$O$5="","",②選手情報入力!$O$5),IF(②選手情報入力!$O$6="","",②選手情報入力!$O$6))))</f>
        <v/>
      </c>
      <c r="AC18" t="str">
        <f>IF(E18="","",IF(②選手情報入力!O26="","",0))</f>
        <v/>
      </c>
      <c r="AD18" t="str">
        <f>IF(E18="","",IF(②選手情報入力!O26="","",2))</f>
        <v/>
      </c>
      <c r="AE18" t="str">
        <f>IF(E18="","",IF(②選手情報入力!P26="","",IF(I18=1,種目情報!$J$5,種目情報!$J$7)))</f>
        <v/>
      </c>
      <c r="AF18" t="str">
        <f>IF(E18="","",IF(②選手情報入力!P26="","",IF(I18=1,IF(②選手情報入力!$P$5="","",②選手情報入力!$P$5),IF(②選手情報入力!$P$6="","",②選手情報入力!$P$6))))</f>
        <v/>
      </c>
      <c r="AG18" t="str">
        <f>IF(E18="","",IF(②選手情報入力!P26="","",0))</f>
        <v/>
      </c>
      <c r="AH18" t="str">
        <f>IF(E18="","",IF(②選手情報入力!P26="","",2))</f>
        <v/>
      </c>
    </row>
    <row r="19" spans="1:34">
      <c r="A19" t="str">
        <f>IF(E19="","",I19*1000000+①学校情報入力!$D$3*1000+②選手情報入力!A27)</f>
        <v/>
      </c>
      <c r="B19" t="str">
        <f>IF(E19="","",①学校情報入力!$D$3)</f>
        <v/>
      </c>
      <c r="D19" t="str">
        <f>IF(②選手情報入力!B27="","",②選手情報入力!B27)</f>
        <v/>
      </c>
      <c r="E19" t="str">
        <f>IF(②選手情報入力!C27="","",②選手情報入力!C27)</f>
        <v/>
      </c>
      <c r="F19" t="str">
        <f>IF(E19="","",②選手情報入力!D27)</f>
        <v/>
      </c>
      <c r="G19" t="str">
        <f>IF(E19="","",②選手情報入力!E27)</f>
        <v/>
      </c>
      <c r="H19" t="str">
        <f t="shared" si="0"/>
        <v/>
      </c>
      <c r="I19" t="str">
        <f>IF(E19="","",IF(②選手情報入力!G27="男",1,2))</f>
        <v/>
      </c>
      <c r="J19" t="str">
        <f>IF(E19="","",IF(②選手情報入力!H27="","",②選手情報入力!H27))</f>
        <v/>
      </c>
      <c r="L19" t="str">
        <f t="shared" si="1"/>
        <v/>
      </c>
      <c r="M19" t="str">
        <f t="shared" si="2"/>
        <v/>
      </c>
      <c r="O19" t="str">
        <f>IF(E19="","",IF(②選手情報入力!I27="","",IF(I19=1,VLOOKUP(②選手情報入力!I27,種目情報!$A$3:$B$17,2,FALSE),VLOOKUP(②選手情報入力!I27,種目情報!$E$3:$F$19,2,FALSE))))</f>
        <v/>
      </c>
      <c r="P19" t="str">
        <f>IF(E19="","",IF(②選手情報入力!J27="","",②選手情報入力!J27))</f>
        <v/>
      </c>
      <c r="Q19" s="37" t="str">
        <f>IF(E19="","",IF(②選手情報入力!I27="","",0))</f>
        <v/>
      </c>
      <c r="R19" t="str">
        <f>IF(E19="","",IF(②選手情報入力!I27="","",IF(I19=1,VLOOKUP(②選手情報入力!I27,種目情報!$A$4:$C$17,3,FALSE),VLOOKUP(②選手情報入力!I27,種目情報!$E$3:$G$19,3,FALSE))))</f>
        <v/>
      </c>
      <c r="S19" t="str">
        <f>IF(E19="","",IF(②選手情報入力!K27="","",IF(I19=1,VLOOKUP(②選手情報入力!K27,種目情報!$A$4:$B$17,2,FALSE),VLOOKUP(②選手情報入力!K27,種目情報!$E$4:$F$19,2,FALSE))))</f>
        <v/>
      </c>
      <c r="T19" t="str">
        <f>IF(E19="","",IF(②選手情報入力!L27="","",②選手情報入力!L27))</f>
        <v/>
      </c>
      <c r="U19" s="37" t="str">
        <f>IF(E19="","",IF(②選手情報入力!K27="","",0))</f>
        <v/>
      </c>
      <c r="V19" t="str">
        <f>IF(E19="","",IF(②選手情報入力!K27="","",IF(I19=1,VLOOKUP(②選手情報入力!K27,種目情報!$A$4:$C$17,3,FALSE),VLOOKUP(②選手情報入力!K27,種目情報!$E$4:$G$19,3,FALSE))))</f>
        <v/>
      </c>
      <c r="W19" t="str">
        <f>IF(E19="","",IF(②選手情報入力!M27="","",IF(I19=1,VLOOKUP(②選手情報入力!M27,種目情報!$A$4:$B$17,2,FALSE),VLOOKUP(②選手情報入力!M27,種目情報!$E$4:$F$19,2,FALSE))))</f>
        <v/>
      </c>
      <c r="X19" t="str">
        <f>IF(E19="","",IF(②選手情報入力!N27="","",②選手情報入力!N27))</f>
        <v/>
      </c>
      <c r="Y19" s="37" t="str">
        <f>IF(E19="","",IF(②選手情報入力!M27="","",0))</f>
        <v/>
      </c>
      <c r="Z19" t="str">
        <f>IF(E19="","",IF(②選手情報入力!M27="","",IF(I19=1,VLOOKUP(②選手情報入力!M27,種目情報!$A$4:$C$17,3,FALSE),VLOOKUP(②選手情報入力!M27,種目情報!$E$4:$G$19,3,FALSE))))</f>
        <v/>
      </c>
      <c r="AA19" t="str">
        <f>IF(E19="","",IF(②選手情報入力!O27="","",IF(I19=1,種目情報!$J$4,種目情報!$J$6)))</f>
        <v/>
      </c>
      <c r="AB19" t="str">
        <f>IF(E19="","",IF(②選手情報入力!O27="","",IF(I19=1,IF(②選手情報入力!$O$5="","",②選手情報入力!$O$5),IF(②選手情報入力!$O$6="","",②選手情報入力!$O$6))))</f>
        <v/>
      </c>
      <c r="AC19" t="str">
        <f>IF(E19="","",IF(②選手情報入力!O27="","",0))</f>
        <v/>
      </c>
      <c r="AD19" t="str">
        <f>IF(E19="","",IF(②選手情報入力!O27="","",2))</f>
        <v/>
      </c>
      <c r="AE19" t="str">
        <f>IF(E19="","",IF(②選手情報入力!P27="","",IF(I19=1,種目情報!$J$5,種目情報!$J$7)))</f>
        <v/>
      </c>
      <c r="AF19" t="str">
        <f>IF(E19="","",IF(②選手情報入力!P27="","",IF(I19=1,IF(②選手情報入力!$P$5="","",②選手情報入力!$P$5),IF(②選手情報入力!$P$6="","",②選手情報入力!$P$6))))</f>
        <v/>
      </c>
      <c r="AG19" t="str">
        <f>IF(E19="","",IF(②選手情報入力!P27="","",0))</f>
        <v/>
      </c>
      <c r="AH19" t="str">
        <f>IF(E19="","",IF(②選手情報入力!P27="","",2))</f>
        <v/>
      </c>
    </row>
    <row r="20" spans="1:34">
      <c r="A20" t="str">
        <f>IF(E20="","",I20*1000000+①学校情報入力!$D$3*1000+②選手情報入力!A28)</f>
        <v/>
      </c>
      <c r="B20" t="str">
        <f>IF(E20="","",①学校情報入力!$D$3)</f>
        <v/>
      </c>
      <c r="D20" t="str">
        <f>IF(②選手情報入力!B28="","",②選手情報入力!B28)</f>
        <v/>
      </c>
      <c r="E20" t="str">
        <f>IF(②選手情報入力!C28="","",②選手情報入力!C28)</f>
        <v/>
      </c>
      <c r="F20" t="str">
        <f>IF(E20="","",②選手情報入力!D28)</f>
        <v/>
      </c>
      <c r="G20" t="str">
        <f>IF(E20="","",②選手情報入力!E28)</f>
        <v/>
      </c>
      <c r="H20" t="str">
        <f t="shared" si="0"/>
        <v/>
      </c>
      <c r="I20" t="str">
        <f>IF(E20="","",IF(②選手情報入力!G28="男",1,2))</f>
        <v/>
      </c>
      <c r="J20" t="str">
        <f>IF(E20="","",IF(②選手情報入力!H28="","",②選手情報入力!H28))</f>
        <v/>
      </c>
      <c r="L20" t="str">
        <f t="shared" si="1"/>
        <v/>
      </c>
      <c r="M20" t="str">
        <f t="shared" si="2"/>
        <v/>
      </c>
      <c r="O20" t="str">
        <f>IF(E20="","",IF(②選手情報入力!I28="","",IF(I20=1,VLOOKUP(②選手情報入力!I28,種目情報!$A$3:$B$17,2,FALSE),VLOOKUP(②選手情報入力!I28,種目情報!$E$3:$F$19,2,FALSE))))</f>
        <v/>
      </c>
      <c r="P20" t="str">
        <f>IF(E20="","",IF(②選手情報入力!J28="","",②選手情報入力!J28))</f>
        <v/>
      </c>
      <c r="Q20" s="37" t="str">
        <f>IF(E20="","",IF(②選手情報入力!I28="","",0))</f>
        <v/>
      </c>
      <c r="R20" t="str">
        <f>IF(E20="","",IF(②選手情報入力!I28="","",IF(I20=1,VLOOKUP(②選手情報入力!I28,種目情報!$A$4:$C$17,3,FALSE),VLOOKUP(②選手情報入力!I28,種目情報!$E$3:$G$19,3,FALSE))))</f>
        <v/>
      </c>
      <c r="S20" t="str">
        <f>IF(E20="","",IF(②選手情報入力!K28="","",IF(I20=1,VLOOKUP(②選手情報入力!K28,種目情報!$A$4:$B$17,2,FALSE),VLOOKUP(②選手情報入力!K28,種目情報!$E$4:$F$19,2,FALSE))))</f>
        <v/>
      </c>
      <c r="T20" t="str">
        <f>IF(E20="","",IF(②選手情報入力!L28="","",②選手情報入力!L28))</f>
        <v/>
      </c>
      <c r="U20" s="37" t="str">
        <f>IF(E20="","",IF(②選手情報入力!K28="","",0))</f>
        <v/>
      </c>
      <c r="V20" t="str">
        <f>IF(E20="","",IF(②選手情報入力!K28="","",IF(I20=1,VLOOKUP(②選手情報入力!K28,種目情報!$A$4:$C$17,3,FALSE),VLOOKUP(②選手情報入力!K28,種目情報!$E$4:$G$19,3,FALSE))))</f>
        <v/>
      </c>
      <c r="W20" t="str">
        <f>IF(E20="","",IF(②選手情報入力!M28="","",IF(I20=1,VLOOKUP(②選手情報入力!M28,種目情報!$A$4:$B$17,2,FALSE),VLOOKUP(②選手情報入力!M28,種目情報!$E$4:$F$19,2,FALSE))))</f>
        <v/>
      </c>
      <c r="X20" t="str">
        <f>IF(E20="","",IF(②選手情報入力!N28="","",②選手情報入力!N28))</f>
        <v/>
      </c>
      <c r="Y20" s="37" t="str">
        <f>IF(E20="","",IF(②選手情報入力!M28="","",0))</f>
        <v/>
      </c>
      <c r="Z20" t="str">
        <f>IF(E20="","",IF(②選手情報入力!M28="","",IF(I20=1,VLOOKUP(②選手情報入力!M28,種目情報!$A$4:$C$17,3,FALSE),VLOOKUP(②選手情報入力!M28,種目情報!$E$4:$G$19,3,FALSE))))</f>
        <v/>
      </c>
      <c r="AA20" t="str">
        <f>IF(E20="","",IF(②選手情報入力!O28="","",IF(I20=1,種目情報!$J$4,種目情報!$J$6)))</f>
        <v/>
      </c>
      <c r="AB20" t="str">
        <f>IF(E20="","",IF(②選手情報入力!O28="","",IF(I20=1,IF(②選手情報入力!$O$5="","",②選手情報入力!$O$5),IF(②選手情報入力!$O$6="","",②選手情報入力!$O$6))))</f>
        <v/>
      </c>
      <c r="AC20" t="str">
        <f>IF(E20="","",IF(②選手情報入力!O28="","",0))</f>
        <v/>
      </c>
      <c r="AD20" t="str">
        <f>IF(E20="","",IF(②選手情報入力!O28="","",2))</f>
        <v/>
      </c>
      <c r="AE20" t="str">
        <f>IF(E20="","",IF(②選手情報入力!P28="","",IF(I20=1,種目情報!$J$5,種目情報!$J$7)))</f>
        <v/>
      </c>
      <c r="AF20" t="str">
        <f>IF(E20="","",IF(②選手情報入力!P28="","",IF(I20=1,IF(②選手情報入力!$P$5="","",②選手情報入力!$P$5),IF(②選手情報入力!$P$6="","",②選手情報入力!$P$6))))</f>
        <v/>
      </c>
      <c r="AG20" t="str">
        <f>IF(E20="","",IF(②選手情報入力!P28="","",0))</f>
        <v/>
      </c>
      <c r="AH20" t="str">
        <f>IF(E20="","",IF(②選手情報入力!P28="","",2))</f>
        <v/>
      </c>
    </row>
    <row r="21" spans="1:34">
      <c r="A21" t="str">
        <f>IF(E21="","",I21*1000000+①学校情報入力!$D$3*1000+②選手情報入力!A29)</f>
        <v/>
      </c>
      <c r="B21" t="str">
        <f>IF(E21="","",①学校情報入力!$D$3)</f>
        <v/>
      </c>
      <c r="D21" t="str">
        <f>IF(②選手情報入力!B29="","",②選手情報入力!B29)</f>
        <v/>
      </c>
      <c r="E21" t="str">
        <f>IF(②選手情報入力!C29="","",②選手情報入力!C29)</f>
        <v/>
      </c>
      <c r="F21" t="str">
        <f>IF(E21="","",②選手情報入力!D29)</f>
        <v/>
      </c>
      <c r="G21" t="str">
        <f>IF(E21="","",②選手情報入力!E29)</f>
        <v/>
      </c>
      <c r="H21" t="str">
        <f t="shared" si="0"/>
        <v/>
      </c>
      <c r="I21" t="str">
        <f>IF(E21="","",IF(②選手情報入力!G29="男",1,2))</f>
        <v/>
      </c>
      <c r="J21" t="str">
        <f>IF(E21="","",IF(②選手情報入力!H29="","",②選手情報入力!H29))</f>
        <v/>
      </c>
      <c r="L21" t="str">
        <f t="shared" si="1"/>
        <v/>
      </c>
      <c r="M21" t="str">
        <f t="shared" si="2"/>
        <v/>
      </c>
      <c r="O21" t="str">
        <f>IF(E21="","",IF(②選手情報入力!I29="","",IF(I21=1,VLOOKUP(②選手情報入力!I29,種目情報!$A$3:$B$17,2,FALSE),VLOOKUP(②選手情報入力!I29,種目情報!$E$3:$F$19,2,FALSE))))</f>
        <v/>
      </c>
      <c r="P21" t="str">
        <f>IF(E21="","",IF(②選手情報入力!J29="","",②選手情報入力!J29))</f>
        <v/>
      </c>
      <c r="Q21" s="37" t="str">
        <f>IF(E21="","",IF(②選手情報入力!I29="","",0))</f>
        <v/>
      </c>
      <c r="R21" t="str">
        <f>IF(E21="","",IF(②選手情報入力!I29="","",IF(I21=1,VLOOKUP(②選手情報入力!I29,種目情報!$A$4:$C$17,3,FALSE),VLOOKUP(②選手情報入力!I29,種目情報!$E$3:$G$19,3,FALSE))))</f>
        <v/>
      </c>
      <c r="S21" t="str">
        <f>IF(E21="","",IF(②選手情報入力!K29="","",IF(I21=1,VLOOKUP(②選手情報入力!K29,種目情報!$A$4:$B$17,2,FALSE),VLOOKUP(②選手情報入力!K29,種目情報!$E$4:$F$19,2,FALSE))))</f>
        <v/>
      </c>
      <c r="T21" t="str">
        <f>IF(E21="","",IF(②選手情報入力!L29="","",②選手情報入力!L29))</f>
        <v/>
      </c>
      <c r="U21" s="37" t="str">
        <f>IF(E21="","",IF(②選手情報入力!K29="","",0))</f>
        <v/>
      </c>
      <c r="V21" t="str">
        <f>IF(E21="","",IF(②選手情報入力!K29="","",IF(I21=1,VLOOKUP(②選手情報入力!K29,種目情報!$A$4:$C$17,3,FALSE),VLOOKUP(②選手情報入力!K29,種目情報!$E$4:$G$19,3,FALSE))))</f>
        <v/>
      </c>
      <c r="W21" t="str">
        <f>IF(E21="","",IF(②選手情報入力!M29="","",IF(I21=1,VLOOKUP(②選手情報入力!M29,種目情報!$A$4:$B$17,2,FALSE),VLOOKUP(②選手情報入力!M29,種目情報!$E$4:$F$19,2,FALSE))))</f>
        <v/>
      </c>
      <c r="X21" t="str">
        <f>IF(E21="","",IF(②選手情報入力!N29="","",②選手情報入力!N29))</f>
        <v/>
      </c>
      <c r="Y21" s="37" t="str">
        <f>IF(E21="","",IF(②選手情報入力!M29="","",0))</f>
        <v/>
      </c>
      <c r="Z21" t="str">
        <f>IF(E21="","",IF(②選手情報入力!M29="","",IF(I21=1,VLOOKUP(②選手情報入力!M29,種目情報!$A$4:$C$17,3,FALSE),VLOOKUP(②選手情報入力!M29,種目情報!$E$4:$G$19,3,FALSE))))</f>
        <v/>
      </c>
      <c r="AA21" t="str">
        <f>IF(E21="","",IF(②選手情報入力!O29="","",IF(I21=1,種目情報!$J$4,種目情報!$J$6)))</f>
        <v/>
      </c>
      <c r="AB21" t="str">
        <f>IF(E21="","",IF(②選手情報入力!O29="","",IF(I21=1,IF(②選手情報入力!$O$5="","",②選手情報入力!$O$5),IF(②選手情報入力!$O$6="","",②選手情報入力!$O$6))))</f>
        <v/>
      </c>
      <c r="AC21" t="str">
        <f>IF(E21="","",IF(②選手情報入力!O29="","",0))</f>
        <v/>
      </c>
      <c r="AD21" t="str">
        <f>IF(E21="","",IF(②選手情報入力!O29="","",2))</f>
        <v/>
      </c>
      <c r="AE21" t="str">
        <f>IF(E21="","",IF(②選手情報入力!P29="","",IF(I21=1,種目情報!$J$5,種目情報!$J$7)))</f>
        <v/>
      </c>
      <c r="AF21" t="str">
        <f>IF(E21="","",IF(②選手情報入力!P29="","",IF(I21=1,IF(②選手情報入力!$P$5="","",②選手情報入力!$P$5),IF(②選手情報入力!$P$6="","",②選手情報入力!$P$6))))</f>
        <v/>
      </c>
      <c r="AG21" t="str">
        <f>IF(E21="","",IF(②選手情報入力!P29="","",0))</f>
        <v/>
      </c>
      <c r="AH21" t="str">
        <f>IF(E21="","",IF(②選手情報入力!P29="","",2))</f>
        <v/>
      </c>
    </row>
    <row r="22" spans="1:34">
      <c r="A22" t="str">
        <f>IF(E22="","",I22*1000000+①学校情報入力!$D$3*1000+②選手情報入力!A30)</f>
        <v/>
      </c>
      <c r="B22" t="str">
        <f>IF(E22="","",①学校情報入力!$D$3)</f>
        <v/>
      </c>
      <c r="D22" t="str">
        <f>IF(②選手情報入力!B30="","",②選手情報入力!B30)</f>
        <v/>
      </c>
      <c r="E22" t="str">
        <f>IF(②選手情報入力!C30="","",②選手情報入力!C30)</f>
        <v/>
      </c>
      <c r="F22" t="str">
        <f>IF(E22="","",②選手情報入力!D30)</f>
        <v/>
      </c>
      <c r="G22" t="str">
        <f>IF(E22="","",②選手情報入力!E30)</f>
        <v/>
      </c>
      <c r="H22" t="str">
        <f t="shared" si="0"/>
        <v/>
      </c>
      <c r="I22" t="str">
        <f>IF(E22="","",IF(②選手情報入力!G30="男",1,2))</f>
        <v/>
      </c>
      <c r="J22" t="str">
        <f>IF(E22="","",IF(②選手情報入力!H30="","",②選手情報入力!H30))</f>
        <v/>
      </c>
      <c r="L22" t="str">
        <f t="shared" si="1"/>
        <v/>
      </c>
      <c r="M22" t="str">
        <f t="shared" si="2"/>
        <v/>
      </c>
      <c r="O22" t="str">
        <f>IF(E22="","",IF(②選手情報入力!I30="","",IF(I22=1,VLOOKUP(②選手情報入力!I30,種目情報!$A$3:$B$17,2,FALSE),VLOOKUP(②選手情報入力!I30,種目情報!$E$3:$F$19,2,FALSE))))</f>
        <v/>
      </c>
      <c r="P22" t="str">
        <f>IF(E22="","",IF(②選手情報入力!J30="","",②選手情報入力!J30))</f>
        <v/>
      </c>
      <c r="Q22" s="37" t="str">
        <f>IF(E22="","",IF(②選手情報入力!I30="","",0))</f>
        <v/>
      </c>
      <c r="R22" t="str">
        <f>IF(E22="","",IF(②選手情報入力!I30="","",IF(I22=1,VLOOKUP(②選手情報入力!I30,種目情報!$A$4:$C$17,3,FALSE),VLOOKUP(②選手情報入力!I30,種目情報!$E$3:$G$19,3,FALSE))))</f>
        <v/>
      </c>
      <c r="S22" t="str">
        <f>IF(E22="","",IF(②選手情報入力!K30="","",IF(I22=1,VLOOKUP(②選手情報入力!K30,種目情報!$A$4:$B$17,2,FALSE),VLOOKUP(②選手情報入力!K30,種目情報!$E$4:$F$19,2,FALSE))))</f>
        <v/>
      </c>
      <c r="T22" t="str">
        <f>IF(E22="","",IF(②選手情報入力!L30="","",②選手情報入力!L30))</f>
        <v/>
      </c>
      <c r="U22" s="37" t="str">
        <f>IF(E22="","",IF(②選手情報入力!K30="","",0))</f>
        <v/>
      </c>
      <c r="V22" t="str">
        <f>IF(E22="","",IF(②選手情報入力!K30="","",IF(I22=1,VLOOKUP(②選手情報入力!K30,種目情報!$A$4:$C$17,3,FALSE),VLOOKUP(②選手情報入力!K30,種目情報!$E$4:$G$19,3,FALSE))))</f>
        <v/>
      </c>
      <c r="W22" t="str">
        <f>IF(E22="","",IF(②選手情報入力!M30="","",IF(I22=1,VLOOKUP(②選手情報入力!M30,種目情報!$A$4:$B$17,2,FALSE),VLOOKUP(②選手情報入力!M30,種目情報!$E$4:$F$19,2,FALSE))))</f>
        <v/>
      </c>
      <c r="X22" t="str">
        <f>IF(E22="","",IF(②選手情報入力!N30="","",②選手情報入力!N30))</f>
        <v/>
      </c>
      <c r="Y22" s="37" t="str">
        <f>IF(E22="","",IF(②選手情報入力!M30="","",0))</f>
        <v/>
      </c>
      <c r="Z22" t="str">
        <f>IF(E22="","",IF(②選手情報入力!M30="","",IF(I22=1,VLOOKUP(②選手情報入力!M30,種目情報!$A$4:$C$17,3,FALSE),VLOOKUP(②選手情報入力!M30,種目情報!$E$4:$G$19,3,FALSE))))</f>
        <v/>
      </c>
      <c r="AA22" t="str">
        <f>IF(E22="","",IF(②選手情報入力!O30="","",IF(I22=1,種目情報!$J$4,種目情報!$J$6)))</f>
        <v/>
      </c>
      <c r="AB22" t="str">
        <f>IF(E22="","",IF(②選手情報入力!O30="","",IF(I22=1,IF(②選手情報入力!$O$5="","",②選手情報入力!$O$5),IF(②選手情報入力!$O$6="","",②選手情報入力!$O$6))))</f>
        <v/>
      </c>
      <c r="AC22" t="str">
        <f>IF(E22="","",IF(②選手情報入力!O30="","",0))</f>
        <v/>
      </c>
      <c r="AD22" t="str">
        <f>IF(E22="","",IF(②選手情報入力!O30="","",2))</f>
        <v/>
      </c>
      <c r="AE22" t="str">
        <f>IF(E22="","",IF(②選手情報入力!P30="","",IF(I22=1,種目情報!$J$5,種目情報!$J$7)))</f>
        <v/>
      </c>
      <c r="AF22" t="str">
        <f>IF(E22="","",IF(②選手情報入力!P30="","",IF(I22=1,IF(②選手情報入力!$P$5="","",②選手情報入力!$P$5),IF(②選手情報入力!$P$6="","",②選手情報入力!$P$6))))</f>
        <v/>
      </c>
      <c r="AG22" t="str">
        <f>IF(E22="","",IF(②選手情報入力!P30="","",0))</f>
        <v/>
      </c>
      <c r="AH22" t="str">
        <f>IF(E22="","",IF(②選手情報入力!P30="","",2))</f>
        <v/>
      </c>
    </row>
    <row r="23" spans="1:34">
      <c r="A23" t="str">
        <f>IF(E23="","",I23*1000000+①学校情報入力!$D$3*1000+②選手情報入力!A31)</f>
        <v/>
      </c>
      <c r="B23" t="str">
        <f>IF(E23="","",①学校情報入力!$D$3)</f>
        <v/>
      </c>
      <c r="D23" t="str">
        <f>IF(②選手情報入力!B31="","",②選手情報入力!B31)</f>
        <v/>
      </c>
      <c r="E23" t="str">
        <f>IF(②選手情報入力!C31="","",②選手情報入力!C31)</f>
        <v/>
      </c>
      <c r="F23" t="str">
        <f>IF(E23="","",②選手情報入力!D31)</f>
        <v/>
      </c>
      <c r="G23" t="str">
        <f>IF(E23="","",②選手情報入力!E31)</f>
        <v/>
      </c>
      <c r="H23" t="str">
        <f t="shared" si="0"/>
        <v/>
      </c>
      <c r="I23" t="str">
        <f>IF(E23="","",IF(②選手情報入力!G31="男",1,2))</f>
        <v/>
      </c>
      <c r="J23" t="str">
        <f>IF(E23="","",IF(②選手情報入力!H31="","",②選手情報入力!H31))</f>
        <v/>
      </c>
      <c r="L23" t="str">
        <f t="shared" si="1"/>
        <v/>
      </c>
      <c r="M23" t="str">
        <f t="shared" si="2"/>
        <v/>
      </c>
      <c r="O23" t="str">
        <f>IF(E23="","",IF(②選手情報入力!I31="","",IF(I23=1,VLOOKUP(②選手情報入力!I31,種目情報!$A$3:$B$17,2,FALSE),VLOOKUP(②選手情報入力!I31,種目情報!$E$3:$F$19,2,FALSE))))</f>
        <v/>
      </c>
      <c r="P23" t="str">
        <f>IF(E23="","",IF(②選手情報入力!J31="","",②選手情報入力!J31))</f>
        <v/>
      </c>
      <c r="Q23" s="37" t="str">
        <f>IF(E23="","",IF(②選手情報入力!I31="","",0))</f>
        <v/>
      </c>
      <c r="R23" t="str">
        <f>IF(E23="","",IF(②選手情報入力!I31="","",IF(I23=1,VLOOKUP(②選手情報入力!I31,種目情報!$A$4:$C$17,3,FALSE),VLOOKUP(②選手情報入力!I31,種目情報!$E$3:$G$19,3,FALSE))))</f>
        <v/>
      </c>
      <c r="S23" t="str">
        <f>IF(E23="","",IF(②選手情報入力!K31="","",IF(I23=1,VLOOKUP(②選手情報入力!K31,種目情報!$A$4:$B$17,2,FALSE),VLOOKUP(②選手情報入力!K31,種目情報!$E$4:$F$19,2,FALSE))))</f>
        <v/>
      </c>
      <c r="T23" t="str">
        <f>IF(E23="","",IF(②選手情報入力!L31="","",②選手情報入力!L31))</f>
        <v/>
      </c>
      <c r="U23" s="37" t="str">
        <f>IF(E23="","",IF(②選手情報入力!K31="","",0))</f>
        <v/>
      </c>
      <c r="V23" t="str">
        <f>IF(E23="","",IF(②選手情報入力!K31="","",IF(I23=1,VLOOKUP(②選手情報入力!K31,種目情報!$A$4:$C$17,3,FALSE),VLOOKUP(②選手情報入力!K31,種目情報!$E$4:$G$19,3,FALSE))))</f>
        <v/>
      </c>
      <c r="W23" t="str">
        <f>IF(E23="","",IF(②選手情報入力!M31="","",IF(I23=1,VLOOKUP(②選手情報入力!M31,種目情報!$A$4:$B$17,2,FALSE),VLOOKUP(②選手情報入力!M31,種目情報!$E$4:$F$19,2,FALSE))))</f>
        <v/>
      </c>
      <c r="X23" t="str">
        <f>IF(E23="","",IF(②選手情報入力!N31="","",②選手情報入力!N31))</f>
        <v/>
      </c>
      <c r="Y23" s="37" t="str">
        <f>IF(E23="","",IF(②選手情報入力!M31="","",0))</f>
        <v/>
      </c>
      <c r="Z23" t="str">
        <f>IF(E23="","",IF(②選手情報入力!M31="","",IF(I23=1,VLOOKUP(②選手情報入力!M31,種目情報!$A$4:$C$17,3,FALSE),VLOOKUP(②選手情報入力!M31,種目情報!$E$4:$G$19,3,FALSE))))</f>
        <v/>
      </c>
      <c r="AA23" t="str">
        <f>IF(E23="","",IF(②選手情報入力!O31="","",IF(I23=1,種目情報!$J$4,種目情報!$J$6)))</f>
        <v/>
      </c>
      <c r="AB23" t="str">
        <f>IF(E23="","",IF(②選手情報入力!O31="","",IF(I23=1,IF(②選手情報入力!$O$5="","",②選手情報入力!$O$5),IF(②選手情報入力!$O$6="","",②選手情報入力!$O$6))))</f>
        <v/>
      </c>
      <c r="AC23" t="str">
        <f>IF(E23="","",IF(②選手情報入力!O31="","",0))</f>
        <v/>
      </c>
      <c r="AD23" t="str">
        <f>IF(E23="","",IF(②選手情報入力!O31="","",2))</f>
        <v/>
      </c>
      <c r="AE23" t="str">
        <f>IF(E23="","",IF(②選手情報入力!P31="","",IF(I23=1,種目情報!$J$5,種目情報!$J$7)))</f>
        <v/>
      </c>
      <c r="AF23" t="str">
        <f>IF(E23="","",IF(②選手情報入力!P31="","",IF(I23=1,IF(②選手情報入力!$P$5="","",②選手情報入力!$P$5),IF(②選手情報入力!$P$6="","",②選手情報入力!$P$6))))</f>
        <v/>
      </c>
      <c r="AG23" t="str">
        <f>IF(E23="","",IF(②選手情報入力!P31="","",0))</f>
        <v/>
      </c>
      <c r="AH23" t="str">
        <f>IF(E23="","",IF(②選手情報入力!P31="","",2))</f>
        <v/>
      </c>
    </row>
    <row r="24" spans="1:34">
      <c r="A24" t="str">
        <f>IF(E24="","",I24*1000000+①学校情報入力!$D$3*1000+②選手情報入力!A32)</f>
        <v/>
      </c>
      <c r="B24" t="str">
        <f>IF(E24="","",①学校情報入力!$D$3)</f>
        <v/>
      </c>
      <c r="D24" t="str">
        <f>IF(②選手情報入力!B32="","",②選手情報入力!B32)</f>
        <v/>
      </c>
      <c r="E24" t="str">
        <f>IF(②選手情報入力!C32="","",②選手情報入力!C32)</f>
        <v/>
      </c>
      <c r="F24" t="str">
        <f>IF(E24="","",②選手情報入力!D32)</f>
        <v/>
      </c>
      <c r="G24" t="str">
        <f>IF(E24="","",②選手情報入力!E32)</f>
        <v/>
      </c>
      <c r="H24" t="str">
        <f t="shared" si="0"/>
        <v/>
      </c>
      <c r="I24" t="str">
        <f>IF(E24="","",IF(②選手情報入力!G32="男",1,2))</f>
        <v/>
      </c>
      <c r="J24" t="str">
        <f>IF(E24="","",IF(②選手情報入力!H32="","",②選手情報入力!H32))</f>
        <v/>
      </c>
      <c r="L24" t="str">
        <f t="shared" si="1"/>
        <v/>
      </c>
      <c r="M24" t="str">
        <f t="shared" si="2"/>
        <v/>
      </c>
      <c r="O24" t="str">
        <f>IF(E24="","",IF(②選手情報入力!I32="","",IF(I24=1,VLOOKUP(②選手情報入力!I32,種目情報!$A$3:$B$17,2,FALSE),VLOOKUP(②選手情報入力!I32,種目情報!$E$3:$F$19,2,FALSE))))</f>
        <v/>
      </c>
      <c r="P24" t="str">
        <f>IF(E24="","",IF(②選手情報入力!J32="","",②選手情報入力!J32))</f>
        <v/>
      </c>
      <c r="Q24" s="37" t="str">
        <f>IF(E24="","",IF(②選手情報入力!I32="","",0))</f>
        <v/>
      </c>
      <c r="R24" t="str">
        <f>IF(E24="","",IF(②選手情報入力!I32="","",IF(I24=1,VLOOKUP(②選手情報入力!I32,種目情報!$A$4:$C$17,3,FALSE),VLOOKUP(②選手情報入力!I32,種目情報!$E$3:$G$19,3,FALSE))))</f>
        <v/>
      </c>
      <c r="S24" t="str">
        <f>IF(E24="","",IF(②選手情報入力!K32="","",IF(I24=1,VLOOKUP(②選手情報入力!K32,種目情報!$A$4:$B$17,2,FALSE),VLOOKUP(②選手情報入力!K32,種目情報!$E$4:$F$19,2,FALSE))))</f>
        <v/>
      </c>
      <c r="T24" t="str">
        <f>IF(E24="","",IF(②選手情報入力!L32="","",②選手情報入力!L32))</f>
        <v/>
      </c>
      <c r="U24" s="37" t="str">
        <f>IF(E24="","",IF(②選手情報入力!K32="","",0))</f>
        <v/>
      </c>
      <c r="V24" t="str">
        <f>IF(E24="","",IF(②選手情報入力!K32="","",IF(I24=1,VLOOKUP(②選手情報入力!K32,種目情報!$A$4:$C$17,3,FALSE),VLOOKUP(②選手情報入力!K32,種目情報!$E$4:$G$19,3,FALSE))))</f>
        <v/>
      </c>
      <c r="W24" t="str">
        <f>IF(E24="","",IF(②選手情報入力!M32="","",IF(I24=1,VLOOKUP(②選手情報入力!M32,種目情報!$A$4:$B$17,2,FALSE),VLOOKUP(②選手情報入力!M32,種目情報!$E$4:$F$19,2,FALSE))))</f>
        <v/>
      </c>
      <c r="X24" t="str">
        <f>IF(E24="","",IF(②選手情報入力!N32="","",②選手情報入力!N32))</f>
        <v/>
      </c>
      <c r="Y24" s="37" t="str">
        <f>IF(E24="","",IF(②選手情報入力!M32="","",0))</f>
        <v/>
      </c>
      <c r="Z24" t="str">
        <f>IF(E24="","",IF(②選手情報入力!M32="","",IF(I24=1,VLOOKUP(②選手情報入力!M32,種目情報!$A$4:$C$17,3,FALSE),VLOOKUP(②選手情報入力!M32,種目情報!$E$4:$G$19,3,FALSE))))</f>
        <v/>
      </c>
      <c r="AA24" t="str">
        <f>IF(E24="","",IF(②選手情報入力!O32="","",IF(I24=1,種目情報!$J$4,種目情報!$J$6)))</f>
        <v/>
      </c>
      <c r="AB24" t="str">
        <f>IF(E24="","",IF(②選手情報入力!O32="","",IF(I24=1,IF(②選手情報入力!$O$5="","",②選手情報入力!$O$5),IF(②選手情報入力!$O$6="","",②選手情報入力!$O$6))))</f>
        <v/>
      </c>
      <c r="AC24" t="str">
        <f>IF(E24="","",IF(②選手情報入力!O32="","",0))</f>
        <v/>
      </c>
      <c r="AD24" t="str">
        <f>IF(E24="","",IF(②選手情報入力!O32="","",2))</f>
        <v/>
      </c>
      <c r="AE24" t="str">
        <f>IF(E24="","",IF(②選手情報入力!P32="","",IF(I24=1,種目情報!$J$5,種目情報!$J$7)))</f>
        <v/>
      </c>
      <c r="AF24" t="str">
        <f>IF(E24="","",IF(②選手情報入力!P32="","",IF(I24=1,IF(②選手情報入力!$P$5="","",②選手情報入力!$P$5),IF(②選手情報入力!$P$6="","",②選手情報入力!$P$6))))</f>
        <v/>
      </c>
      <c r="AG24" t="str">
        <f>IF(E24="","",IF(②選手情報入力!P32="","",0))</f>
        <v/>
      </c>
      <c r="AH24" t="str">
        <f>IF(E24="","",IF(②選手情報入力!P32="","",2))</f>
        <v/>
      </c>
    </row>
    <row r="25" spans="1:34">
      <c r="A25" t="str">
        <f>IF(E25="","",I25*1000000+①学校情報入力!$D$3*1000+②選手情報入力!A33)</f>
        <v/>
      </c>
      <c r="B25" t="str">
        <f>IF(E25="","",①学校情報入力!$D$3)</f>
        <v/>
      </c>
      <c r="D25" t="str">
        <f>IF(②選手情報入力!B33="","",②選手情報入力!B33)</f>
        <v/>
      </c>
      <c r="E25" t="str">
        <f>IF(②選手情報入力!C33="","",②選手情報入力!C33)</f>
        <v/>
      </c>
      <c r="F25" t="str">
        <f>IF(E25="","",②選手情報入力!D33)</f>
        <v/>
      </c>
      <c r="G25" t="str">
        <f>IF(E25="","",②選手情報入力!E33)</f>
        <v/>
      </c>
      <c r="H25" t="str">
        <f t="shared" si="0"/>
        <v/>
      </c>
      <c r="I25" t="str">
        <f>IF(E25="","",IF(②選手情報入力!G33="男",1,2))</f>
        <v/>
      </c>
      <c r="J25" t="str">
        <f>IF(E25="","",IF(②選手情報入力!H33="","",②選手情報入力!H33))</f>
        <v/>
      </c>
      <c r="L25" t="str">
        <f t="shared" si="1"/>
        <v/>
      </c>
      <c r="M25" t="str">
        <f t="shared" si="2"/>
        <v/>
      </c>
      <c r="O25" t="str">
        <f>IF(E25="","",IF(②選手情報入力!I33="","",IF(I25=1,VLOOKUP(②選手情報入力!I33,種目情報!$A$3:$B$17,2,FALSE),VLOOKUP(②選手情報入力!I33,種目情報!$E$3:$F$19,2,FALSE))))</f>
        <v/>
      </c>
      <c r="P25" t="str">
        <f>IF(E25="","",IF(②選手情報入力!J33="","",②選手情報入力!J33))</f>
        <v/>
      </c>
      <c r="Q25" s="37" t="str">
        <f>IF(E25="","",IF(②選手情報入力!I33="","",0))</f>
        <v/>
      </c>
      <c r="R25" t="str">
        <f>IF(E25="","",IF(②選手情報入力!I33="","",IF(I25=1,VLOOKUP(②選手情報入力!I33,種目情報!$A$4:$C$17,3,FALSE),VLOOKUP(②選手情報入力!I33,種目情報!$E$3:$G$19,3,FALSE))))</f>
        <v/>
      </c>
      <c r="S25" t="str">
        <f>IF(E25="","",IF(②選手情報入力!K33="","",IF(I25=1,VLOOKUP(②選手情報入力!K33,種目情報!$A$4:$B$17,2,FALSE),VLOOKUP(②選手情報入力!K33,種目情報!$E$4:$F$19,2,FALSE))))</f>
        <v/>
      </c>
      <c r="T25" t="str">
        <f>IF(E25="","",IF(②選手情報入力!L33="","",②選手情報入力!L33))</f>
        <v/>
      </c>
      <c r="U25" s="37" t="str">
        <f>IF(E25="","",IF(②選手情報入力!K33="","",0))</f>
        <v/>
      </c>
      <c r="V25" t="str">
        <f>IF(E25="","",IF(②選手情報入力!K33="","",IF(I25=1,VLOOKUP(②選手情報入力!K33,種目情報!$A$4:$C$17,3,FALSE),VLOOKUP(②選手情報入力!K33,種目情報!$E$4:$G$19,3,FALSE))))</f>
        <v/>
      </c>
      <c r="W25" t="str">
        <f>IF(E25="","",IF(②選手情報入力!M33="","",IF(I25=1,VLOOKUP(②選手情報入力!M33,種目情報!$A$4:$B$17,2,FALSE),VLOOKUP(②選手情報入力!M33,種目情報!$E$4:$F$19,2,FALSE))))</f>
        <v/>
      </c>
      <c r="X25" t="str">
        <f>IF(E25="","",IF(②選手情報入力!N33="","",②選手情報入力!N33))</f>
        <v/>
      </c>
      <c r="Y25" s="37" t="str">
        <f>IF(E25="","",IF(②選手情報入力!M33="","",0))</f>
        <v/>
      </c>
      <c r="Z25" t="str">
        <f>IF(E25="","",IF(②選手情報入力!M33="","",IF(I25=1,VLOOKUP(②選手情報入力!M33,種目情報!$A$4:$C$17,3,FALSE),VLOOKUP(②選手情報入力!M33,種目情報!$E$4:$G$19,3,FALSE))))</f>
        <v/>
      </c>
      <c r="AA25" t="str">
        <f>IF(E25="","",IF(②選手情報入力!O33="","",IF(I25=1,種目情報!$J$4,種目情報!$J$6)))</f>
        <v/>
      </c>
      <c r="AB25" t="str">
        <f>IF(E25="","",IF(②選手情報入力!O33="","",IF(I25=1,IF(②選手情報入力!$O$5="","",②選手情報入力!$O$5),IF(②選手情報入力!$O$6="","",②選手情報入力!$O$6))))</f>
        <v/>
      </c>
      <c r="AC25" t="str">
        <f>IF(E25="","",IF(②選手情報入力!O33="","",0))</f>
        <v/>
      </c>
      <c r="AD25" t="str">
        <f>IF(E25="","",IF(②選手情報入力!O33="","",2))</f>
        <v/>
      </c>
      <c r="AE25" t="str">
        <f>IF(E25="","",IF(②選手情報入力!P33="","",IF(I25=1,種目情報!$J$5,種目情報!$J$7)))</f>
        <v/>
      </c>
      <c r="AF25" t="str">
        <f>IF(E25="","",IF(②選手情報入力!P33="","",IF(I25=1,IF(②選手情報入力!$P$5="","",②選手情報入力!$P$5),IF(②選手情報入力!$P$6="","",②選手情報入力!$P$6))))</f>
        <v/>
      </c>
      <c r="AG25" t="str">
        <f>IF(E25="","",IF(②選手情報入力!P33="","",0))</f>
        <v/>
      </c>
      <c r="AH25" t="str">
        <f>IF(E25="","",IF(②選手情報入力!P33="","",2))</f>
        <v/>
      </c>
    </row>
    <row r="26" spans="1:34">
      <c r="A26" t="str">
        <f>IF(E26="","",I26*1000000+①学校情報入力!$D$3*1000+②選手情報入力!A34)</f>
        <v/>
      </c>
      <c r="B26" t="str">
        <f>IF(E26="","",①学校情報入力!$D$3)</f>
        <v/>
      </c>
      <c r="D26" t="str">
        <f>IF(②選手情報入力!B34="","",②選手情報入力!B34)</f>
        <v/>
      </c>
      <c r="E26" t="str">
        <f>IF(②選手情報入力!C34="","",②選手情報入力!C34)</f>
        <v/>
      </c>
      <c r="F26" t="str">
        <f>IF(E26="","",②選手情報入力!D34)</f>
        <v/>
      </c>
      <c r="G26" t="str">
        <f>IF(E26="","",②選手情報入力!E34)</f>
        <v/>
      </c>
      <c r="H26" t="str">
        <f t="shared" si="0"/>
        <v/>
      </c>
      <c r="I26" t="str">
        <f>IF(E26="","",IF(②選手情報入力!G34="男",1,2))</f>
        <v/>
      </c>
      <c r="J26" t="str">
        <f>IF(E26="","",IF(②選手情報入力!H34="","",②選手情報入力!H34))</f>
        <v/>
      </c>
      <c r="L26" t="str">
        <f t="shared" si="1"/>
        <v/>
      </c>
      <c r="M26" t="str">
        <f t="shared" si="2"/>
        <v/>
      </c>
      <c r="O26" t="str">
        <f>IF(E26="","",IF(②選手情報入力!I34="","",IF(I26=1,VLOOKUP(②選手情報入力!I34,種目情報!$A$3:$B$17,2,FALSE),VLOOKUP(②選手情報入力!I34,種目情報!$E$3:$F$19,2,FALSE))))</f>
        <v/>
      </c>
      <c r="P26" t="str">
        <f>IF(E26="","",IF(②選手情報入力!J34="","",②選手情報入力!J34))</f>
        <v/>
      </c>
      <c r="Q26" s="37" t="str">
        <f>IF(E26="","",IF(②選手情報入力!I34="","",0))</f>
        <v/>
      </c>
      <c r="R26" t="str">
        <f>IF(E26="","",IF(②選手情報入力!I34="","",IF(I26=1,VLOOKUP(②選手情報入力!I34,種目情報!$A$4:$C$17,3,FALSE),VLOOKUP(②選手情報入力!I34,種目情報!$E$3:$G$19,3,FALSE))))</f>
        <v/>
      </c>
      <c r="S26" t="str">
        <f>IF(E26="","",IF(②選手情報入力!K34="","",IF(I26=1,VLOOKUP(②選手情報入力!K34,種目情報!$A$4:$B$17,2,FALSE),VLOOKUP(②選手情報入力!K34,種目情報!$E$4:$F$19,2,FALSE))))</f>
        <v/>
      </c>
      <c r="T26" t="str">
        <f>IF(E26="","",IF(②選手情報入力!L34="","",②選手情報入力!L34))</f>
        <v/>
      </c>
      <c r="U26" s="37" t="str">
        <f>IF(E26="","",IF(②選手情報入力!K34="","",0))</f>
        <v/>
      </c>
      <c r="V26" t="str">
        <f>IF(E26="","",IF(②選手情報入力!K34="","",IF(I26=1,VLOOKUP(②選手情報入力!K34,種目情報!$A$4:$C$17,3,FALSE),VLOOKUP(②選手情報入力!K34,種目情報!$E$4:$G$19,3,FALSE))))</f>
        <v/>
      </c>
      <c r="W26" t="str">
        <f>IF(E26="","",IF(②選手情報入力!M34="","",IF(I26=1,VLOOKUP(②選手情報入力!M34,種目情報!$A$4:$B$17,2,FALSE),VLOOKUP(②選手情報入力!M34,種目情報!$E$4:$F$19,2,FALSE))))</f>
        <v/>
      </c>
      <c r="X26" t="str">
        <f>IF(E26="","",IF(②選手情報入力!N34="","",②選手情報入力!N34))</f>
        <v/>
      </c>
      <c r="Y26" s="37" t="str">
        <f>IF(E26="","",IF(②選手情報入力!M34="","",0))</f>
        <v/>
      </c>
      <c r="Z26" t="str">
        <f>IF(E26="","",IF(②選手情報入力!M34="","",IF(I26=1,VLOOKUP(②選手情報入力!M34,種目情報!$A$4:$C$17,3,FALSE),VLOOKUP(②選手情報入力!M34,種目情報!$E$4:$G$19,3,FALSE))))</f>
        <v/>
      </c>
      <c r="AA26" t="str">
        <f>IF(E26="","",IF(②選手情報入力!O34="","",IF(I26=1,種目情報!$J$4,種目情報!$J$6)))</f>
        <v/>
      </c>
      <c r="AB26" t="str">
        <f>IF(E26="","",IF(②選手情報入力!O34="","",IF(I26=1,IF(②選手情報入力!$O$5="","",②選手情報入力!$O$5),IF(②選手情報入力!$O$6="","",②選手情報入力!$O$6))))</f>
        <v/>
      </c>
      <c r="AC26" t="str">
        <f>IF(E26="","",IF(②選手情報入力!O34="","",0))</f>
        <v/>
      </c>
      <c r="AD26" t="str">
        <f>IF(E26="","",IF(②選手情報入力!O34="","",2))</f>
        <v/>
      </c>
      <c r="AE26" t="str">
        <f>IF(E26="","",IF(②選手情報入力!P34="","",IF(I26=1,種目情報!$J$5,種目情報!$J$7)))</f>
        <v/>
      </c>
      <c r="AF26" t="str">
        <f>IF(E26="","",IF(②選手情報入力!P34="","",IF(I26=1,IF(②選手情報入力!$P$5="","",②選手情報入力!$P$5),IF(②選手情報入力!$P$6="","",②選手情報入力!$P$6))))</f>
        <v/>
      </c>
      <c r="AG26" t="str">
        <f>IF(E26="","",IF(②選手情報入力!P34="","",0))</f>
        <v/>
      </c>
      <c r="AH26" t="str">
        <f>IF(E26="","",IF(②選手情報入力!P34="","",2))</f>
        <v/>
      </c>
    </row>
    <row r="27" spans="1:34">
      <c r="A27" t="str">
        <f>IF(E27="","",I27*1000000+①学校情報入力!$D$3*1000+②選手情報入力!A35)</f>
        <v/>
      </c>
      <c r="B27" t="str">
        <f>IF(E27="","",①学校情報入力!$D$3)</f>
        <v/>
      </c>
      <c r="D27" t="str">
        <f>IF(②選手情報入力!B35="","",②選手情報入力!B35)</f>
        <v/>
      </c>
      <c r="E27" t="str">
        <f>IF(②選手情報入力!C35="","",②選手情報入力!C35)</f>
        <v/>
      </c>
      <c r="F27" t="str">
        <f>IF(E27="","",②選手情報入力!D35)</f>
        <v/>
      </c>
      <c r="G27" t="str">
        <f>IF(E27="","",②選手情報入力!E35)</f>
        <v/>
      </c>
      <c r="H27" t="str">
        <f t="shared" si="0"/>
        <v/>
      </c>
      <c r="I27" t="str">
        <f>IF(E27="","",IF(②選手情報入力!G35="男",1,2))</f>
        <v/>
      </c>
      <c r="J27" t="str">
        <f>IF(E27="","",IF(②選手情報入力!H35="","",②選手情報入力!H35))</f>
        <v/>
      </c>
      <c r="L27" t="str">
        <f t="shared" si="1"/>
        <v/>
      </c>
      <c r="M27" t="str">
        <f t="shared" si="2"/>
        <v/>
      </c>
      <c r="O27" t="str">
        <f>IF(E27="","",IF(②選手情報入力!I35="","",IF(I27=1,VLOOKUP(②選手情報入力!I35,種目情報!$A$3:$B$17,2,FALSE),VLOOKUP(②選手情報入力!I35,種目情報!$E$3:$F$19,2,FALSE))))</f>
        <v/>
      </c>
      <c r="P27" t="str">
        <f>IF(E27="","",IF(②選手情報入力!J35="","",②選手情報入力!J35))</f>
        <v/>
      </c>
      <c r="Q27" s="37" t="str">
        <f>IF(E27="","",IF(②選手情報入力!I35="","",0))</f>
        <v/>
      </c>
      <c r="R27" t="str">
        <f>IF(E27="","",IF(②選手情報入力!I35="","",IF(I27=1,VLOOKUP(②選手情報入力!I35,種目情報!$A$4:$C$17,3,FALSE),VLOOKUP(②選手情報入力!I35,種目情報!$E$3:$G$19,3,FALSE))))</f>
        <v/>
      </c>
      <c r="S27" t="str">
        <f>IF(E27="","",IF(②選手情報入力!K35="","",IF(I27=1,VLOOKUP(②選手情報入力!K35,種目情報!$A$4:$B$17,2,FALSE),VLOOKUP(②選手情報入力!K35,種目情報!$E$4:$F$19,2,FALSE))))</f>
        <v/>
      </c>
      <c r="T27" t="str">
        <f>IF(E27="","",IF(②選手情報入力!L35="","",②選手情報入力!L35))</f>
        <v/>
      </c>
      <c r="U27" s="37" t="str">
        <f>IF(E27="","",IF(②選手情報入力!K35="","",0))</f>
        <v/>
      </c>
      <c r="V27" t="str">
        <f>IF(E27="","",IF(②選手情報入力!K35="","",IF(I27=1,VLOOKUP(②選手情報入力!K35,種目情報!$A$4:$C$17,3,FALSE),VLOOKUP(②選手情報入力!K35,種目情報!$E$4:$G$19,3,FALSE))))</f>
        <v/>
      </c>
      <c r="W27" t="str">
        <f>IF(E27="","",IF(②選手情報入力!M35="","",IF(I27=1,VLOOKUP(②選手情報入力!M35,種目情報!$A$4:$B$17,2,FALSE),VLOOKUP(②選手情報入力!M35,種目情報!$E$4:$F$19,2,FALSE))))</f>
        <v/>
      </c>
      <c r="X27" t="str">
        <f>IF(E27="","",IF(②選手情報入力!N35="","",②選手情報入力!N35))</f>
        <v/>
      </c>
      <c r="Y27" s="37" t="str">
        <f>IF(E27="","",IF(②選手情報入力!M35="","",0))</f>
        <v/>
      </c>
      <c r="Z27" t="str">
        <f>IF(E27="","",IF(②選手情報入力!M35="","",IF(I27=1,VLOOKUP(②選手情報入力!M35,種目情報!$A$4:$C$17,3,FALSE),VLOOKUP(②選手情報入力!M35,種目情報!$E$4:$G$19,3,FALSE))))</f>
        <v/>
      </c>
      <c r="AA27" t="str">
        <f>IF(E27="","",IF(②選手情報入力!O35="","",IF(I27=1,種目情報!$J$4,種目情報!$J$6)))</f>
        <v/>
      </c>
      <c r="AB27" t="str">
        <f>IF(E27="","",IF(②選手情報入力!O35="","",IF(I27=1,IF(②選手情報入力!$O$5="","",②選手情報入力!$O$5),IF(②選手情報入力!$O$6="","",②選手情報入力!$O$6))))</f>
        <v/>
      </c>
      <c r="AC27" t="str">
        <f>IF(E27="","",IF(②選手情報入力!O35="","",0))</f>
        <v/>
      </c>
      <c r="AD27" t="str">
        <f>IF(E27="","",IF(②選手情報入力!O35="","",2))</f>
        <v/>
      </c>
      <c r="AE27" t="str">
        <f>IF(E27="","",IF(②選手情報入力!P35="","",IF(I27=1,種目情報!$J$5,種目情報!$J$7)))</f>
        <v/>
      </c>
      <c r="AF27" t="str">
        <f>IF(E27="","",IF(②選手情報入力!P35="","",IF(I27=1,IF(②選手情報入力!$P$5="","",②選手情報入力!$P$5),IF(②選手情報入力!$P$6="","",②選手情報入力!$P$6))))</f>
        <v/>
      </c>
      <c r="AG27" t="str">
        <f>IF(E27="","",IF(②選手情報入力!P35="","",0))</f>
        <v/>
      </c>
      <c r="AH27" t="str">
        <f>IF(E27="","",IF(②選手情報入力!P35="","",2))</f>
        <v/>
      </c>
    </row>
    <row r="28" spans="1:34">
      <c r="A28" t="str">
        <f>IF(E28="","",I28*1000000+①学校情報入力!$D$3*1000+②選手情報入力!A36)</f>
        <v/>
      </c>
      <c r="B28" t="str">
        <f>IF(E28="","",①学校情報入力!$D$3)</f>
        <v/>
      </c>
      <c r="D28" t="str">
        <f>IF(②選手情報入力!B36="","",②選手情報入力!B36)</f>
        <v/>
      </c>
      <c r="E28" t="str">
        <f>IF(②選手情報入力!C36="","",②選手情報入力!C36)</f>
        <v/>
      </c>
      <c r="F28" t="str">
        <f>IF(E28="","",②選手情報入力!D36)</f>
        <v/>
      </c>
      <c r="G28" t="str">
        <f>IF(E28="","",②選手情報入力!E36)</f>
        <v/>
      </c>
      <c r="H28" t="str">
        <f t="shared" si="0"/>
        <v/>
      </c>
      <c r="I28" t="str">
        <f>IF(E28="","",IF(②選手情報入力!G36="男",1,2))</f>
        <v/>
      </c>
      <c r="J28" t="str">
        <f>IF(E28="","",IF(②選手情報入力!H36="","",②選手情報入力!H36))</f>
        <v/>
      </c>
      <c r="L28" t="str">
        <f t="shared" si="1"/>
        <v/>
      </c>
      <c r="M28" t="str">
        <f t="shared" si="2"/>
        <v/>
      </c>
      <c r="O28" t="str">
        <f>IF(E28="","",IF(②選手情報入力!I36="","",IF(I28=1,VLOOKUP(②選手情報入力!I36,種目情報!$A$3:$B$17,2,FALSE),VLOOKUP(②選手情報入力!I36,種目情報!$E$3:$F$19,2,FALSE))))</f>
        <v/>
      </c>
      <c r="P28" t="str">
        <f>IF(E28="","",IF(②選手情報入力!J36="","",②選手情報入力!J36))</f>
        <v/>
      </c>
      <c r="Q28" s="37" t="str">
        <f>IF(E28="","",IF(②選手情報入力!I36="","",0))</f>
        <v/>
      </c>
      <c r="R28" t="str">
        <f>IF(E28="","",IF(②選手情報入力!I36="","",IF(I28=1,VLOOKUP(②選手情報入力!I36,種目情報!$A$4:$C$17,3,FALSE),VLOOKUP(②選手情報入力!I36,種目情報!$E$3:$G$19,3,FALSE))))</f>
        <v/>
      </c>
      <c r="S28" t="str">
        <f>IF(E28="","",IF(②選手情報入力!K36="","",IF(I28=1,VLOOKUP(②選手情報入力!K36,種目情報!$A$4:$B$17,2,FALSE),VLOOKUP(②選手情報入力!K36,種目情報!$E$4:$F$19,2,FALSE))))</f>
        <v/>
      </c>
      <c r="T28" t="str">
        <f>IF(E28="","",IF(②選手情報入力!L36="","",②選手情報入力!L36))</f>
        <v/>
      </c>
      <c r="U28" s="37" t="str">
        <f>IF(E28="","",IF(②選手情報入力!K36="","",0))</f>
        <v/>
      </c>
      <c r="V28" t="str">
        <f>IF(E28="","",IF(②選手情報入力!K36="","",IF(I28=1,VLOOKUP(②選手情報入力!K36,種目情報!$A$4:$C$17,3,FALSE),VLOOKUP(②選手情報入力!K36,種目情報!$E$4:$G$19,3,FALSE))))</f>
        <v/>
      </c>
      <c r="W28" t="str">
        <f>IF(E28="","",IF(②選手情報入力!M36="","",IF(I28=1,VLOOKUP(②選手情報入力!M36,種目情報!$A$4:$B$17,2,FALSE),VLOOKUP(②選手情報入力!M36,種目情報!$E$4:$F$19,2,FALSE))))</f>
        <v/>
      </c>
      <c r="X28" t="str">
        <f>IF(E28="","",IF(②選手情報入力!N36="","",②選手情報入力!N36))</f>
        <v/>
      </c>
      <c r="Y28" s="37" t="str">
        <f>IF(E28="","",IF(②選手情報入力!M36="","",0))</f>
        <v/>
      </c>
      <c r="Z28" t="str">
        <f>IF(E28="","",IF(②選手情報入力!M36="","",IF(I28=1,VLOOKUP(②選手情報入力!M36,種目情報!$A$4:$C$17,3,FALSE),VLOOKUP(②選手情報入力!M36,種目情報!$E$4:$G$19,3,FALSE))))</f>
        <v/>
      </c>
      <c r="AA28" t="str">
        <f>IF(E28="","",IF(②選手情報入力!O36="","",IF(I28=1,種目情報!$J$4,種目情報!$J$6)))</f>
        <v/>
      </c>
      <c r="AB28" t="str">
        <f>IF(E28="","",IF(②選手情報入力!O36="","",IF(I28=1,IF(②選手情報入力!$O$5="","",②選手情報入力!$O$5),IF(②選手情報入力!$O$6="","",②選手情報入力!$O$6))))</f>
        <v/>
      </c>
      <c r="AC28" t="str">
        <f>IF(E28="","",IF(②選手情報入力!O36="","",0))</f>
        <v/>
      </c>
      <c r="AD28" t="str">
        <f>IF(E28="","",IF(②選手情報入力!O36="","",2))</f>
        <v/>
      </c>
      <c r="AE28" t="str">
        <f>IF(E28="","",IF(②選手情報入力!P36="","",IF(I28=1,種目情報!$J$5,種目情報!$J$7)))</f>
        <v/>
      </c>
      <c r="AF28" t="str">
        <f>IF(E28="","",IF(②選手情報入力!P36="","",IF(I28=1,IF(②選手情報入力!$P$5="","",②選手情報入力!$P$5),IF(②選手情報入力!$P$6="","",②選手情報入力!$P$6))))</f>
        <v/>
      </c>
      <c r="AG28" t="str">
        <f>IF(E28="","",IF(②選手情報入力!P36="","",0))</f>
        <v/>
      </c>
      <c r="AH28" t="str">
        <f>IF(E28="","",IF(②選手情報入力!P36="","",2))</f>
        <v/>
      </c>
    </row>
    <row r="29" spans="1:34">
      <c r="A29" t="str">
        <f>IF(E29="","",I29*1000000+①学校情報入力!$D$3*1000+②選手情報入力!A37)</f>
        <v/>
      </c>
      <c r="B29" t="str">
        <f>IF(E29="","",①学校情報入力!$D$3)</f>
        <v/>
      </c>
      <c r="D29" t="str">
        <f>IF(②選手情報入力!B37="","",②選手情報入力!B37)</f>
        <v/>
      </c>
      <c r="E29" t="str">
        <f>IF(②選手情報入力!C37="","",②選手情報入力!C37)</f>
        <v/>
      </c>
      <c r="F29" t="str">
        <f>IF(E29="","",②選手情報入力!D37)</f>
        <v/>
      </c>
      <c r="G29" t="str">
        <f>IF(E29="","",②選手情報入力!E37)</f>
        <v/>
      </c>
      <c r="H29" t="str">
        <f t="shared" si="0"/>
        <v/>
      </c>
      <c r="I29" t="str">
        <f>IF(E29="","",IF(②選手情報入力!G37="男",1,2))</f>
        <v/>
      </c>
      <c r="J29" t="str">
        <f>IF(E29="","",IF(②選手情報入力!H37="","",②選手情報入力!H37))</f>
        <v/>
      </c>
      <c r="L29" t="str">
        <f t="shared" si="1"/>
        <v/>
      </c>
      <c r="M29" t="str">
        <f t="shared" si="2"/>
        <v/>
      </c>
      <c r="O29" t="str">
        <f>IF(E29="","",IF(②選手情報入力!I37="","",IF(I29=1,VLOOKUP(②選手情報入力!I37,種目情報!$A$3:$B$17,2,FALSE),VLOOKUP(②選手情報入力!I37,種目情報!$E$3:$F$19,2,FALSE))))</f>
        <v/>
      </c>
      <c r="P29" t="str">
        <f>IF(E29="","",IF(②選手情報入力!J37="","",②選手情報入力!J37))</f>
        <v/>
      </c>
      <c r="Q29" s="37" t="str">
        <f>IF(E29="","",IF(②選手情報入力!I37="","",0))</f>
        <v/>
      </c>
      <c r="R29" t="str">
        <f>IF(E29="","",IF(②選手情報入力!I37="","",IF(I29=1,VLOOKUP(②選手情報入力!I37,種目情報!$A$4:$C$17,3,FALSE),VLOOKUP(②選手情報入力!I37,種目情報!$E$3:$G$19,3,FALSE))))</f>
        <v/>
      </c>
      <c r="S29" t="str">
        <f>IF(E29="","",IF(②選手情報入力!K37="","",IF(I29=1,VLOOKUP(②選手情報入力!K37,種目情報!$A$4:$B$17,2,FALSE),VLOOKUP(②選手情報入力!K37,種目情報!$E$4:$F$19,2,FALSE))))</f>
        <v/>
      </c>
      <c r="T29" t="str">
        <f>IF(E29="","",IF(②選手情報入力!L37="","",②選手情報入力!L37))</f>
        <v/>
      </c>
      <c r="U29" s="37" t="str">
        <f>IF(E29="","",IF(②選手情報入力!K37="","",0))</f>
        <v/>
      </c>
      <c r="V29" t="str">
        <f>IF(E29="","",IF(②選手情報入力!K37="","",IF(I29=1,VLOOKUP(②選手情報入力!K37,種目情報!$A$4:$C$17,3,FALSE),VLOOKUP(②選手情報入力!K37,種目情報!$E$4:$G$19,3,FALSE))))</f>
        <v/>
      </c>
      <c r="W29" t="str">
        <f>IF(E29="","",IF(②選手情報入力!M37="","",IF(I29=1,VLOOKUP(②選手情報入力!M37,種目情報!$A$4:$B$17,2,FALSE),VLOOKUP(②選手情報入力!M37,種目情報!$E$4:$F$19,2,FALSE))))</f>
        <v/>
      </c>
      <c r="X29" t="str">
        <f>IF(E29="","",IF(②選手情報入力!N37="","",②選手情報入力!N37))</f>
        <v/>
      </c>
      <c r="Y29" s="37" t="str">
        <f>IF(E29="","",IF(②選手情報入力!M37="","",0))</f>
        <v/>
      </c>
      <c r="Z29" t="str">
        <f>IF(E29="","",IF(②選手情報入力!M37="","",IF(I29=1,VLOOKUP(②選手情報入力!M37,種目情報!$A$4:$C$17,3,FALSE),VLOOKUP(②選手情報入力!M37,種目情報!$E$4:$G$19,3,FALSE))))</f>
        <v/>
      </c>
      <c r="AA29" t="str">
        <f>IF(E29="","",IF(②選手情報入力!O37="","",IF(I29=1,種目情報!$J$4,種目情報!$J$6)))</f>
        <v/>
      </c>
      <c r="AB29" t="str">
        <f>IF(E29="","",IF(②選手情報入力!O37="","",IF(I29=1,IF(②選手情報入力!$O$5="","",②選手情報入力!$O$5),IF(②選手情報入力!$O$6="","",②選手情報入力!$O$6))))</f>
        <v/>
      </c>
      <c r="AC29" t="str">
        <f>IF(E29="","",IF(②選手情報入力!O37="","",0))</f>
        <v/>
      </c>
      <c r="AD29" t="str">
        <f>IF(E29="","",IF(②選手情報入力!O37="","",2))</f>
        <v/>
      </c>
      <c r="AE29" t="str">
        <f>IF(E29="","",IF(②選手情報入力!P37="","",IF(I29=1,種目情報!$J$5,種目情報!$J$7)))</f>
        <v/>
      </c>
      <c r="AF29" t="str">
        <f>IF(E29="","",IF(②選手情報入力!P37="","",IF(I29=1,IF(②選手情報入力!$P$5="","",②選手情報入力!$P$5),IF(②選手情報入力!$P$6="","",②選手情報入力!$P$6))))</f>
        <v/>
      </c>
      <c r="AG29" t="str">
        <f>IF(E29="","",IF(②選手情報入力!P37="","",0))</f>
        <v/>
      </c>
      <c r="AH29" t="str">
        <f>IF(E29="","",IF(②選手情報入力!P37="","",2))</f>
        <v/>
      </c>
    </row>
    <row r="30" spans="1:34">
      <c r="A30" t="str">
        <f>IF(E30="","",I30*1000000+①学校情報入力!$D$3*1000+②選手情報入力!A38)</f>
        <v/>
      </c>
      <c r="B30" t="str">
        <f>IF(E30="","",①学校情報入力!$D$3)</f>
        <v/>
      </c>
      <c r="D30" t="str">
        <f>IF(②選手情報入力!B38="","",②選手情報入力!B38)</f>
        <v/>
      </c>
      <c r="E30" t="str">
        <f>IF(②選手情報入力!C38="","",②選手情報入力!C38)</f>
        <v/>
      </c>
      <c r="F30" t="str">
        <f>IF(E30="","",②選手情報入力!D38)</f>
        <v/>
      </c>
      <c r="G30" t="str">
        <f>IF(E30="","",②選手情報入力!E38)</f>
        <v/>
      </c>
      <c r="H30" t="str">
        <f t="shared" si="0"/>
        <v/>
      </c>
      <c r="I30" t="str">
        <f>IF(E30="","",IF(②選手情報入力!G38="男",1,2))</f>
        <v/>
      </c>
      <c r="J30" t="str">
        <f>IF(E30="","",IF(②選手情報入力!H38="","",②選手情報入力!H38))</f>
        <v/>
      </c>
      <c r="L30" t="str">
        <f t="shared" si="1"/>
        <v/>
      </c>
      <c r="M30" t="str">
        <f t="shared" si="2"/>
        <v/>
      </c>
      <c r="O30" t="str">
        <f>IF(E30="","",IF(②選手情報入力!I38="","",IF(I30=1,VLOOKUP(②選手情報入力!I38,種目情報!$A$3:$B$17,2,FALSE),VLOOKUP(②選手情報入力!I38,種目情報!$E$3:$F$19,2,FALSE))))</f>
        <v/>
      </c>
      <c r="P30" t="str">
        <f>IF(E30="","",IF(②選手情報入力!J38="","",②選手情報入力!J38))</f>
        <v/>
      </c>
      <c r="Q30" s="37" t="str">
        <f>IF(E30="","",IF(②選手情報入力!I38="","",0))</f>
        <v/>
      </c>
      <c r="R30" t="str">
        <f>IF(E30="","",IF(②選手情報入力!I38="","",IF(I30=1,VLOOKUP(②選手情報入力!I38,種目情報!$A$4:$C$17,3,FALSE),VLOOKUP(②選手情報入力!I38,種目情報!$E$3:$G$19,3,FALSE))))</f>
        <v/>
      </c>
      <c r="S30" t="str">
        <f>IF(E30="","",IF(②選手情報入力!K38="","",IF(I30=1,VLOOKUP(②選手情報入力!K38,種目情報!$A$4:$B$17,2,FALSE),VLOOKUP(②選手情報入力!K38,種目情報!$E$4:$F$19,2,FALSE))))</f>
        <v/>
      </c>
      <c r="T30" t="str">
        <f>IF(E30="","",IF(②選手情報入力!L38="","",②選手情報入力!L38))</f>
        <v/>
      </c>
      <c r="U30" s="37" t="str">
        <f>IF(E30="","",IF(②選手情報入力!K38="","",0))</f>
        <v/>
      </c>
      <c r="V30" t="str">
        <f>IF(E30="","",IF(②選手情報入力!K38="","",IF(I30=1,VLOOKUP(②選手情報入力!K38,種目情報!$A$4:$C$17,3,FALSE),VLOOKUP(②選手情報入力!K38,種目情報!$E$4:$G$19,3,FALSE))))</f>
        <v/>
      </c>
      <c r="W30" t="str">
        <f>IF(E30="","",IF(②選手情報入力!M38="","",IF(I30=1,VLOOKUP(②選手情報入力!M38,種目情報!$A$4:$B$17,2,FALSE),VLOOKUP(②選手情報入力!M38,種目情報!$E$4:$F$19,2,FALSE))))</f>
        <v/>
      </c>
      <c r="X30" t="str">
        <f>IF(E30="","",IF(②選手情報入力!N38="","",②選手情報入力!N38))</f>
        <v/>
      </c>
      <c r="Y30" s="37" t="str">
        <f>IF(E30="","",IF(②選手情報入力!M38="","",0))</f>
        <v/>
      </c>
      <c r="Z30" t="str">
        <f>IF(E30="","",IF(②選手情報入力!M38="","",IF(I30=1,VLOOKUP(②選手情報入力!M38,種目情報!$A$4:$C$17,3,FALSE),VLOOKUP(②選手情報入力!M38,種目情報!$E$4:$G$19,3,FALSE))))</f>
        <v/>
      </c>
      <c r="AA30" t="str">
        <f>IF(E30="","",IF(②選手情報入力!O38="","",IF(I30=1,種目情報!$J$4,種目情報!$J$6)))</f>
        <v/>
      </c>
      <c r="AB30" t="str">
        <f>IF(E30="","",IF(②選手情報入力!O38="","",IF(I30=1,IF(②選手情報入力!$O$5="","",②選手情報入力!$O$5),IF(②選手情報入力!$O$6="","",②選手情報入力!$O$6))))</f>
        <v/>
      </c>
      <c r="AC30" t="str">
        <f>IF(E30="","",IF(②選手情報入力!O38="","",0))</f>
        <v/>
      </c>
      <c r="AD30" t="str">
        <f>IF(E30="","",IF(②選手情報入力!O38="","",2))</f>
        <v/>
      </c>
      <c r="AE30" t="str">
        <f>IF(E30="","",IF(②選手情報入力!P38="","",IF(I30=1,種目情報!$J$5,種目情報!$J$7)))</f>
        <v/>
      </c>
      <c r="AF30" t="str">
        <f>IF(E30="","",IF(②選手情報入力!P38="","",IF(I30=1,IF(②選手情報入力!$P$5="","",②選手情報入力!$P$5),IF(②選手情報入力!$P$6="","",②選手情報入力!$P$6))))</f>
        <v/>
      </c>
      <c r="AG30" t="str">
        <f>IF(E30="","",IF(②選手情報入力!P38="","",0))</f>
        <v/>
      </c>
      <c r="AH30" t="str">
        <f>IF(E30="","",IF(②選手情報入力!P38="","",2))</f>
        <v/>
      </c>
    </row>
    <row r="31" spans="1:34">
      <c r="A31" t="str">
        <f>IF(E31="","",I31*1000000+①学校情報入力!$D$3*1000+②選手情報入力!A39)</f>
        <v/>
      </c>
      <c r="B31" t="str">
        <f>IF(E31="","",①学校情報入力!$D$3)</f>
        <v/>
      </c>
      <c r="D31" t="str">
        <f>IF(②選手情報入力!B39="","",②選手情報入力!B39)</f>
        <v/>
      </c>
      <c r="E31" t="str">
        <f>IF(②選手情報入力!C39="","",②選手情報入力!C39)</f>
        <v/>
      </c>
      <c r="F31" t="str">
        <f>IF(E31="","",②選手情報入力!D39)</f>
        <v/>
      </c>
      <c r="G31" t="str">
        <f>IF(E31="","",②選手情報入力!E39)</f>
        <v/>
      </c>
      <c r="H31" t="str">
        <f t="shared" si="0"/>
        <v/>
      </c>
      <c r="I31" t="str">
        <f>IF(E31="","",IF(②選手情報入力!G39="男",1,2))</f>
        <v/>
      </c>
      <c r="J31" t="str">
        <f>IF(E31="","",IF(②選手情報入力!H39="","",②選手情報入力!H39))</f>
        <v/>
      </c>
      <c r="L31" t="str">
        <f t="shared" si="1"/>
        <v/>
      </c>
      <c r="M31" t="str">
        <f t="shared" si="2"/>
        <v/>
      </c>
      <c r="O31" t="str">
        <f>IF(E31="","",IF(②選手情報入力!I39="","",IF(I31=1,VLOOKUP(②選手情報入力!I39,種目情報!$A$3:$B$17,2,FALSE),VLOOKUP(②選手情報入力!I39,種目情報!$E$3:$F$19,2,FALSE))))</f>
        <v/>
      </c>
      <c r="P31" t="str">
        <f>IF(E31="","",IF(②選手情報入力!J39="","",②選手情報入力!J39))</f>
        <v/>
      </c>
      <c r="Q31" s="37" t="str">
        <f>IF(E31="","",IF(②選手情報入力!I39="","",0))</f>
        <v/>
      </c>
      <c r="R31" t="str">
        <f>IF(E31="","",IF(②選手情報入力!I39="","",IF(I31=1,VLOOKUP(②選手情報入力!I39,種目情報!$A$4:$C$17,3,FALSE),VLOOKUP(②選手情報入力!I39,種目情報!$E$3:$G$19,3,FALSE))))</f>
        <v/>
      </c>
      <c r="S31" t="str">
        <f>IF(E31="","",IF(②選手情報入力!K39="","",IF(I31=1,VLOOKUP(②選手情報入力!K39,種目情報!$A$4:$B$17,2,FALSE),VLOOKUP(②選手情報入力!K39,種目情報!$E$4:$F$19,2,FALSE))))</f>
        <v/>
      </c>
      <c r="T31" t="str">
        <f>IF(E31="","",IF(②選手情報入力!L39="","",②選手情報入力!L39))</f>
        <v/>
      </c>
      <c r="U31" s="37" t="str">
        <f>IF(E31="","",IF(②選手情報入力!K39="","",0))</f>
        <v/>
      </c>
      <c r="V31" t="str">
        <f>IF(E31="","",IF(②選手情報入力!K39="","",IF(I31=1,VLOOKUP(②選手情報入力!K39,種目情報!$A$4:$C$17,3,FALSE),VLOOKUP(②選手情報入力!K39,種目情報!$E$4:$G$19,3,FALSE))))</f>
        <v/>
      </c>
      <c r="W31" t="str">
        <f>IF(E31="","",IF(②選手情報入力!M39="","",IF(I31=1,VLOOKUP(②選手情報入力!M39,種目情報!$A$4:$B$17,2,FALSE),VLOOKUP(②選手情報入力!M39,種目情報!$E$4:$F$19,2,FALSE))))</f>
        <v/>
      </c>
      <c r="X31" t="str">
        <f>IF(E31="","",IF(②選手情報入力!N39="","",②選手情報入力!N39))</f>
        <v/>
      </c>
      <c r="Y31" s="37" t="str">
        <f>IF(E31="","",IF(②選手情報入力!M39="","",0))</f>
        <v/>
      </c>
      <c r="Z31" t="str">
        <f>IF(E31="","",IF(②選手情報入力!M39="","",IF(I31=1,VLOOKUP(②選手情報入力!M39,種目情報!$A$4:$C$17,3,FALSE),VLOOKUP(②選手情報入力!M39,種目情報!$E$4:$G$19,3,FALSE))))</f>
        <v/>
      </c>
      <c r="AA31" t="str">
        <f>IF(E31="","",IF(②選手情報入力!O39="","",IF(I31=1,種目情報!$J$4,種目情報!$J$6)))</f>
        <v/>
      </c>
      <c r="AB31" t="str">
        <f>IF(E31="","",IF(②選手情報入力!O39="","",IF(I31=1,IF(②選手情報入力!$O$5="","",②選手情報入力!$O$5),IF(②選手情報入力!$O$6="","",②選手情報入力!$O$6))))</f>
        <v/>
      </c>
      <c r="AC31" t="str">
        <f>IF(E31="","",IF(②選手情報入力!O39="","",0))</f>
        <v/>
      </c>
      <c r="AD31" t="str">
        <f>IF(E31="","",IF(②選手情報入力!O39="","",2))</f>
        <v/>
      </c>
      <c r="AE31" t="str">
        <f>IF(E31="","",IF(②選手情報入力!P39="","",IF(I31=1,種目情報!$J$5,種目情報!$J$7)))</f>
        <v/>
      </c>
      <c r="AF31" t="str">
        <f>IF(E31="","",IF(②選手情報入力!P39="","",IF(I31=1,IF(②選手情報入力!$P$5="","",②選手情報入力!$P$5),IF(②選手情報入力!$P$6="","",②選手情報入力!$P$6))))</f>
        <v/>
      </c>
      <c r="AG31" t="str">
        <f>IF(E31="","",IF(②選手情報入力!P39="","",0))</f>
        <v/>
      </c>
      <c r="AH31" t="str">
        <f>IF(E31="","",IF(②選手情報入力!P39="","",2))</f>
        <v/>
      </c>
    </row>
    <row r="32" spans="1:34">
      <c r="A32" t="str">
        <f>IF(E32="","",I32*1000000+①学校情報入力!$D$3*1000+②選手情報入力!A40)</f>
        <v/>
      </c>
      <c r="B32" t="str">
        <f>IF(E32="","",①学校情報入力!$D$3)</f>
        <v/>
      </c>
      <c r="D32" t="str">
        <f>IF(②選手情報入力!B40="","",②選手情報入力!B40)</f>
        <v/>
      </c>
      <c r="E32" t="str">
        <f>IF(②選手情報入力!C40="","",②選手情報入力!C40)</f>
        <v/>
      </c>
      <c r="F32" t="str">
        <f>IF(E32="","",②選手情報入力!D40)</f>
        <v/>
      </c>
      <c r="G32" t="str">
        <f>IF(E32="","",②選手情報入力!E40)</f>
        <v/>
      </c>
      <c r="H32" t="str">
        <f t="shared" si="0"/>
        <v/>
      </c>
      <c r="I32" t="str">
        <f>IF(E32="","",IF(②選手情報入力!G40="男",1,2))</f>
        <v/>
      </c>
      <c r="J32" t="str">
        <f>IF(E32="","",IF(②選手情報入力!H40="","",②選手情報入力!H40))</f>
        <v/>
      </c>
      <c r="L32" t="str">
        <f t="shared" si="1"/>
        <v/>
      </c>
      <c r="M32" t="str">
        <f t="shared" si="2"/>
        <v/>
      </c>
      <c r="O32" t="str">
        <f>IF(E32="","",IF(②選手情報入力!I40="","",IF(I32=1,VLOOKUP(②選手情報入力!I40,種目情報!$A$3:$B$17,2,FALSE),VLOOKUP(②選手情報入力!I40,種目情報!$E$3:$F$19,2,FALSE))))</f>
        <v/>
      </c>
      <c r="P32" t="str">
        <f>IF(E32="","",IF(②選手情報入力!J40="","",②選手情報入力!J40))</f>
        <v/>
      </c>
      <c r="Q32" s="37" t="str">
        <f>IF(E32="","",IF(②選手情報入力!I40="","",0))</f>
        <v/>
      </c>
      <c r="R32" t="str">
        <f>IF(E32="","",IF(②選手情報入力!I40="","",IF(I32=1,VLOOKUP(②選手情報入力!I40,種目情報!$A$4:$C$17,3,FALSE),VLOOKUP(②選手情報入力!I40,種目情報!$E$3:$G$19,3,FALSE))))</f>
        <v/>
      </c>
      <c r="S32" t="str">
        <f>IF(E32="","",IF(②選手情報入力!K40="","",IF(I32=1,VLOOKUP(②選手情報入力!K40,種目情報!$A$4:$B$17,2,FALSE),VLOOKUP(②選手情報入力!K40,種目情報!$E$4:$F$19,2,FALSE))))</f>
        <v/>
      </c>
      <c r="T32" t="str">
        <f>IF(E32="","",IF(②選手情報入力!L40="","",②選手情報入力!L40))</f>
        <v/>
      </c>
      <c r="U32" s="37" t="str">
        <f>IF(E32="","",IF(②選手情報入力!K40="","",0))</f>
        <v/>
      </c>
      <c r="V32" t="str">
        <f>IF(E32="","",IF(②選手情報入力!K40="","",IF(I32=1,VLOOKUP(②選手情報入力!K40,種目情報!$A$4:$C$17,3,FALSE),VLOOKUP(②選手情報入力!K40,種目情報!$E$4:$G$19,3,FALSE))))</f>
        <v/>
      </c>
      <c r="W32" t="str">
        <f>IF(E32="","",IF(②選手情報入力!M40="","",IF(I32=1,VLOOKUP(②選手情報入力!M40,種目情報!$A$4:$B$17,2,FALSE),VLOOKUP(②選手情報入力!M40,種目情報!$E$4:$F$19,2,FALSE))))</f>
        <v/>
      </c>
      <c r="X32" t="str">
        <f>IF(E32="","",IF(②選手情報入力!N40="","",②選手情報入力!N40))</f>
        <v/>
      </c>
      <c r="Y32" s="37" t="str">
        <f>IF(E32="","",IF(②選手情報入力!M40="","",0))</f>
        <v/>
      </c>
      <c r="Z32" t="str">
        <f>IF(E32="","",IF(②選手情報入力!M40="","",IF(I32=1,VLOOKUP(②選手情報入力!M40,種目情報!$A$4:$C$17,3,FALSE),VLOOKUP(②選手情報入力!M40,種目情報!$E$4:$G$19,3,FALSE))))</f>
        <v/>
      </c>
      <c r="AA32" t="str">
        <f>IF(E32="","",IF(②選手情報入力!O40="","",IF(I32=1,種目情報!$J$4,種目情報!$J$6)))</f>
        <v/>
      </c>
      <c r="AB32" t="str">
        <f>IF(E32="","",IF(②選手情報入力!O40="","",IF(I32=1,IF(②選手情報入力!$O$5="","",②選手情報入力!$O$5),IF(②選手情報入力!$O$6="","",②選手情報入力!$O$6))))</f>
        <v/>
      </c>
      <c r="AC32" t="str">
        <f>IF(E32="","",IF(②選手情報入力!O40="","",0))</f>
        <v/>
      </c>
      <c r="AD32" t="str">
        <f>IF(E32="","",IF(②選手情報入力!O40="","",2))</f>
        <v/>
      </c>
      <c r="AE32" t="str">
        <f>IF(E32="","",IF(②選手情報入力!P40="","",IF(I32=1,種目情報!$J$5,種目情報!$J$7)))</f>
        <v/>
      </c>
      <c r="AF32" t="str">
        <f>IF(E32="","",IF(②選手情報入力!P40="","",IF(I32=1,IF(②選手情報入力!$P$5="","",②選手情報入力!$P$5),IF(②選手情報入力!$P$6="","",②選手情報入力!$P$6))))</f>
        <v/>
      </c>
      <c r="AG32" t="str">
        <f>IF(E32="","",IF(②選手情報入力!P40="","",0))</f>
        <v/>
      </c>
      <c r="AH32" t="str">
        <f>IF(E32="","",IF(②選手情報入力!P40="","",2))</f>
        <v/>
      </c>
    </row>
    <row r="33" spans="1:34">
      <c r="A33" t="str">
        <f>IF(E33="","",I33*1000000+①学校情報入力!$D$3*1000+②選手情報入力!A41)</f>
        <v/>
      </c>
      <c r="B33" t="str">
        <f>IF(E33="","",①学校情報入力!$D$3)</f>
        <v/>
      </c>
      <c r="D33" t="str">
        <f>IF(②選手情報入力!B41="","",②選手情報入力!B41)</f>
        <v/>
      </c>
      <c r="E33" t="str">
        <f>IF(②選手情報入力!C41="","",②選手情報入力!C41)</f>
        <v/>
      </c>
      <c r="F33" t="str">
        <f>IF(E33="","",②選手情報入力!D41)</f>
        <v/>
      </c>
      <c r="G33" t="str">
        <f>IF(E33="","",②選手情報入力!E41)</f>
        <v/>
      </c>
      <c r="H33" t="str">
        <f t="shared" si="0"/>
        <v/>
      </c>
      <c r="I33" t="str">
        <f>IF(E33="","",IF(②選手情報入力!G41="男",1,2))</f>
        <v/>
      </c>
      <c r="J33" t="str">
        <f>IF(E33="","",IF(②選手情報入力!H41="","",②選手情報入力!H41))</f>
        <v/>
      </c>
      <c r="L33" t="str">
        <f t="shared" si="1"/>
        <v/>
      </c>
      <c r="M33" t="str">
        <f t="shared" si="2"/>
        <v/>
      </c>
      <c r="O33" t="str">
        <f>IF(E33="","",IF(②選手情報入力!I41="","",IF(I33=1,VLOOKUP(②選手情報入力!I41,種目情報!$A$3:$B$17,2,FALSE),VLOOKUP(②選手情報入力!I41,種目情報!$E$3:$F$19,2,FALSE))))</f>
        <v/>
      </c>
      <c r="P33" t="str">
        <f>IF(E33="","",IF(②選手情報入力!J41="","",②選手情報入力!J41))</f>
        <v/>
      </c>
      <c r="Q33" s="37" t="str">
        <f>IF(E33="","",IF(②選手情報入力!I41="","",0))</f>
        <v/>
      </c>
      <c r="R33" t="str">
        <f>IF(E33="","",IF(②選手情報入力!I41="","",IF(I33=1,VLOOKUP(②選手情報入力!I41,種目情報!$A$4:$C$17,3,FALSE),VLOOKUP(②選手情報入力!I41,種目情報!$E$3:$G$19,3,FALSE))))</f>
        <v/>
      </c>
      <c r="S33" t="str">
        <f>IF(E33="","",IF(②選手情報入力!K41="","",IF(I33=1,VLOOKUP(②選手情報入力!K41,種目情報!$A$4:$B$17,2,FALSE),VLOOKUP(②選手情報入力!K41,種目情報!$E$4:$F$19,2,FALSE))))</f>
        <v/>
      </c>
      <c r="T33" t="str">
        <f>IF(E33="","",IF(②選手情報入力!L41="","",②選手情報入力!L41))</f>
        <v/>
      </c>
      <c r="U33" s="37" t="str">
        <f>IF(E33="","",IF(②選手情報入力!K41="","",0))</f>
        <v/>
      </c>
      <c r="V33" t="str">
        <f>IF(E33="","",IF(②選手情報入力!K41="","",IF(I33=1,VLOOKUP(②選手情報入力!K41,種目情報!$A$4:$C$17,3,FALSE),VLOOKUP(②選手情報入力!K41,種目情報!$E$4:$G$19,3,FALSE))))</f>
        <v/>
      </c>
      <c r="W33" t="str">
        <f>IF(E33="","",IF(②選手情報入力!M41="","",IF(I33=1,VLOOKUP(②選手情報入力!M41,種目情報!$A$4:$B$17,2,FALSE),VLOOKUP(②選手情報入力!M41,種目情報!$E$4:$F$19,2,FALSE))))</f>
        <v/>
      </c>
      <c r="X33" t="str">
        <f>IF(E33="","",IF(②選手情報入力!N41="","",②選手情報入力!N41))</f>
        <v/>
      </c>
      <c r="Y33" s="37" t="str">
        <f>IF(E33="","",IF(②選手情報入力!M41="","",0))</f>
        <v/>
      </c>
      <c r="Z33" t="str">
        <f>IF(E33="","",IF(②選手情報入力!M41="","",IF(I33=1,VLOOKUP(②選手情報入力!M41,種目情報!$A$4:$C$17,3,FALSE),VLOOKUP(②選手情報入力!M41,種目情報!$E$4:$G$19,3,FALSE))))</f>
        <v/>
      </c>
      <c r="AA33" t="str">
        <f>IF(E33="","",IF(②選手情報入力!O41="","",IF(I33=1,種目情報!$J$4,種目情報!$J$6)))</f>
        <v/>
      </c>
      <c r="AB33" t="str">
        <f>IF(E33="","",IF(②選手情報入力!O41="","",IF(I33=1,IF(②選手情報入力!$O$5="","",②選手情報入力!$O$5),IF(②選手情報入力!$O$6="","",②選手情報入力!$O$6))))</f>
        <v/>
      </c>
      <c r="AC33" t="str">
        <f>IF(E33="","",IF(②選手情報入力!O41="","",0))</f>
        <v/>
      </c>
      <c r="AD33" t="str">
        <f>IF(E33="","",IF(②選手情報入力!O41="","",2))</f>
        <v/>
      </c>
      <c r="AE33" t="str">
        <f>IF(E33="","",IF(②選手情報入力!P41="","",IF(I33=1,種目情報!$J$5,種目情報!$J$7)))</f>
        <v/>
      </c>
      <c r="AF33" t="str">
        <f>IF(E33="","",IF(②選手情報入力!P41="","",IF(I33=1,IF(②選手情報入力!$P$5="","",②選手情報入力!$P$5),IF(②選手情報入力!$P$6="","",②選手情報入力!$P$6))))</f>
        <v/>
      </c>
      <c r="AG33" t="str">
        <f>IF(E33="","",IF(②選手情報入力!P41="","",0))</f>
        <v/>
      </c>
      <c r="AH33" t="str">
        <f>IF(E33="","",IF(②選手情報入力!P41="","",2))</f>
        <v/>
      </c>
    </row>
    <row r="34" spans="1:34">
      <c r="A34" t="str">
        <f>IF(E34="","",I34*1000000+①学校情報入力!$D$3*1000+②選手情報入力!A42)</f>
        <v/>
      </c>
      <c r="B34" t="str">
        <f>IF(E34="","",①学校情報入力!$D$3)</f>
        <v/>
      </c>
      <c r="D34" t="str">
        <f>IF(②選手情報入力!B42="","",②選手情報入力!B42)</f>
        <v/>
      </c>
      <c r="E34" t="str">
        <f>IF(②選手情報入力!C42="","",②選手情報入力!C42)</f>
        <v/>
      </c>
      <c r="F34" t="str">
        <f>IF(E34="","",②選手情報入力!D42)</f>
        <v/>
      </c>
      <c r="G34" t="str">
        <f>IF(E34="","",②選手情報入力!E42)</f>
        <v/>
      </c>
      <c r="H34" t="str">
        <f t="shared" si="0"/>
        <v/>
      </c>
      <c r="I34" t="str">
        <f>IF(E34="","",IF(②選手情報入力!G42="男",1,2))</f>
        <v/>
      </c>
      <c r="J34" t="str">
        <f>IF(E34="","",IF(②選手情報入力!H42="","",②選手情報入力!H42))</f>
        <v/>
      </c>
      <c r="L34" t="str">
        <f t="shared" si="1"/>
        <v/>
      </c>
      <c r="M34" t="str">
        <f t="shared" si="2"/>
        <v/>
      </c>
      <c r="O34" t="str">
        <f>IF(E34="","",IF(②選手情報入力!I42="","",IF(I34=1,VLOOKUP(②選手情報入力!I42,種目情報!$A$3:$B$17,2,FALSE),VLOOKUP(②選手情報入力!I42,種目情報!$E$3:$F$19,2,FALSE))))</f>
        <v/>
      </c>
      <c r="P34" t="str">
        <f>IF(E34="","",IF(②選手情報入力!J42="","",②選手情報入力!J42))</f>
        <v/>
      </c>
      <c r="Q34" s="37" t="str">
        <f>IF(E34="","",IF(②選手情報入力!I42="","",0))</f>
        <v/>
      </c>
      <c r="R34" t="str">
        <f>IF(E34="","",IF(②選手情報入力!I42="","",IF(I34=1,VLOOKUP(②選手情報入力!I42,種目情報!$A$4:$C$17,3,FALSE),VLOOKUP(②選手情報入力!I42,種目情報!$E$3:$G$19,3,FALSE))))</f>
        <v/>
      </c>
      <c r="S34" t="str">
        <f>IF(E34="","",IF(②選手情報入力!K42="","",IF(I34=1,VLOOKUP(②選手情報入力!K42,種目情報!$A$4:$B$17,2,FALSE),VLOOKUP(②選手情報入力!K42,種目情報!$E$4:$F$19,2,FALSE))))</f>
        <v/>
      </c>
      <c r="T34" t="str">
        <f>IF(E34="","",IF(②選手情報入力!L42="","",②選手情報入力!L42))</f>
        <v/>
      </c>
      <c r="U34" s="37" t="str">
        <f>IF(E34="","",IF(②選手情報入力!K42="","",0))</f>
        <v/>
      </c>
      <c r="V34" t="str">
        <f>IF(E34="","",IF(②選手情報入力!K42="","",IF(I34=1,VLOOKUP(②選手情報入力!K42,種目情報!$A$4:$C$17,3,FALSE),VLOOKUP(②選手情報入力!K42,種目情報!$E$4:$G$19,3,FALSE))))</f>
        <v/>
      </c>
      <c r="W34" t="str">
        <f>IF(E34="","",IF(②選手情報入力!M42="","",IF(I34=1,VLOOKUP(②選手情報入力!M42,種目情報!$A$4:$B$17,2,FALSE),VLOOKUP(②選手情報入力!M42,種目情報!$E$4:$F$19,2,FALSE))))</f>
        <v/>
      </c>
      <c r="X34" t="str">
        <f>IF(E34="","",IF(②選手情報入力!N42="","",②選手情報入力!N42))</f>
        <v/>
      </c>
      <c r="Y34" s="37" t="str">
        <f>IF(E34="","",IF(②選手情報入力!M42="","",0))</f>
        <v/>
      </c>
      <c r="Z34" t="str">
        <f>IF(E34="","",IF(②選手情報入力!M42="","",IF(I34=1,VLOOKUP(②選手情報入力!M42,種目情報!$A$4:$C$17,3,FALSE),VLOOKUP(②選手情報入力!M42,種目情報!$E$4:$G$19,3,FALSE))))</f>
        <v/>
      </c>
      <c r="AA34" t="str">
        <f>IF(E34="","",IF(②選手情報入力!O42="","",IF(I34=1,種目情報!$J$4,種目情報!$J$6)))</f>
        <v/>
      </c>
      <c r="AB34" t="str">
        <f>IF(E34="","",IF(②選手情報入力!O42="","",IF(I34=1,IF(②選手情報入力!$O$5="","",②選手情報入力!$O$5),IF(②選手情報入力!$O$6="","",②選手情報入力!$O$6))))</f>
        <v/>
      </c>
      <c r="AC34" t="str">
        <f>IF(E34="","",IF(②選手情報入力!O42="","",0))</f>
        <v/>
      </c>
      <c r="AD34" t="str">
        <f>IF(E34="","",IF(②選手情報入力!O42="","",2))</f>
        <v/>
      </c>
      <c r="AE34" t="str">
        <f>IF(E34="","",IF(②選手情報入力!P42="","",IF(I34=1,種目情報!$J$5,種目情報!$J$7)))</f>
        <v/>
      </c>
      <c r="AF34" t="str">
        <f>IF(E34="","",IF(②選手情報入力!P42="","",IF(I34=1,IF(②選手情報入力!$P$5="","",②選手情報入力!$P$5),IF(②選手情報入力!$P$6="","",②選手情報入力!$P$6))))</f>
        <v/>
      </c>
      <c r="AG34" t="str">
        <f>IF(E34="","",IF(②選手情報入力!P42="","",0))</f>
        <v/>
      </c>
      <c r="AH34" t="str">
        <f>IF(E34="","",IF(②選手情報入力!P42="","",2))</f>
        <v/>
      </c>
    </row>
    <row r="35" spans="1:34">
      <c r="A35" t="str">
        <f>IF(E35="","",I35*1000000+①学校情報入力!$D$3*1000+②選手情報入力!A43)</f>
        <v/>
      </c>
      <c r="B35" t="str">
        <f>IF(E35="","",①学校情報入力!$D$3)</f>
        <v/>
      </c>
      <c r="D35" t="str">
        <f>IF(②選手情報入力!B43="","",②選手情報入力!B43)</f>
        <v/>
      </c>
      <c r="E35" t="str">
        <f>IF(②選手情報入力!C43="","",②選手情報入力!C43)</f>
        <v/>
      </c>
      <c r="F35" t="str">
        <f>IF(E35="","",②選手情報入力!D43)</f>
        <v/>
      </c>
      <c r="G35" t="str">
        <f>IF(E35="","",②選手情報入力!E43)</f>
        <v/>
      </c>
      <c r="H35" t="str">
        <f t="shared" si="0"/>
        <v/>
      </c>
      <c r="I35" t="str">
        <f>IF(E35="","",IF(②選手情報入力!G43="男",1,2))</f>
        <v/>
      </c>
      <c r="J35" t="str">
        <f>IF(E35="","",IF(②選手情報入力!H43="","",②選手情報入力!H43))</f>
        <v/>
      </c>
      <c r="L35" t="str">
        <f t="shared" si="1"/>
        <v/>
      </c>
      <c r="M35" t="str">
        <f t="shared" si="2"/>
        <v/>
      </c>
      <c r="O35" t="str">
        <f>IF(E35="","",IF(②選手情報入力!I43="","",IF(I35=1,VLOOKUP(②選手情報入力!I43,種目情報!$A$3:$B$17,2,FALSE),VLOOKUP(②選手情報入力!I43,種目情報!$E$3:$F$19,2,FALSE))))</f>
        <v/>
      </c>
      <c r="P35" t="str">
        <f>IF(E35="","",IF(②選手情報入力!J43="","",②選手情報入力!J43))</f>
        <v/>
      </c>
      <c r="Q35" s="37" t="str">
        <f>IF(E35="","",IF(②選手情報入力!I43="","",0))</f>
        <v/>
      </c>
      <c r="R35" t="str">
        <f>IF(E35="","",IF(②選手情報入力!I43="","",IF(I35=1,VLOOKUP(②選手情報入力!I43,種目情報!$A$4:$C$17,3,FALSE),VLOOKUP(②選手情報入力!I43,種目情報!$E$3:$G$19,3,FALSE))))</f>
        <v/>
      </c>
      <c r="S35" t="str">
        <f>IF(E35="","",IF(②選手情報入力!K43="","",IF(I35=1,VLOOKUP(②選手情報入力!K43,種目情報!$A$4:$B$17,2,FALSE),VLOOKUP(②選手情報入力!K43,種目情報!$E$4:$F$19,2,FALSE))))</f>
        <v/>
      </c>
      <c r="T35" t="str">
        <f>IF(E35="","",IF(②選手情報入力!L43="","",②選手情報入力!L43))</f>
        <v/>
      </c>
      <c r="U35" s="37" t="str">
        <f>IF(E35="","",IF(②選手情報入力!K43="","",0))</f>
        <v/>
      </c>
      <c r="V35" t="str">
        <f>IF(E35="","",IF(②選手情報入力!K43="","",IF(I35=1,VLOOKUP(②選手情報入力!K43,種目情報!$A$4:$C$17,3,FALSE),VLOOKUP(②選手情報入力!K43,種目情報!$E$4:$G$19,3,FALSE))))</f>
        <v/>
      </c>
      <c r="W35" t="str">
        <f>IF(E35="","",IF(②選手情報入力!M43="","",IF(I35=1,VLOOKUP(②選手情報入力!M43,種目情報!$A$4:$B$17,2,FALSE),VLOOKUP(②選手情報入力!M43,種目情報!$E$4:$F$19,2,FALSE))))</f>
        <v/>
      </c>
      <c r="X35" t="str">
        <f>IF(E35="","",IF(②選手情報入力!N43="","",②選手情報入力!N43))</f>
        <v/>
      </c>
      <c r="Y35" s="37" t="str">
        <f>IF(E35="","",IF(②選手情報入力!M43="","",0))</f>
        <v/>
      </c>
      <c r="Z35" t="str">
        <f>IF(E35="","",IF(②選手情報入力!M43="","",IF(I35=1,VLOOKUP(②選手情報入力!M43,種目情報!$A$4:$C$17,3,FALSE),VLOOKUP(②選手情報入力!M43,種目情報!$E$4:$G$19,3,FALSE))))</f>
        <v/>
      </c>
      <c r="AA35" t="str">
        <f>IF(E35="","",IF(②選手情報入力!O43="","",IF(I35=1,種目情報!$J$4,種目情報!$J$6)))</f>
        <v/>
      </c>
      <c r="AB35" t="str">
        <f>IF(E35="","",IF(②選手情報入力!O43="","",IF(I35=1,IF(②選手情報入力!$O$5="","",②選手情報入力!$O$5),IF(②選手情報入力!$O$6="","",②選手情報入力!$O$6))))</f>
        <v/>
      </c>
      <c r="AC35" t="str">
        <f>IF(E35="","",IF(②選手情報入力!O43="","",0))</f>
        <v/>
      </c>
      <c r="AD35" t="str">
        <f>IF(E35="","",IF(②選手情報入力!O43="","",2))</f>
        <v/>
      </c>
      <c r="AE35" t="str">
        <f>IF(E35="","",IF(②選手情報入力!P43="","",IF(I35=1,種目情報!$J$5,種目情報!$J$7)))</f>
        <v/>
      </c>
      <c r="AF35" t="str">
        <f>IF(E35="","",IF(②選手情報入力!P43="","",IF(I35=1,IF(②選手情報入力!$P$5="","",②選手情報入力!$P$5),IF(②選手情報入力!$P$6="","",②選手情報入力!$P$6))))</f>
        <v/>
      </c>
      <c r="AG35" t="str">
        <f>IF(E35="","",IF(②選手情報入力!P43="","",0))</f>
        <v/>
      </c>
      <c r="AH35" t="str">
        <f>IF(E35="","",IF(②選手情報入力!P43="","",2))</f>
        <v/>
      </c>
    </row>
    <row r="36" spans="1:34">
      <c r="A36" t="str">
        <f>IF(E36="","",I36*1000000+①学校情報入力!$D$3*1000+②選手情報入力!A44)</f>
        <v/>
      </c>
      <c r="B36" t="str">
        <f>IF(E36="","",①学校情報入力!$D$3)</f>
        <v/>
      </c>
      <c r="D36" t="str">
        <f>IF(②選手情報入力!B44="","",②選手情報入力!B44)</f>
        <v/>
      </c>
      <c r="E36" t="str">
        <f>IF(②選手情報入力!C44="","",②選手情報入力!C44)</f>
        <v/>
      </c>
      <c r="F36" t="str">
        <f>IF(E36="","",②選手情報入力!D44)</f>
        <v/>
      </c>
      <c r="G36" t="str">
        <f>IF(E36="","",②選手情報入力!E44)</f>
        <v/>
      </c>
      <c r="H36" t="str">
        <f t="shared" si="0"/>
        <v/>
      </c>
      <c r="I36" t="str">
        <f>IF(E36="","",IF(②選手情報入力!G44="男",1,2))</f>
        <v/>
      </c>
      <c r="J36" t="str">
        <f>IF(E36="","",IF(②選手情報入力!H44="","",②選手情報入力!H44))</f>
        <v/>
      </c>
      <c r="L36" t="str">
        <f t="shared" si="1"/>
        <v/>
      </c>
      <c r="M36" t="str">
        <f t="shared" si="2"/>
        <v/>
      </c>
      <c r="O36" t="str">
        <f>IF(E36="","",IF(②選手情報入力!I44="","",IF(I36=1,VLOOKUP(②選手情報入力!I44,種目情報!$A$3:$B$17,2,FALSE),VLOOKUP(②選手情報入力!I44,種目情報!$E$3:$F$19,2,FALSE))))</f>
        <v/>
      </c>
      <c r="P36" t="str">
        <f>IF(E36="","",IF(②選手情報入力!J44="","",②選手情報入力!J44))</f>
        <v/>
      </c>
      <c r="Q36" s="37" t="str">
        <f>IF(E36="","",IF(②選手情報入力!I44="","",0))</f>
        <v/>
      </c>
      <c r="R36" t="str">
        <f>IF(E36="","",IF(②選手情報入力!I44="","",IF(I36=1,VLOOKUP(②選手情報入力!I44,種目情報!$A$4:$C$17,3,FALSE),VLOOKUP(②選手情報入力!I44,種目情報!$E$3:$G$19,3,FALSE))))</f>
        <v/>
      </c>
      <c r="S36" t="str">
        <f>IF(E36="","",IF(②選手情報入力!K44="","",IF(I36=1,VLOOKUP(②選手情報入力!K44,種目情報!$A$4:$B$17,2,FALSE),VLOOKUP(②選手情報入力!K44,種目情報!$E$4:$F$19,2,FALSE))))</f>
        <v/>
      </c>
      <c r="T36" t="str">
        <f>IF(E36="","",IF(②選手情報入力!L44="","",②選手情報入力!L44))</f>
        <v/>
      </c>
      <c r="U36" s="37" t="str">
        <f>IF(E36="","",IF(②選手情報入力!K44="","",0))</f>
        <v/>
      </c>
      <c r="V36" t="str">
        <f>IF(E36="","",IF(②選手情報入力!K44="","",IF(I36=1,VLOOKUP(②選手情報入力!K44,種目情報!$A$4:$C$17,3,FALSE),VLOOKUP(②選手情報入力!K44,種目情報!$E$4:$G$19,3,FALSE))))</f>
        <v/>
      </c>
      <c r="W36" t="str">
        <f>IF(E36="","",IF(②選手情報入力!M44="","",IF(I36=1,VLOOKUP(②選手情報入力!M44,種目情報!$A$4:$B$17,2,FALSE),VLOOKUP(②選手情報入力!M44,種目情報!$E$4:$F$19,2,FALSE))))</f>
        <v/>
      </c>
      <c r="X36" t="str">
        <f>IF(E36="","",IF(②選手情報入力!N44="","",②選手情報入力!N44))</f>
        <v/>
      </c>
      <c r="Y36" s="37" t="str">
        <f>IF(E36="","",IF(②選手情報入力!M44="","",0))</f>
        <v/>
      </c>
      <c r="Z36" t="str">
        <f>IF(E36="","",IF(②選手情報入力!M44="","",IF(I36=1,VLOOKUP(②選手情報入力!M44,種目情報!$A$4:$C$17,3,FALSE),VLOOKUP(②選手情報入力!M44,種目情報!$E$4:$G$19,3,FALSE))))</f>
        <v/>
      </c>
      <c r="AA36" t="str">
        <f>IF(E36="","",IF(②選手情報入力!O44="","",IF(I36=1,種目情報!$J$4,種目情報!$J$6)))</f>
        <v/>
      </c>
      <c r="AB36" t="str">
        <f>IF(E36="","",IF(②選手情報入力!O44="","",IF(I36=1,IF(②選手情報入力!$O$5="","",②選手情報入力!$O$5),IF(②選手情報入力!$O$6="","",②選手情報入力!$O$6))))</f>
        <v/>
      </c>
      <c r="AC36" t="str">
        <f>IF(E36="","",IF(②選手情報入力!O44="","",0))</f>
        <v/>
      </c>
      <c r="AD36" t="str">
        <f>IF(E36="","",IF(②選手情報入力!O44="","",2))</f>
        <v/>
      </c>
      <c r="AE36" t="str">
        <f>IF(E36="","",IF(②選手情報入力!P44="","",IF(I36=1,種目情報!$J$5,種目情報!$J$7)))</f>
        <v/>
      </c>
      <c r="AF36" t="str">
        <f>IF(E36="","",IF(②選手情報入力!P44="","",IF(I36=1,IF(②選手情報入力!$P$5="","",②選手情報入力!$P$5),IF(②選手情報入力!$P$6="","",②選手情報入力!$P$6))))</f>
        <v/>
      </c>
      <c r="AG36" t="str">
        <f>IF(E36="","",IF(②選手情報入力!P44="","",0))</f>
        <v/>
      </c>
      <c r="AH36" t="str">
        <f>IF(E36="","",IF(②選手情報入力!P44="","",2))</f>
        <v/>
      </c>
    </row>
    <row r="37" spans="1:34">
      <c r="A37" t="str">
        <f>IF(E37="","",I37*1000000+①学校情報入力!$D$3*1000+②選手情報入力!A45)</f>
        <v/>
      </c>
      <c r="B37" t="str">
        <f>IF(E37="","",①学校情報入力!$D$3)</f>
        <v/>
      </c>
      <c r="D37" t="str">
        <f>IF(②選手情報入力!B45="","",②選手情報入力!B45)</f>
        <v/>
      </c>
      <c r="E37" t="str">
        <f>IF(②選手情報入力!C45="","",②選手情報入力!C45)</f>
        <v/>
      </c>
      <c r="F37" t="str">
        <f>IF(E37="","",②選手情報入力!D45)</f>
        <v/>
      </c>
      <c r="G37" t="str">
        <f>IF(E37="","",②選手情報入力!E45)</f>
        <v/>
      </c>
      <c r="H37" t="str">
        <f t="shared" si="0"/>
        <v/>
      </c>
      <c r="I37" t="str">
        <f>IF(E37="","",IF(②選手情報入力!G45="男",1,2))</f>
        <v/>
      </c>
      <c r="J37" t="str">
        <f>IF(E37="","",IF(②選手情報入力!H45="","",②選手情報入力!H45))</f>
        <v/>
      </c>
      <c r="L37" t="str">
        <f t="shared" si="1"/>
        <v/>
      </c>
      <c r="M37" t="str">
        <f t="shared" si="2"/>
        <v/>
      </c>
      <c r="O37" t="str">
        <f>IF(E37="","",IF(②選手情報入力!I45="","",IF(I37=1,VLOOKUP(②選手情報入力!I45,種目情報!$A$3:$B$17,2,FALSE),VLOOKUP(②選手情報入力!I45,種目情報!$E$3:$F$19,2,FALSE))))</f>
        <v/>
      </c>
      <c r="P37" t="str">
        <f>IF(E37="","",IF(②選手情報入力!J45="","",②選手情報入力!J45))</f>
        <v/>
      </c>
      <c r="Q37" s="37" t="str">
        <f>IF(E37="","",IF(②選手情報入力!I45="","",0))</f>
        <v/>
      </c>
      <c r="R37" t="str">
        <f>IF(E37="","",IF(②選手情報入力!I45="","",IF(I37=1,VLOOKUP(②選手情報入力!I45,種目情報!$A$4:$C$17,3,FALSE),VLOOKUP(②選手情報入力!I45,種目情報!$E$3:$G$19,3,FALSE))))</f>
        <v/>
      </c>
      <c r="S37" t="str">
        <f>IF(E37="","",IF(②選手情報入力!K45="","",IF(I37=1,VLOOKUP(②選手情報入力!K45,種目情報!$A$4:$B$17,2,FALSE),VLOOKUP(②選手情報入力!K45,種目情報!$E$4:$F$19,2,FALSE))))</f>
        <v/>
      </c>
      <c r="T37" t="str">
        <f>IF(E37="","",IF(②選手情報入力!L45="","",②選手情報入力!L45))</f>
        <v/>
      </c>
      <c r="U37" s="37" t="str">
        <f>IF(E37="","",IF(②選手情報入力!K45="","",0))</f>
        <v/>
      </c>
      <c r="V37" t="str">
        <f>IF(E37="","",IF(②選手情報入力!K45="","",IF(I37=1,VLOOKUP(②選手情報入力!K45,種目情報!$A$4:$C$17,3,FALSE),VLOOKUP(②選手情報入力!K45,種目情報!$E$4:$G$19,3,FALSE))))</f>
        <v/>
      </c>
      <c r="W37" t="str">
        <f>IF(E37="","",IF(②選手情報入力!M45="","",IF(I37=1,VLOOKUP(②選手情報入力!M45,種目情報!$A$4:$B$17,2,FALSE),VLOOKUP(②選手情報入力!M45,種目情報!$E$4:$F$19,2,FALSE))))</f>
        <v/>
      </c>
      <c r="X37" t="str">
        <f>IF(E37="","",IF(②選手情報入力!N45="","",②選手情報入力!N45))</f>
        <v/>
      </c>
      <c r="Y37" s="37" t="str">
        <f>IF(E37="","",IF(②選手情報入力!M45="","",0))</f>
        <v/>
      </c>
      <c r="Z37" t="str">
        <f>IF(E37="","",IF(②選手情報入力!M45="","",IF(I37=1,VLOOKUP(②選手情報入力!M45,種目情報!$A$4:$C$17,3,FALSE),VLOOKUP(②選手情報入力!M45,種目情報!$E$4:$G$19,3,FALSE))))</f>
        <v/>
      </c>
      <c r="AA37" t="str">
        <f>IF(E37="","",IF(②選手情報入力!O45="","",IF(I37=1,種目情報!$J$4,種目情報!$J$6)))</f>
        <v/>
      </c>
      <c r="AB37" t="str">
        <f>IF(E37="","",IF(②選手情報入力!O45="","",IF(I37=1,IF(②選手情報入力!$O$5="","",②選手情報入力!$O$5),IF(②選手情報入力!$O$6="","",②選手情報入力!$O$6))))</f>
        <v/>
      </c>
      <c r="AC37" t="str">
        <f>IF(E37="","",IF(②選手情報入力!O45="","",0))</f>
        <v/>
      </c>
      <c r="AD37" t="str">
        <f>IF(E37="","",IF(②選手情報入力!O45="","",2))</f>
        <v/>
      </c>
      <c r="AE37" t="str">
        <f>IF(E37="","",IF(②選手情報入力!P45="","",IF(I37=1,種目情報!$J$5,種目情報!$J$7)))</f>
        <v/>
      </c>
      <c r="AF37" t="str">
        <f>IF(E37="","",IF(②選手情報入力!P45="","",IF(I37=1,IF(②選手情報入力!$P$5="","",②選手情報入力!$P$5),IF(②選手情報入力!$P$6="","",②選手情報入力!$P$6))))</f>
        <v/>
      </c>
      <c r="AG37" t="str">
        <f>IF(E37="","",IF(②選手情報入力!P45="","",0))</f>
        <v/>
      </c>
      <c r="AH37" t="str">
        <f>IF(E37="","",IF(②選手情報入力!P45="","",2))</f>
        <v/>
      </c>
    </row>
    <row r="38" spans="1:34">
      <c r="A38" t="str">
        <f>IF(E38="","",I38*1000000+①学校情報入力!$D$3*1000+②選手情報入力!A46)</f>
        <v/>
      </c>
      <c r="B38" t="str">
        <f>IF(E38="","",①学校情報入力!$D$3)</f>
        <v/>
      </c>
      <c r="D38" t="str">
        <f>IF(②選手情報入力!B46="","",②選手情報入力!B46)</f>
        <v/>
      </c>
      <c r="E38" t="str">
        <f>IF(②選手情報入力!C46="","",②選手情報入力!C46)</f>
        <v/>
      </c>
      <c r="F38" t="str">
        <f>IF(E38="","",②選手情報入力!D46)</f>
        <v/>
      </c>
      <c r="G38" t="str">
        <f>IF(E38="","",②選手情報入力!E46)</f>
        <v/>
      </c>
      <c r="H38" t="str">
        <f t="shared" si="0"/>
        <v/>
      </c>
      <c r="I38" t="str">
        <f>IF(E38="","",IF(②選手情報入力!G46="男",1,2))</f>
        <v/>
      </c>
      <c r="J38" t="str">
        <f>IF(E38="","",IF(②選手情報入力!H46="","",②選手情報入力!H46))</f>
        <v/>
      </c>
      <c r="L38" t="str">
        <f t="shared" si="1"/>
        <v/>
      </c>
      <c r="M38" t="str">
        <f t="shared" si="2"/>
        <v/>
      </c>
      <c r="O38" t="str">
        <f>IF(E38="","",IF(②選手情報入力!I46="","",IF(I38=1,VLOOKUP(②選手情報入力!I46,種目情報!$A$3:$B$17,2,FALSE),VLOOKUP(②選手情報入力!I46,種目情報!$E$3:$F$19,2,FALSE))))</f>
        <v/>
      </c>
      <c r="P38" t="str">
        <f>IF(E38="","",IF(②選手情報入力!J46="","",②選手情報入力!J46))</f>
        <v/>
      </c>
      <c r="Q38" s="37" t="str">
        <f>IF(E38="","",IF(②選手情報入力!I46="","",0))</f>
        <v/>
      </c>
      <c r="R38" t="str">
        <f>IF(E38="","",IF(②選手情報入力!I46="","",IF(I38=1,VLOOKUP(②選手情報入力!I46,種目情報!$A$4:$C$17,3,FALSE),VLOOKUP(②選手情報入力!I46,種目情報!$E$3:$G$19,3,FALSE))))</f>
        <v/>
      </c>
      <c r="S38" t="str">
        <f>IF(E38="","",IF(②選手情報入力!K46="","",IF(I38=1,VLOOKUP(②選手情報入力!K46,種目情報!$A$4:$B$17,2,FALSE),VLOOKUP(②選手情報入力!K46,種目情報!$E$4:$F$19,2,FALSE))))</f>
        <v/>
      </c>
      <c r="T38" t="str">
        <f>IF(E38="","",IF(②選手情報入力!L46="","",②選手情報入力!L46))</f>
        <v/>
      </c>
      <c r="U38" s="37" t="str">
        <f>IF(E38="","",IF(②選手情報入力!K46="","",0))</f>
        <v/>
      </c>
      <c r="V38" t="str">
        <f>IF(E38="","",IF(②選手情報入力!K46="","",IF(I38=1,VLOOKUP(②選手情報入力!K46,種目情報!$A$4:$C$17,3,FALSE),VLOOKUP(②選手情報入力!K46,種目情報!$E$4:$G$19,3,FALSE))))</f>
        <v/>
      </c>
      <c r="W38" t="str">
        <f>IF(E38="","",IF(②選手情報入力!M46="","",IF(I38=1,VLOOKUP(②選手情報入力!M46,種目情報!$A$4:$B$17,2,FALSE),VLOOKUP(②選手情報入力!M46,種目情報!$E$4:$F$19,2,FALSE))))</f>
        <v/>
      </c>
      <c r="X38" t="str">
        <f>IF(E38="","",IF(②選手情報入力!N46="","",②選手情報入力!N46))</f>
        <v/>
      </c>
      <c r="Y38" s="37" t="str">
        <f>IF(E38="","",IF(②選手情報入力!M46="","",0))</f>
        <v/>
      </c>
      <c r="Z38" t="str">
        <f>IF(E38="","",IF(②選手情報入力!M46="","",IF(I38=1,VLOOKUP(②選手情報入力!M46,種目情報!$A$4:$C$17,3,FALSE),VLOOKUP(②選手情報入力!M46,種目情報!$E$4:$G$19,3,FALSE))))</f>
        <v/>
      </c>
      <c r="AA38" t="str">
        <f>IF(E38="","",IF(②選手情報入力!O46="","",IF(I38=1,種目情報!$J$4,種目情報!$J$6)))</f>
        <v/>
      </c>
      <c r="AB38" t="str">
        <f>IF(E38="","",IF(②選手情報入力!O46="","",IF(I38=1,IF(②選手情報入力!$O$5="","",②選手情報入力!$O$5),IF(②選手情報入力!$O$6="","",②選手情報入力!$O$6))))</f>
        <v/>
      </c>
      <c r="AC38" t="str">
        <f>IF(E38="","",IF(②選手情報入力!O46="","",0))</f>
        <v/>
      </c>
      <c r="AD38" t="str">
        <f>IF(E38="","",IF(②選手情報入力!O46="","",2))</f>
        <v/>
      </c>
      <c r="AE38" t="str">
        <f>IF(E38="","",IF(②選手情報入力!P46="","",IF(I38=1,種目情報!$J$5,種目情報!$J$7)))</f>
        <v/>
      </c>
      <c r="AF38" t="str">
        <f>IF(E38="","",IF(②選手情報入力!P46="","",IF(I38=1,IF(②選手情報入力!$P$5="","",②選手情報入力!$P$5),IF(②選手情報入力!$P$6="","",②選手情報入力!$P$6))))</f>
        <v/>
      </c>
      <c r="AG38" t="str">
        <f>IF(E38="","",IF(②選手情報入力!P46="","",0))</f>
        <v/>
      </c>
      <c r="AH38" t="str">
        <f>IF(E38="","",IF(②選手情報入力!P46="","",2))</f>
        <v/>
      </c>
    </row>
    <row r="39" spans="1:34">
      <c r="A39" t="str">
        <f>IF(E39="","",I39*1000000+①学校情報入力!$D$3*1000+②選手情報入力!A47)</f>
        <v/>
      </c>
      <c r="B39" t="str">
        <f>IF(E39="","",①学校情報入力!$D$3)</f>
        <v/>
      </c>
      <c r="D39" t="str">
        <f>IF(②選手情報入力!B47="","",②選手情報入力!B47)</f>
        <v/>
      </c>
      <c r="E39" t="str">
        <f>IF(②選手情報入力!C47="","",②選手情報入力!C47)</f>
        <v/>
      </c>
      <c r="F39" t="str">
        <f>IF(E39="","",②選手情報入力!D47)</f>
        <v/>
      </c>
      <c r="G39" t="str">
        <f>IF(E39="","",②選手情報入力!E47)</f>
        <v/>
      </c>
      <c r="H39" t="str">
        <f t="shared" si="0"/>
        <v/>
      </c>
      <c r="I39" t="str">
        <f>IF(E39="","",IF(②選手情報入力!G47="男",1,2))</f>
        <v/>
      </c>
      <c r="J39" t="str">
        <f>IF(E39="","",IF(②選手情報入力!H47="","",②選手情報入力!H47))</f>
        <v/>
      </c>
      <c r="L39" t="str">
        <f t="shared" si="1"/>
        <v/>
      </c>
      <c r="M39" t="str">
        <f t="shared" si="2"/>
        <v/>
      </c>
      <c r="O39" t="str">
        <f>IF(E39="","",IF(②選手情報入力!I47="","",IF(I39=1,VLOOKUP(②選手情報入力!I47,種目情報!$A$3:$B$17,2,FALSE),VLOOKUP(②選手情報入力!I47,種目情報!$E$3:$F$19,2,FALSE))))</f>
        <v/>
      </c>
      <c r="P39" t="str">
        <f>IF(E39="","",IF(②選手情報入力!J47="","",②選手情報入力!J47))</f>
        <v/>
      </c>
      <c r="Q39" s="37" t="str">
        <f>IF(E39="","",IF(②選手情報入力!I47="","",0))</f>
        <v/>
      </c>
      <c r="R39" t="str">
        <f>IF(E39="","",IF(②選手情報入力!I47="","",IF(I39=1,VLOOKUP(②選手情報入力!I47,種目情報!$A$4:$C$17,3,FALSE),VLOOKUP(②選手情報入力!I47,種目情報!$E$3:$G$19,3,FALSE))))</f>
        <v/>
      </c>
      <c r="S39" t="str">
        <f>IF(E39="","",IF(②選手情報入力!K47="","",IF(I39=1,VLOOKUP(②選手情報入力!K47,種目情報!$A$4:$B$17,2,FALSE),VLOOKUP(②選手情報入力!K47,種目情報!$E$4:$F$19,2,FALSE))))</f>
        <v/>
      </c>
      <c r="T39" t="str">
        <f>IF(E39="","",IF(②選手情報入力!L47="","",②選手情報入力!L47))</f>
        <v/>
      </c>
      <c r="U39" s="37" t="str">
        <f>IF(E39="","",IF(②選手情報入力!K47="","",0))</f>
        <v/>
      </c>
      <c r="V39" t="str">
        <f>IF(E39="","",IF(②選手情報入力!K47="","",IF(I39=1,VLOOKUP(②選手情報入力!K47,種目情報!$A$4:$C$17,3,FALSE),VLOOKUP(②選手情報入力!K47,種目情報!$E$4:$G$19,3,FALSE))))</f>
        <v/>
      </c>
      <c r="W39" t="str">
        <f>IF(E39="","",IF(②選手情報入力!M47="","",IF(I39=1,VLOOKUP(②選手情報入力!M47,種目情報!$A$4:$B$17,2,FALSE),VLOOKUP(②選手情報入力!M47,種目情報!$E$4:$F$19,2,FALSE))))</f>
        <v/>
      </c>
      <c r="X39" t="str">
        <f>IF(E39="","",IF(②選手情報入力!N47="","",②選手情報入力!N47))</f>
        <v/>
      </c>
      <c r="Y39" s="37" t="str">
        <f>IF(E39="","",IF(②選手情報入力!M47="","",0))</f>
        <v/>
      </c>
      <c r="Z39" t="str">
        <f>IF(E39="","",IF(②選手情報入力!M47="","",IF(I39=1,VLOOKUP(②選手情報入力!M47,種目情報!$A$4:$C$17,3,FALSE),VLOOKUP(②選手情報入力!M47,種目情報!$E$4:$G$19,3,FALSE))))</f>
        <v/>
      </c>
      <c r="AA39" t="str">
        <f>IF(E39="","",IF(②選手情報入力!O47="","",IF(I39=1,種目情報!$J$4,種目情報!$J$6)))</f>
        <v/>
      </c>
      <c r="AB39" t="str">
        <f>IF(E39="","",IF(②選手情報入力!O47="","",IF(I39=1,IF(②選手情報入力!$O$5="","",②選手情報入力!$O$5),IF(②選手情報入力!$O$6="","",②選手情報入力!$O$6))))</f>
        <v/>
      </c>
      <c r="AC39" t="str">
        <f>IF(E39="","",IF(②選手情報入力!O47="","",0))</f>
        <v/>
      </c>
      <c r="AD39" t="str">
        <f>IF(E39="","",IF(②選手情報入力!O47="","",2))</f>
        <v/>
      </c>
      <c r="AE39" t="str">
        <f>IF(E39="","",IF(②選手情報入力!P47="","",IF(I39=1,種目情報!$J$5,種目情報!$J$7)))</f>
        <v/>
      </c>
      <c r="AF39" t="str">
        <f>IF(E39="","",IF(②選手情報入力!P47="","",IF(I39=1,IF(②選手情報入力!$P$5="","",②選手情報入力!$P$5),IF(②選手情報入力!$P$6="","",②選手情報入力!$P$6))))</f>
        <v/>
      </c>
      <c r="AG39" t="str">
        <f>IF(E39="","",IF(②選手情報入力!P47="","",0))</f>
        <v/>
      </c>
      <c r="AH39" t="str">
        <f>IF(E39="","",IF(②選手情報入力!P47="","",2))</f>
        <v/>
      </c>
    </row>
    <row r="40" spans="1:34">
      <c r="A40" t="str">
        <f>IF(E40="","",I40*1000000+①学校情報入力!$D$3*1000+②選手情報入力!A48)</f>
        <v/>
      </c>
      <c r="B40" t="str">
        <f>IF(E40="","",①学校情報入力!$D$3)</f>
        <v/>
      </c>
      <c r="D40" t="str">
        <f>IF(②選手情報入力!B48="","",②選手情報入力!B48)</f>
        <v/>
      </c>
      <c r="E40" t="str">
        <f>IF(②選手情報入力!C48="","",②選手情報入力!C48)</f>
        <v/>
      </c>
      <c r="F40" t="str">
        <f>IF(E40="","",②選手情報入力!D48)</f>
        <v/>
      </c>
      <c r="G40" t="str">
        <f>IF(E40="","",②選手情報入力!E48)</f>
        <v/>
      </c>
      <c r="H40" t="str">
        <f t="shared" si="0"/>
        <v/>
      </c>
      <c r="I40" t="str">
        <f>IF(E40="","",IF(②選手情報入力!G48="男",1,2))</f>
        <v/>
      </c>
      <c r="J40" t="str">
        <f>IF(E40="","",IF(②選手情報入力!H48="","",②選手情報入力!H48))</f>
        <v/>
      </c>
      <c r="L40" t="str">
        <f t="shared" si="1"/>
        <v/>
      </c>
      <c r="M40" t="str">
        <f t="shared" si="2"/>
        <v/>
      </c>
      <c r="O40" t="str">
        <f>IF(E40="","",IF(②選手情報入力!I48="","",IF(I40=1,VLOOKUP(②選手情報入力!I48,種目情報!$A$3:$B$17,2,FALSE),VLOOKUP(②選手情報入力!I48,種目情報!$E$3:$F$19,2,FALSE))))</f>
        <v/>
      </c>
      <c r="P40" t="str">
        <f>IF(E40="","",IF(②選手情報入力!J48="","",②選手情報入力!J48))</f>
        <v/>
      </c>
      <c r="Q40" s="37" t="str">
        <f>IF(E40="","",IF(②選手情報入力!I48="","",0))</f>
        <v/>
      </c>
      <c r="R40" t="str">
        <f>IF(E40="","",IF(②選手情報入力!I48="","",IF(I40=1,VLOOKUP(②選手情報入力!I48,種目情報!$A$4:$C$17,3,FALSE),VLOOKUP(②選手情報入力!I48,種目情報!$E$3:$G$19,3,FALSE))))</f>
        <v/>
      </c>
      <c r="S40" t="str">
        <f>IF(E40="","",IF(②選手情報入力!K48="","",IF(I40=1,VLOOKUP(②選手情報入力!K48,種目情報!$A$4:$B$17,2,FALSE),VLOOKUP(②選手情報入力!K48,種目情報!$E$4:$F$19,2,FALSE))))</f>
        <v/>
      </c>
      <c r="T40" t="str">
        <f>IF(E40="","",IF(②選手情報入力!L48="","",②選手情報入力!L48))</f>
        <v/>
      </c>
      <c r="U40" s="37" t="str">
        <f>IF(E40="","",IF(②選手情報入力!K48="","",0))</f>
        <v/>
      </c>
      <c r="V40" t="str">
        <f>IF(E40="","",IF(②選手情報入力!K48="","",IF(I40=1,VLOOKUP(②選手情報入力!K48,種目情報!$A$4:$C$17,3,FALSE),VLOOKUP(②選手情報入力!K48,種目情報!$E$4:$G$19,3,FALSE))))</f>
        <v/>
      </c>
      <c r="W40" t="str">
        <f>IF(E40="","",IF(②選手情報入力!M48="","",IF(I40=1,VLOOKUP(②選手情報入力!M48,種目情報!$A$4:$B$17,2,FALSE),VLOOKUP(②選手情報入力!M48,種目情報!$E$4:$F$19,2,FALSE))))</f>
        <v/>
      </c>
      <c r="X40" t="str">
        <f>IF(E40="","",IF(②選手情報入力!N48="","",②選手情報入力!N48))</f>
        <v/>
      </c>
      <c r="Y40" s="37" t="str">
        <f>IF(E40="","",IF(②選手情報入力!M48="","",0))</f>
        <v/>
      </c>
      <c r="Z40" t="str">
        <f>IF(E40="","",IF(②選手情報入力!M48="","",IF(I40=1,VLOOKUP(②選手情報入力!M48,種目情報!$A$4:$C$17,3,FALSE),VLOOKUP(②選手情報入力!M48,種目情報!$E$4:$G$19,3,FALSE))))</f>
        <v/>
      </c>
      <c r="AA40" t="str">
        <f>IF(E40="","",IF(②選手情報入力!O48="","",IF(I40=1,種目情報!$J$4,種目情報!$J$6)))</f>
        <v/>
      </c>
      <c r="AB40" t="str">
        <f>IF(E40="","",IF(②選手情報入力!O48="","",IF(I40=1,IF(②選手情報入力!$O$5="","",②選手情報入力!$O$5),IF(②選手情報入力!$O$6="","",②選手情報入力!$O$6))))</f>
        <v/>
      </c>
      <c r="AC40" t="str">
        <f>IF(E40="","",IF(②選手情報入力!O48="","",0))</f>
        <v/>
      </c>
      <c r="AD40" t="str">
        <f>IF(E40="","",IF(②選手情報入力!O48="","",2))</f>
        <v/>
      </c>
      <c r="AE40" t="str">
        <f>IF(E40="","",IF(②選手情報入力!P48="","",IF(I40=1,種目情報!$J$5,種目情報!$J$7)))</f>
        <v/>
      </c>
      <c r="AF40" t="str">
        <f>IF(E40="","",IF(②選手情報入力!P48="","",IF(I40=1,IF(②選手情報入力!$P$5="","",②選手情報入力!$P$5),IF(②選手情報入力!$P$6="","",②選手情報入力!$P$6))))</f>
        <v/>
      </c>
      <c r="AG40" t="str">
        <f>IF(E40="","",IF(②選手情報入力!P48="","",0))</f>
        <v/>
      </c>
      <c r="AH40" t="str">
        <f>IF(E40="","",IF(②選手情報入力!P48="","",2))</f>
        <v/>
      </c>
    </row>
    <row r="41" spans="1:34">
      <c r="A41" t="str">
        <f>IF(E41="","",I41*1000000+①学校情報入力!$D$3*1000+②選手情報入力!A49)</f>
        <v/>
      </c>
      <c r="B41" t="str">
        <f>IF(E41="","",①学校情報入力!$D$3)</f>
        <v/>
      </c>
      <c r="D41" t="str">
        <f>IF(②選手情報入力!B49="","",②選手情報入力!B49)</f>
        <v/>
      </c>
      <c r="E41" t="str">
        <f>IF(②選手情報入力!C49="","",②選手情報入力!C49)</f>
        <v/>
      </c>
      <c r="F41" t="str">
        <f>IF(E41="","",②選手情報入力!D49)</f>
        <v/>
      </c>
      <c r="G41" t="str">
        <f>IF(E41="","",②選手情報入力!E49)</f>
        <v/>
      </c>
      <c r="H41" t="str">
        <f t="shared" si="0"/>
        <v/>
      </c>
      <c r="I41" t="str">
        <f>IF(E41="","",IF(②選手情報入力!G49="男",1,2))</f>
        <v/>
      </c>
      <c r="J41" t="str">
        <f>IF(E41="","",IF(②選手情報入力!H49="","",②選手情報入力!H49))</f>
        <v/>
      </c>
      <c r="L41" t="str">
        <f t="shared" si="1"/>
        <v/>
      </c>
      <c r="M41" t="str">
        <f t="shared" si="2"/>
        <v/>
      </c>
      <c r="O41" t="str">
        <f>IF(E41="","",IF(②選手情報入力!I49="","",IF(I41=1,VLOOKUP(②選手情報入力!I49,種目情報!$A$3:$B$17,2,FALSE),VLOOKUP(②選手情報入力!I49,種目情報!$E$3:$F$19,2,FALSE))))</f>
        <v/>
      </c>
      <c r="P41" t="str">
        <f>IF(E41="","",IF(②選手情報入力!J49="","",②選手情報入力!J49))</f>
        <v/>
      </c>
      <c r="Q41" s="37" t="str">
        <f>IF(E41="","",IF(②選手情報入力!I49="","",0))</f>
        <v/>
      </c>
      <c r="R41" t="str">
        <f>IF(E41="","",IF(②選手情報入力!I49="","",IF(I41=1,VLOOKUP(②選手情報入力!I49,種目情報!$A$4:$C$17,3,FALSE),VLOOKUP(②選手情報入力!I49,種目情報!$E$3:$G$19,3,FALSE))))</f>
        <v/>
      </c>
      <c r="S41" t="str">
        <f>IF(E41="","",IF(②選手情報入力!K49="","",IF(I41=1,VLOOKUP(②選手情報入力!K49,種目情報!$A$4:$B$17,2,FALSE),VLOOKUP(②選手情報入力!K49,種目情報!$E$4:$F$19,2,FALSE))))</f>
        <v/>
      </c>
      <c r="T41" t="str">
        <f>IF(E41="","",IF(②選手情報入力!L49="","",②選手情報入力!L49))</f>
        <v/>
      </c>
      <c r="U41" s="37" t="str">
        <f>IF(E41="","",IF(②選手情報入力!K49="","",0))</f>
        <v/>
      </c>
      <c r="V41" t="str">
        <f>IF(E41="","",IF(②選手情報入力!K49="","",IF(I41=1,VLOOKUP(②選手情報入力!K49,種目情報!$A$4:$C$17,3,FALSE),VLOOKUP(②選手情報入力!K49,種目情報!$E$4:$G$19,3,FALSE))))</f>
        <v/>
      </c>
      <c r="W41" t="str">
        <f>IF(E41="","",IF(②選手情報入力!M49="","",IF(I41=1,VLOOKUP(②選手情報入力!M49,種目情報!$A$4:$B$17,2,FALSE),VLOOKUP(②選手情報入力!M49,種目情報!$E$4:$F$19,2,FALSE))))</f>
        <v/>
      </c>
      <c r="X41" t="str">
        <f>IF(E41="","",IF(②選手情報入力!N49="","",②選手情報入力!N49))</f>
        <v/>
      </c>
      <c r="Y41" s="37" t="str">
        <f>IF(E41="","",IF(②選手情報入力!M49="","",0))</f>
        <v/>
      </c>
      <c r="Z41" t="str">
        <f>IF(E41="","",IF(②選手情報入力!M49="","",IF(I41=1,VLOOKUP(②選手情報入力!M49,種目情報!$A$4:$C$17,3,FALSE),VLOOKUP(②選手情報入力!M49,種目情報!$E$4:$G$19,3,FALSE))))</f>
        <v/>
      </c>
      <c r="AA41" t="str">
        <f>IF(E41="","",IF(②選手情報入力!O49="","",IF(I41=1,種目情報!$J$4,種目情報!$J$6)))</f>
        <v/>
      </c>
      <c r="AB41" t="str">
        <f>IF(E41="","",IF(②選手情報入力!O49="","",IF(I41=1,IF(②選手情報入力!$O$5="","",②選手情報入力!$O$5),IF(②選手情報入力!$O$6="","",②選手情報入力!$O$6))))</f>
        <v/>
      </c>
      <c r="AC41" t="str">
        <f>IF(E41="","",IF(②選手情報入力!O49="","",0))</f>
        <v/>
      </c>
      <c r="AD41" t="str">
        <f>IF(E41="","",IF(②選手情報入力!O49="","",2))</f>
        <v/>
      </c>
      <c r="AE41" t="str">
        <f>IF(E41="","",IF(②選手情報入力!P49="","",IF(I41=1,種目情報!$J$5,種目情報!$J$7)))</f>
        <v/>
      </c>
      <c r="AF41" t="str">
        <f>IF(E41="","",IF(②選手情報入力!P49="","",IF(I41=1,IF(②選手情報入力!$P$5="","",②選手情報入力!$P$5),IF(②選手情報入力!$P$6="","",②選手情報入力!$P$6))))</f>
        <v/>
      </c>
      <c r="AG41" t="str">
        <f>IF(E41="","",IF(②選手情報入力!P49="","",0))</f>
        <v/>
      </c>
      <c r="AH41" t="str">
        <f>IF(E41="","",IF(②選手情報入力!P49="","",2))</f>
        <v/>
      </c>
    </row>
    <row r="42" spans="1:34">
      <c r="A42" t="str">
        <f>IF(E42="","",I42*1000000+①学校情報入力!$D$3*1000+②選手情報入力!A50)</f>
        <v/>
      </c>
      <c r="B42" t="str">
        <f>IF(E42="","",①学校情報入力!$D$3)</f>
        <v/>
      </c>
      <c r="D42" t="str">
        <f>IF(②選手情報入力!B50="","",②選手情報入力!B50)</f>
        <v/>
      </c>
      <c r="E42" t="str">
        <f>IF(②選手情報入力!C50="","",②選手情報入力!C50)</f>
        <v/>
      </c>
      <c r="F42" t="str">
        <f>IF(E42="","",②選手情報入力!D50)</f>
        <v/>
      </c>
      <c r="G42" t="str">
        <f>IF(E42="","",②選手情報入力!E50)</f>
        <v/>
      </c>
      <c r="H42" t="str">
        <f t="shared" si="0"/>
        <v/>
      </c>
      <c r="I42" t="str">
        <f>IF(E42="","",IF(②選手情報入力!G50="男",1,2))</f>
        <v/>
      </c>
      <c r="J42" t="str">
        <f>IF(E42="","",IF(②選手情報入力!H50="","",②選手情報入力!H50))</f>
        <v/>
      </c>
      <c r="L42" t="str">
        <f t="shared" si="1"/>
        <v/>
      </c>
      <c r="M42" t="str">
        <f t="shared" si="2"/>
        <v/>
      </c>
      <c r="O42" t="str">
        <f>IF(E42="","",IF(②選手情報入力!I50="","",IF(I42=1,VLOOKUP(②選手情報入力!I50,種目情報!$A$3:$B$17,2,FALSE),VLOOKUP(②選手情報入力!I50,種目情報!$E$3:$F$19,2,FALSE))))</f>
        <v/>
      </c>
      <c r="P42" t="str">
        <f>IF(E42="","",IF(②選手情報入力!J50="","",②選手情報入力!J50))</f>
        <v/>
      </c>
      <c r="Q42" s="37" t="str">
        <f>IF(E42="","",IF(②選手情報入力!I50="","",0))</f>
        <v/>
      </c>
      <c r="R42" t="str">
        <f>IF(E42="","",IF(②選手情報入力!I50="","",IF(I42=1,VLOOKUP(②選手情報入力!I50,種目情報!$A$4:$C$17,3,FALSE),VLOOKUP(②選手情報入力!I50,種目情報!$E$3:$G$19,3,FALSE))))</f>
        <v/>
      </c>
      <c r="S42" t="str">
        <f>IF(E42="","",IF(②選手情報入力!K50="","",IF(I42=1,VLOOKUP(②選手情報入力!K50,種目情報!$A$4:$B$17,2,FALSE),VLOOKUP(②選手情報入力!K50,種目情報!$E$4:$F$19,2,FALSE))))</f>
        <v/>
      </c>
      <c r="T42" t="str">
        <f>IF(E42="","",IF(②選手情報入力!L50="","",②選手情報入力!L50))</f>
        <v/>
      </c>
      <c r="U42" s="37" t="str">
        <f>IF(E42="","",IF(②選手情報入力!K50="","",0))</f>
        <v/>
      </c>
      <c r="V42" t="str">
        <f>IF(E42="","",IF(②選手情報入力!K50="","",IF(I42=1,VLOOKUP(②選手情報入力!K50,種目情報!$A$4:$C$17,3,FALSE),VLOOKUP(②選手情報入力!K50,種目情報!$E$4:$G$19,3,FALSE))))</f>
        <v/>
      </c>
      <c r="W42" t="str">
        <f>IF(E42="","",IF(②選手情報入力!M50="","",IF(I42=1,VLOOKUP(②選手情報入力!M50,種目情報!$A$4:$B$17,2,FALSE),VLOOKUP(②選手情報入力!M50,種目情報!$E$4:$F$19,2,FALSE))))</f>
        <v/>
      </c>
      <c r="X42" t="str">
        <f>IF(E42="","",IF(②選手情報入力!N50="","",②選手情報入力!N50))</f>
        <v/>
      </c>
      <c r="Y42" s="37" t="str">
        <f>IF(E42="","",IF(②選手情報入力!M50="","",0))</f>
        <v/>
      </c>
      <c r="Z42" t="str">
        <f>IF(E42="","",IF(②選手情報入力!M50="","",IF(I42=1,VLOOKUP(②選手情報入力!M50,種目情報!$A$4:$C$17,3,FALSE),VLOOKUP(②選手情報入力!M50,種目情報!$E$4:$G$19,3,FALSE))))</f>
        <v/>
      </c>
      <c r="AA42" t="str">
        <f>IF(E42="","",IF(②選手情報入力!O50="","",IF(I42=1,種目情報!$J$4,種目情報!$J$6)))</f>
        <v/>
      </c>
      <c r="AB42" t="str">
        <f>IF(E42="","",IF(②選手情報入力!O50="","",IF(I42=1,IF(②選手情報入力!$O$5="","",②選手情報入力!$O$5),IF(②選手情報入力!$O$6="","",②選手情報入力!$O$6))))</f>
        <v/>
      </c>
      <c r="AC42" t="str">
        <f>IF(E42="","",IF(②選手情報入力!O50="","",0))</f>
        <v/>
      </c>
      <c r="AD42" t="str">
        <f>IF(E42="","",IF(②選手情報入力!O50="","",2))</f>
        <v/>
      </c>
      <c r="AE42" t="str">
        <f>IF(E42="","",IF(②選手情報入力!P50="","",IF(I42=1,種目情報!$J$5,種目情報!$J$7)))</f>
        <v/>
      </c>
      <c r="AF42" t="str">
        <f>IF(E42="","",IF(②選手情報入力!P50="","",IF(I42=1,IF(②選手情報入力!$P$5="","",②選手情報入力!$P$5),IF(②選手情報入力!$P$6="","",②選手情報入力!$P$6))))</f>
        <v/>
      </c>
      <c r="AG42" t="str">
        <f>IF(E42="","",IF(②選手情報入力!P50="","",0))</f>
        <v/>
      </c>
      <c r="AH42" t="str">
        <f>IF(E42="","",IF(②選手情報入力!P50="","",2))</f>
        <v/>
      </c>
    </row>
    <row r="43" spans="1:34">
      <c r="A43" t="str">
        <f>IF(E43="","",I43*1000000+①学校情報入力!$D$3*1000+②選手情報入力!A51)</f>
        <v/>
      </c>
      <c r="B43" t="str">
        <f>IF(E43="","",①学校情報入力!$D$3)</f>
        <v/>
      </c>
      <c r="D43" t="str">
        <f>IF(②選手情報入力!B51="","",②選手情報入力!B51)</f>
        <v/>
      </c>
      <c r="E43" t="str">
        <f>IF(②選手情報入力!C51="","",②選手情報入力!C51)</f>
        <v/>
      </c>
      <c r="F43" t="str">
        <f>IF(E43="","",②選手情報入力!D51)</f>
        <v/>
      </c>
      <c r="G43" t="str">
        <f>IF(E43="","",②選手情報入力!E51)</f>
        <v/>
      </c>
      <c r="H43" t="str">
        <f t="shared" si="0"/>
        <v/>
      </c>
      <c r="I43" t="str">
        <f>IF(E43="","",IF(②選手情報入力!G51="男",1,2))</f>
        <v/>
      </c>
      <c r="J43" t="str">
        <f>IF(E43="","",IF(②選手情報入力!H51="","",②選手情報入力!H51))</f>
        <v/>
      </c>
      <c r="L43" t="str">
        <f t="shared" si="1"/>
        <v/>
      </c>
      <c r="M43" t="str">
        <f t="shared" si="2"/>
        <v/>
      </c>
      <c r="O43" t="str">
        <f>IF(E43="","",IF(②選手情報入力!I51="","",IF(I43=1,VLOOKUP(②選手情報入力!I51,種目情報!$A$3:$B$17,2,FALSE),VLOOKUP(②選手情報入力!I51,種目情報!$E$3:$F$19,2,FALSE))))</f>
        <v/>
      </c>
      <c r="P43" t="str">
        <f>IF(E43="","",IF(②選手情報入力!J51="","",②選手情報入力!J51))</f>
        <v/>
      </c>
      <c r="Q43" s="37" t="str">
        <f>IF(E43="","",IF(②選手情報入力!I51="","",0))</f>
        <v/>
      </c>
      <c r="R43" t="str">
        <f>IF(E43="","",IF(②選手情報入力!I51="","",IF(I43=1,VLOOKUP(②選手情報入力!I51,種目情報!$A$4:$C$17,3,FALSE),VLOOKUP(②選手情報入力!I51,種目情報!$E$3:$G$19,3,FALSE))))</f>
        <v/>
      </c>
      <c r="S43" t="str">
        <f>IF(E43="","",IF(②選手情報入力!K51="","",IF(I43=1,VLOOKUP(②選手情報入力!K51,種目情報!$A$4:$B$17,2,FALSE),VLOOKUP(②選手情報入力!K51,種目情報!$E$4:$F$19,2,FALSE))))</f>
        <v/>
      </c>
      <c r="T43" t="str">
        <f>IF(E43="","",IF(②選手情報入力!L51="","",②選手情報入力!L51))</f>
        <v/>
      </c>
      <c r="U43" s="37" t="str">
        <f>IF(E43="","",IF(②選手情報入力!K51="","",0))</f>
        <v/>
      </c>
      <c r="V43" t="str">
        <f>IF(E43="","",IF(②選手情報入力!K51="","",IF(I43=1,VLOOKUP(②選手情報入力!K51,種目情報!$A$4:$C$17,3,FALSE),VLOOKUP(②選手情報入力!K51,種目情報!$E$4:$G$19,3,FALSE))))</f>
        <v/>
      </c>
      <c r="W43" t="str">
        <f>IF(E43="","",IF(②選手情報入力!M51="","",IF(I43=1,VLOOKUP(②選手情報入力!M51,種目情報!$A$4:$B$17,2,FALSE),VLOOKUP(②選手情報入力!M51,種目情報!$E$4:$F$19,2,FALSE))))</f>
        <v/>
      </c>
      <c r="X43" t="str">
        <f>IF(E43="","",IF(②選手情報入力!N51="","",②選手情報入力!N51))</f>
        <v/>
      </c>
      <c r="Y43" s="37" t="str">
        <f>IF(E43="","",IF(②選手情報入力!M51="","",0))</f>
        <v/>
      </c>
      <c r="Z43" t="str">
        <f>IF(E43="","",IF(②選手情報入力!M51="","",IF(I43=1,VLOOKUP(②選手情報入力!M51,種目情報!$A$4:$C$17,3,FALSE),VLOOKUP(②選手情報入力!M51,種目情報!$E$4:$G$19,3,FALSE))))</f>
        <v/>
      </c>
      <c r="AA43" t="str">
        <f>IF(E43="","",IF(②選手情報入力!O51="","",IF(I43=1,種目情報!$J$4,種目情報!$J$6)))</f>
        <v/>
      </c>
      <c r="AB43" t="str">
        <f>IF(E43="","",IF(②選手情報入力!O51="","",IF(I43=1,IF(②選手情報入力!$O$5="","",②選手情報入力!$O$5),IF(②選手情報入力!$O$6="","",②選手情報入力!$O$6))))</f>
        <v/>
      </c>
      <c r="AC43" t="str">
        <f>IF(E43="","",IF(②選手情報入力!O51="","",0))</f>
        <v/>
      </c>
      <c r="AD43" t="str">
        <f>IF(E43="","",IF(②選手情報入力!O51="","",2))</f>
        <v/>
      </c>
      <c r="AE43" t="str">
        <f>IF(E43="","",IF(②選手情報入力!P51="","",IF(I43=1,種目情報!$J$5,種目情報!$J$7)))</f>
        <v/>
      </c>
      <c r="AF43" t="str">
        <f>IF(E43="","",IF(②選手情報入力!P51="","",IF(I43=1,IF(②選手情報入力!$P$5="","",②選手情報入力!$P$5),IF(②選手情報入力!$P$6="","",②選手情報入力!$P$6))))</f>
        <v/>
      </c>
      <c r="AG43" t="str">
        <f>IF(E43="","",IF(②選手情報入力!P51="","",0))</f>
        <v/>
      </c>
      <c r="AH43" t="str">
        <f>IF(E43="","",IF(②選手情報入力!P51="","",2))</f>
        <v/>
      </c>
    </row>
    <row r="44" spans="1:34">
      <c r="A44" t="str">
        <f>IF(E44="","",I44*1000000+①学校情報入力!$D$3*1000+②選手情報入力!A52)</f>
        <v/>
      </c>
      <c r="B44" t="str">
        <f>IF(E44="","",①学校情報入力!$D$3)</f>
        <v/>
      </c>
      <c r="D44" t="str">
        <f>IF(②選手情報入力!B52="","",②選手情報入力!B52)</f>
        <v/>
      </c>
      <c r="E44" t="str">
        <f>IF(②選手情報入力!C52="","",②選手情報入力!C52)</f>
        <v/>
      </c>
      <c r="F44" t="str">
        <f>IF(E44="","",②選手情報入力!D52)</f>
        <v/>
      </c>
      <c r="G44" t="str">
        <f>IF(E44="","",②選手情報入力!E52)</f>
        <v/>
      </c>
      <c r="H44" t="str">
        <f t="shared" si="0"/>
        <v/>
      </c>
      <c r="I44" t="str">
        <f>IF(E44="","",IF(②選手情報入力!G52="男",1,2))</f>
        <v/>
      </c>
      <c r="J44" t="str">
        <f>IF(E44="","",IF(②選手情報入力!H52="","",②選手情報入力!H52))</f>
        <v/>
      </c>
      <c r="L44" t="str">
        <f t="shared" si="1"/>
        <v/>
      </c>
      <c r="M44" t="str">
        <f t="shared" si="2"/>
        <v/>
      </c>
      <c r="O44" t="str">
        <f>IF(E44="","",IF(②選手情報入力!I52="","",IF(I44=1,VLOOKUP(②選手情報入力!I52,種目情報!$A$3:$B$17,2,FALSE),VLOOKUP(②選手情報入力!I52,種目情報!$E$3:$F$19,2,FALSE))))</f>
        <v/>
      </c>
      <c r="P44" t="str">
        <f>IF(E44="","",IF(②選手情報入力!J52="","",②選手情報入力!J52))</f>
        <v/>
      </c>
      <c r="Q44" s="37" t="str">
        <f>IF(E44="","",IF(②選手情報入力!I52="","",0))</f>
        <v/>
      </c>
      <c r="R44" t="str">
        <f>IF(E44="","",IF(②選手情報入力!I52="","",IF(I44=1,VLOOKUP(②選手情報入力!I52,種目情報!$A$4:$C$17,3,FALSE),VLOOKUP(②選手情報入力!I52,種目情報!$E$3:$G$19,3,FALSE))))</f>
        <v/>
      </c>
      <c r="S44" t="str">
        <f>IF(E44="","",IF(②選手情報入力!K52="","",IF(I44=1,VLOOKUP(②選手情報入力!K52,種目情報!$A$4:$B$17,2,FALSE),VLOOKUP(②選手情報入力!K52,種目情報!$E$4:$F$19,2,FALSE))))</f>
        <v/>
      </c>
      <c r="T44" t="str">
        <f>IF(E44="","",IF(②選手情報入力!L52="","",②選手情報入力!L52))</f>
        <v/>
      </c>
      <c r="U44" s="37" t="str">
        <f>IF(E44="","",IF(②選手情報入力!K52="","",0))</f>
        <v/>
      </c>
      <c r="V44" t="str">
        <f>IF(E44="","",IF(②選手情報入力!K52="","",IF(I44=1,VLOOKUP(②選手情報入力!K52,種目情報!$A$4:$C$17,3,FALSE),VLOOKUP(②選手情報入力!K52,種目情報!$E$4:$G$19,3,FALSE))))</f>
        <v/>
      </c>
      <c r="W44" t="str">
        <f>IF(E44="","",IF(②選手情報入力!M52="","",IF(I44=1,VLOOKUP(②選手情報入力!M52,種目情報!$A$4:$B$17,2,FALSE),VLOOKUP(②選手情報入力!M52,種目情報!$E$4:$F$19,2,FALSE))))</f>
        <v/>
      </c>
      <c r="X44" t="str">
        <f>IF(E44="","",IF(②選手情報入力!N52="","",②選手情報入力!N52))</f>
        <v/>
      </c>
      <c r="Y44" s="37" t="str">
        <f>IF(E44="","",IF(②選手情報入力!M52="","",0))</f>
        <v/>
      </c>
      <c r="Z44" t="str">
        <f>IF(E44="","",IF(②選手情報入力!M52="","",IF(I44=1,VLOOKUP(②選手情報入力!M52,種目情報!$A$4:$C$17,3,FALSE),VLOOKUP(②選手情報入力!M52,種目情報!$E$4:$G$19,3,FALSE))))</f>
        <v/>
      </c>
      <c r="AA44" t="str">
        <f>IF(E44="","",IF(②選手情報入力!O52="","",IF(I44=1,種目情報!$J$4,種目情報!$J$6)))</f>
        <v/>
      </c>
      <c r="AB44" t="str">
        <f>IF(E44="","",IF(②選手情報入力!O52="","",IF(I44=1,IF(②選手情報入力!$O$5="","",②選手情報入力!$O$5),IF(②選手情報入力!$O$6="","",②選手情報入力!$O$6))))</f>
        <v/>
      </c>
      <c r="AC44" t="str">
        <f>IF(E44="","",IF(②選手情報入力!O52="","",0))</f>
        <v/>
      </c>
      <c r="AD44" t="str">
        <f>IF(E44="","",IF(②選手情報入力!O52="","",2))</f>
        <v/>
      </c>
      <c r="AE44" t="str">
        <f>IF(E44="","",IF(②選手情報入力!P52="","",IF(I44=1,種目情報!$J$5,種目情報!$J$7)))</f>
        <v/>
      </c>
      <c r="AF44" t="str">
        <f>IF(E44="","",IF(②選手情報入力!P52="","",IF(I44=1,IF(②選手情報入力!$P$5="","",②選手情報入力!$P$5),IF(②選手情報入力!$P$6="","",②選手情報入力!$P$6))))</f>
        <v/>
      </c>
      <c r="AG44" t="str">
        <f>IF(E44="","",IF(②選手情報入力!P52="","",0))</f>
        <v/>
      </c>
      <c r="AH44" t="str">
        <f>IF(E44="","",IF(②選手情報入力!P52="","",2))</f>
        <v/>
      </c>
    </row>
    <row r="45" spans="1:34">
      <c r="A45" t="str">
        <f>IF(E45="","",I45*1000000+①学校情報入力!$D$3*1000+②選手情報入力!A53)</f>
        <v/>
      </c>
      <c r="B45" t="str">
        <f>IF(E45="","",①学校情報入力!$D$3)</f>
        <v/>
      </c>
      <c r="D45" t="str">
        <f>IF(②選手情報入力!B53="","",②選手情報入力!B53)</f>
        <v/>
      </c>
      <c r="E45" t="str">
        <f>IF(②選手情報入力!C53="","",②選手情報入力!C53)</f>
        <v/>
      </c>
      <c r="F45" t="str">
        <f>IF(E45="","",②選手情報入力!D53)</f>
        <v/>
      </c>
      <c r="G45" t="str">
        <f>IF(E45="","",②選手情報入力!E53)</f>
        <v/>
      </c>
      <c r="H45" t="str">
        <f t="shared" si="0"/>
        <v/>
      </c>
      <c r="I45" t="str">
        <f>IF(E45="","",IF(②選手情報入力!G53="男",1,2))</f>
        <v/>
      </c>
      <c r="J45" t="str">
        <f>IF(E45="","",IF(②選手情報入力!H53="","",②選手情報入力!H53))</f>
        <v/>
      </c>
      <c r="L45" t="str">
        <f t="shared" si="1"/>
        <v/>
      </c>
      <c r="M45" t="str">
        <f t="shared" si="2"/>
        <v/>
      </c>
      <c r="O45" t="str">
        <f>IF(E45="","",IF(②選手情報入力!I53="","",IF(I45=1,VLOOKUP(②選手情報入力!I53,種目情報!$A$3:$B$17,2,FALSE),VLOOKUP(②選手情報入力!I53,種目情報!$E$3:$F$19,2,FALSE))))</f>
        <v/>
      </c>
      <c r="P45" t="str">
        <f>IF(E45="","",IF(②選手情報入力!J53="","",②選手情報入力!J53))</f>
        <v/>
      </c>
      <c r="Q45" s="37" t="str">
        <f>IF(E45="","",IF(②選手情報入力!I53="","",0))</f>
        <v/>
      </c>
      <c r="R45" t="str">
        <f>IF(E45="","",IF(②選手情報入力!I53="","",IF(I45=1,VLOOKUP(②選手情報入力!I53,種目情報!$A$4:$C$17,3,FALSE),VLOOKUP(②選手情報入力!I53,種目情報!$E$3:$G$19,3,FALSE))))</f>
        <v/>
      </c>
      <c r="S45" t="str">
        <f>IF(E45="","",IF(②選手情報入力!K53="","",IF(I45=1,VLOOKUP(②選手情報入力!K53,種目情報!$A$4:$B$17,2,FALSE),VLOOKUP(②選手情報入力!K53,種目情報!$E$4:$F$19,2,FALSE))))</f>
        <v/>
      </c>
      <c r="T45" t="str">
        <f>IF(E45="","",IF(②選手情報入力!L53="","",②選手情報入力!L53))</f>
        <v/>
      </c>
      <c r="U45" s="37" t="str">
        <f>IF(E45="","",IF(②選手情報入力!K53="","",0))</f>
        <v/>
      </c>
      <c r="V45" t="str">
        <f>IF(E45="","",IF(②選手情報入力!K53="","",IF(I45=1,VLOOKUP(②選手情報入力!K53,種目情報!$A$4:$C$17,3,FALSE),VLOOKUP(②選手情報入力!K53,種目情報!$E$4:$G$19,3,FALSE))))</f>
        <v/>
      </c>
      <c r="W45" t="str">
        <f>IF(E45="","",IF(②選手情報入力!M53="","",IF(I45=1,VLOOKUP(②選手情報入力!M53,種目情報!$A$4:$B$17,2,FALSE),VLOOKUP(②選手情報入力!M53,種目情報!$E$4:$F$19,2,FALSE))))</f>
        <v/>
      </c>
      <c r="X45" t="str">
        <f>IF(E45="","",IF(②選手情報入力!N53="","",②選手情報入力!N53))</f>
        <v/>
      </c>
      <c r="Y45" s="37" t="str">
        <f>IF(E45="","",IF(②選手情報入力!M53="","",0))</f>
        <v/>
      </c>
      <c r="Z45" t="str">
        <f>IF(E45="","",IF(②選手情報入力!M53="","",IF(I45=1,VLOOKUP(②選手情報入力!M53,種目情報!$A$4:$C$17,3,FALSE),VLOOKUP(②選手情報入力!M53,種目情報!$E$4:$G$19,3,FALSE))))</f>
        <v/>
      </c>
      <c r="AA45" t="str">
        <f>IF(E45="","",IF(②選手情報入力!O53="","",IF(I45=1,種目情報!$J$4,種目情報!$J$6)))</f>
        <v/>
      </c>
      <c r="AB45" t="str">
        <f>IF(E45="","",IF(②選手情報入力!O53="","",IF(I45=1,IF(②選手情報入力!$O$5="","",②選手情報入力!$O$5),IF(②選手情報入力!$O$6="","",②選手情報入力!$O$6))))</f>
        <v/>
      </c>
      <c r="AC45" t="str">
        <f>IF(E45="","",IF(②選手情報入力!O53="","",0))</f>
        <v/>
      </c>
      <c r="AD45" t="str">
        <f>IF(E45="","",IF(②選手情報入力!O53="","",2))</f>
        <v/>
      </c>
      <c r="AE45" t="str">
        <f>IF(E45="","",IF(②選手情報入力!P53="","",IF(I45=1,種目情報!$J$5,種目情報!$J$7)))</f>
        <v/>
      </c>
      <c r="AF45" t="str">
        <f>IF(E45="","",IF(②選手情報入力!P53="","",IF(I45=1,IF(②選手情報入力!$P$5="","",②選手情報入力!$P$5),IF(②選手情報入力!$P$6="","",②選手情報入力!$P$6))))</f>
        <v/>
      </c>
      <c r="AG45" t="str">
        <f>IF(E45="","",IF(②選手情報入力!P53="","",0))</f>
        <v/>
      </c>
      <c r="AH45" t="str">
        <f>IF(E45="","",IF(②選手情報入力!P53="","",2))</f>
        <v/>
      </c>
    </row>
    <row r="46" spans="1:34">
      <c r="A46" t="str">
        <f>IF(E46="","",I46*1000000+①学校情報入力!$D$3*1000+②選手情報入力!A54)</f>
        <v/>
      </c>
      <c r="B46" t="str">
        <f>IF(E46="","",①学校情報入力!$D$3)</f>
        <v/>
      </c>
      <c r="D46" t="str">
        <f>IF(②選手情報入力!B54="","",②選手情報入力!B54)</f>
        <v/>
      </c>
      <c r="E46" t="str">
        <f>IF(②選手情報入力!C54="","",②選手情報入力!C54)</f>
        <v/>
      </c>
      <c r="F46" t="str">
        <f>IF(E46="","",②選手情報入力!D54)</f>
        <v/>
      </c>
      <c r="G46" t="str">
        <f>IF(E46="","",②選手情報入力!E54)</f>
        <v/>
      </c>
      <c r="H46" t="str">
        <f t="shared" si="0"/>
        <v/>
      </c>
      <c r="I46" t="str">
        <f>IF(E46="","",IF(②選手情報入力!G54="男",1,2))</f>
        <v/>
      </c>
      <c r="J46" t="str">
        <f>IF(E46="","",IF(②選手情報入力!H54="","",②選手情報入力!H54))</f>
        <v/>
      </c>
      <c r="L46" t="str">
        <f t="shared" si="1"/>
        <v/>
      </c>
      <c r="M46" t="str">
        <f t="shared" si="2"/>
        <v/>
      </c>
      <c r="O46" t="str">
        <f>IF(E46="","",IF(②選手情報入力!I54="","",IF(I46=1,VLOOKUP(②選手情報入力!I54,種目情報!$A$3:$B$17,2,FALSE),VLOOKUP(②選手情報入力!I54,種目情報!$E$3:$F$19,2,FALSE))))</f>
        <v/>
      </c>
      <c r="P46" t="str">
        <f>IF(E46="","",IF(②選手情報入力!J54="","",②選手情報入力!J54))</f>
        <v/>
      </c>
      <c r="Q46" s="37" t="str">
        <f>IF(E46="","",IF(②選手情報入力!I54="","",0))</f>
        <v/>
      </c>
      <c r="R46" t="str">
        <f>IF(E46="","",IF(②選手情報入力!I54="","",IF(I46=1,VLOOKUP(②選手情報入力!I54,種目情報!$A$4:$C$17,3,FALSE),VLOOKUP(②選手情報入力!I54,種目情報!$E$3:$G$19,3,FALSE))))</f>
        <v/>
      </c>
      <c r="S46" t="str">
        <f>IF(E46="","",IF(②選手情報入力!K54="","",IF(I46=1,VLOOKUP(②選手情報入力!K54,種目情報!$A$4:$B$17,2,FALSE),VLOOKUP(②選手情報入力!K54,種目情報!$E$4:$F$19,2,FALSE))))</f>
        <v/>
      </c>
      <c r="T46" t="str">
        <f>IF(E46="","",IF(②選手情報入力!L54="","",②選手情報入力!L54))</f>
        <v/>
      </c>
      <c r="U46" s="37" t="str">
        <f>IF(E46="","",IF(②選手情報入力!K54="","",0))</f>
        <v/>
      </c>
      <c r="V46" t="str">
        <f>IF(E46="","",IF(②選手情報入力!K54="","",IF(I46=1,VLOOKUP(②選手情報入力!K54,種目情報!$A$4:$C$17,3,FALSE),VLOOKUP(②選手情報入力!K54,種目情報!$E$4:$G$19,3,FALSE))))</f>
        <v/>
      </c>
      <c r="W46" t="str">
        <f>IF(E46="","",IF(②選手情報入力!M54="","",IF(I46=1,VLOOKUP(②選手情報入力!M54,種目情報!$A$4:$B$17,2,FALSE),VLOOKUP(②選手情報入力!M54,種目情報!$E$4:$F$19,2,FALSE))))</f>
        <v/>
      </c>
      <c r="X46" t="str">
        <f>IF(E46="","",IF(②選手情報入力!N54="","",②選手情報入力!N54))</f>
        <v/>
      </c>
      <c r="Y46" s="37" t="str">
        <f>IF(E46="","",IF(②選手情報入力!M54="","",0))</f>
        <v/>
      </c>
      <c r="Z46" t="str">
        <f>IF(E46="","",IF(②選手情報入力!M54="","",IF(I46=1,VLOOKUP(②選手情報入力!M54,種目情報!$A$4:$C$17,3,FALSE),VLOOKUP(②選手情報入力!M54,種目情報!$E$4:$G$19,3,FALSE))))</f>
        <v/>
      </c>
      <c r="AA46" t="str">
        <f>IF(E46="","",IF(②選手情報入力!O54="","",IF(I46=1,種目情報!$J$4,種目情報!$J$6)))</f>
        <v/>
      </c>
      <c r="AB46" t="str">
        <f>IF(E46="","",IF(②選手情報入力!O54="","",IF(I46=1,IF(②選手情報入力!$O$5="","",②選手情報入力!$O$5),IF(②選手情報入力!$O$6="","",②選手情報入力!$O$6))))</f>
        <v/>
      </c>
      <c r="AC46" t="str">
        <f>IF(E46="","",IF(②選手情報入力!O54="","",0))</f>
        <v/>
      </c>
      <c r="AD46" t="str">
        <f>IF(E46="","",IF(②選手情報入力!O54="","",2))</f>
        <v/>
      </c>
      <c r="AE46" t="str">
        <f>IF(E46="","",IF(②選手情報入力!P54="","",IF(I46=1,種目情報!$J$5,種目情報!$J$7)))</f>
        <v/>
      </c>
      <c r="AF46" t="str">
        <f>IF(E46="","",IF(②選手情報入力!P54="","",IF(I46=1,IF(②選手情報入力!$P$5="","",②選手情報入力!$P$5),IF(②選手情報入力!$P$6="","",②選手情報入力!$P$6))))</f>
        <v/>
      </c>
      <c r="AG46" t="str">
        <f>IF(E46="","",IF(②選手情報入力!P54="","",0))</f>
        <v/>
      </c>
      <c r="AH46" t="str">
        <f>IF(E46="","",IF(②選手情報入力!P54="","",2))</f>
        <v/>
      </c>
    </row>
    <row r="47" spans="1:34">
      <c r="A47" t="str">
        <f>IF(E47="","",I47*1000000+①学校情報入力!$D$3*1000+②選手情報入力!A55)</f>
        <v/>
      </c>
      <c r="B47" t="str">
        <f>IF(E47="","",①学校情報入力!$D$3)</f>
        <v/>
      </c>
      <c r="D47" t="str">
        <f>IF(②選手情報入力!B55="","",②選手情報入力!B55)</f>
        <v/>
      </c>
      <c r="E47" t="str">
        <f>IF(②選手情報入力!C55="","",②選手情報入力!C55)</f>
        <v/>
      </c>
      <c r="F47" t="str">
        <f>IF(E47="","",②選手情報入力!D55)</f>
        <v/>
      </c>
      <c r="G47" t="str">
        <f>IF(E47="","",②選手情報入力!E55)</f>
        <v/>
      </c>
      <c r="H47" t="str">
        <f t="shared" si="0"/>
        <v/>
      </c>
      <c r="I47" t="str">
        <f>IF(E47="","",IF(②選手情報入力!G55="男",1,2))</f>
        <v/>
      </c>
      <c r="J47" t="str">
        <f>IF(E47="","",IF(②選手情報入力!H55="","",②選手情報入力!H55))</f>
        <v/>
      </c>
      <c r="L47" t="str">
        <f t="shared" si="1"/>
        <v/>
      </c>
      <c r="M47" t="str">
        <f t="shared" si="2"/>
        <v/>
      </c>
      <c r="O47" t="str">
        <f>IF(E47="","",IF(②選手情報入力!I55="","",IF(I47=1,VLOOKUP(②選手情報入力!I55,種目情報!$A$3:$B$17,2,FALSE),VLOOKUP(②選手情報入力!I55,種目情報!$E$3:$F$19,2,FALSE))))</f>
        <v/>
      </c>
      <c r="P47" t="str">
        <f>IF(E47="","",IF(②選手情報入力!J55="","",②選手情報入力!J55))</f>
        <v/>
      </c>
      <c r="Q47" s="37" t="str">
        <f>IF(E47="","",IF(②選手情報入力!I55="","",0))</f>
        <v/>
      </c>
      <c r="R47" t="str">
        <f>IF(E47="","",IF(②選手情報入力!I55="","",IF(I47=1,VLOOKUP(②選手情報入力!I55,種目情報!$A$4:$C$17,3,FALSE),VLOOKUP(②選手情報入力!I55,種目情報!$E$3:$G$19,3,FALSE))))</f>
        <v/>
      </c>
      <c r="S47" t="str">
        <f>IF(E47="","",IF(②選手情報入力!K55="","",IF(I47=1,VLOOKUP(②選手情報入力!K55,種目情報!$A$4:$B$17,2,FALSE),VLOOKUP(②選手情報入力!K55,種目情報!$E$4:$F$19,2,FALSE))))</f>
        <v/>
      </c>
      <c r="T47" t="str">
        <f>IF(E47="","",IF(②選手情報入力!L55="","",②選手情報入力!L55))</f>
        <v/>
      </c>
      <c r="U47" s="37" t="str">
        <f>IF(E47="","",IF(②選手情報入力!K55="","",0))</f>
        <v/>
      </c>
      <c r="V47" t="str">
        <f>IF(E47="","",IF(②選手情報入力!K55="","",IF(I47=1,VLOOKUP(②選手情報入力!K55,種目情報!$A$4:$C$17,3,FALSE),VLOOKUP(②選手情報入力!K55,種目情報!$E$4:$G$19,3,FALSE))))</f>
        <v/>
      </c>
      <c r="W47" t="str">
        <f>IF(E47="","",IF(②選手情報入力!M55="","",IF(I47=1,VLOOKUP(②選手情報入力!M55,種目情報!$A$4:$B$17,2,FALSE),VLOOKUP(②選手情報入力!M55,種目情報!$E$4:$F$19,2,FALSE))))</f>
        <v/>
      </c>
      <c r="X47" t="str">
        <f>IF(E47="","",IF(②選手情報入力!N55="","",②選手情報入力!N55))</f>
        <v/>
      </c>
      <c r="Y47" s="37" t="str">
        <f>IF(E47="","",IF(②選手情報入力!M55="","",0))</f>
        <v/>
      </c>
      <c r="Z47" t="str">
        <f>IF(E47="","",IF(②選手情報入力!M55="","",IF(I47=1,VLOOKUP(②選手情報入力!M55,種目情報!$A$4:$C$17,3,FALSE),VLOOKUP(②選手情報入力!M55,種目情報!$E$4:$G$19,3,FALSE))))</f>
        <v/>
      </c>
      <c r="AA47" t="str">
        <f>IF(E47="","",IF(②選手情報入力!O55="","",IF(I47=1,種目情報!$J$4,種目情報!$J$6)))</f>
        <v/>
      </c>
      <c r="AB47" t="str">
        <f>IF(E47="","",IF(②選手情報入力!O55="","",IF(I47=1,IF(②選手情報入力!$O$5="","",②選手情報入力!$O$5),IF(②選手情報入力!$O$6="","",②選手情報入力!$O$6))))</f>
        <v/>
      </c>
      <c r="AC47" t="str">
        <f>IF(E47="","",IF(②選手情報入力!O55="","",0))</f>
        <v/>
      </c>
      <c r="AD47" t="str">
        <f>IF(E47="","",IF(②選手情報入力!O55="","",2))</f>
        <v/>
      </c>
      <c r="AE47" t="str">
        <f>IF(E47="","",IF(②選手情報入力!P55="","",IF(I47=1,種目情報!$J$5,種目情報!$J$7)))</f>
        <v/>
      </c>
      <c r="AF47" t="str">
        <f>IF(E47="","",IF(②選手情報入力!P55="","",IF(I47=1,IF(②選手情報入力!$P$5="","",②選手情報入力!$P$5),IF(②選手情報入力!$P$6="","",②選手情報入力!$P$6))))</f>
        <v/>
      </c>
      <c r="AG47" t="str">
        <f>IF(E47="","",IF(②選手情報入力!P55="","",0))</f>
        <v/>
      </c>
      <c r="AH47" t="str">
        <f>IF(E47="","",IF(②選手情報入力!P55="","",2))</f>
        <v/>
      </c>
    </row>
    <row r="48" spans="1:34">
      <c r="A48" t="str">
        <f>IF(E48="","",I48*1000000+①学校情報入力!$D$3*1000+②選手情報入力!A56)</f>
        <v/>
      </c>
      <c r="B48" t="str">
        <f>IF(E48="","",①学校情報入力!$D$3)</f>
        <v/>
      </c>
      <c r="D48" t="str">
        <f>IF(②選手情報入力!B56="","",②選手情報入力!B56)</f>
        <v/>
      </c>
      <c r="E48" t="str">
        <f>IF(②選手情報入力!C56="","",②選手情報入力!C56)</f>
        <v/>
      </c>
      <c r="F48" t="str">
        <f>IF(E48="","",②選手情報入力!D56)</f>
        <v/>
      </c>
      <c r="G48" t="str">
        <f>IF(E48="","",②選手情報入力!E56)</f>
        <v/>
      </c>
      <c r="H48" t="str">
        <f t="shared" si="0"/>
        <v/>
      </c>
      <c r="I48" t="str">
        <f>IF(E48="","",IF(②選手情報入力!G56="男",1,2))</f>
        <v/>
      </c>
      <c r="J48" t="str">
        <f>IF(E48="","",IF(②選手情報入力!H56="","",②選手情報入力!H56))</f>
        <v/>
      </c>
      <c r="L48" t="str">
        <f t="shared" si="1"/>
        <v/>
      </c>
      <c r="M48" t="str">
        <f t="shared" si="2"/>
        <v/>
      </c>
      <c r="O48" t="str">
        <f>IF(E48="","",IF(②選手情報入力!I56="","",IF(I48=1,VLOOKUP(②選手情報入力!I56,種目情報!$A$3:$B$17,2,FALSE),VLOOKUP(②選手情報入力!I56,種目情報!$E$3:$F$19,2,FALSE))))</f>
        <v/>
      </c>
      <c r="P48" t="str">
        <f>IF(E48="","",IF(②選手情報入力!J56="","",②選手情報入力!J56))</f>
        <v/>
      </c>
      <c r="Q48" s="37" t="str">
        <f>IF(E48="","",IF(②選手情報入力!I56="","",0))</f>
        <v/>
      </c>
      <c r="R48" t="str">
        <f>IF(E48="","",IF(②選手情報入力!I56="","",IF(I48=1,VLOOKUP(②選手情報入力!I56,種目情報!$A$4:$C$17,3,FALSE),VLOOKUP(②選手情報入力!I56,種目情報!$E$3:$G$19,3,FALSE))))</f>
        <v/>
      </c>
      <c r="S48" t="str">
        <f>IF(E48="","",IF(②選手情報入力!K56="","",IF(I48=1,VLOOKUP(②選手情報入力!K56,種目情報!$A$4:$B$17,2,FALSE),VLOOKUP(②選手情報入力!K56,種目情報!$E$4:$F$19,2,FALSE))))</f>
        <v/>
      </c>
      <c r="T48" t="str">
        <f>IF(E48="","",IF(②選手情報入力!L56="","",②選手情報入力!L56))</f>
        <v/>
      </c>
      <c r="U48" s="37" t="str">
        <f>IF(E48="","",IF(②選手情報入力!K56="","",0))</f>
        <v/>
      </c>
      <c r="V48" t="str">
        <f>IF(E48="","",IF(②選手情報入力!K56="","",IF(I48=1,VLOOKUP(②選手情報入力!K56,種目情報!$A$4:$C$17,3,FALSE),VLOOKUP(②選手情報入力!K56,種目情報!$E$4:$G$19,3,FALSE))))</f>
        <v/>
      </c>
      <c r="W48" t="str">
        <f>IF(E48="","",IF(②選手情報入力!M56="","",IF(I48=1,VLOOKUP(②選手情報入力!M56,種目情報!$A$4:$B$17,2,FALSE),VLOOKUP(②選手情報入力!M56,種目情報!$E$4:$F$19,2,FALSE))))</f>
        <v/>
      </c>
      <c r="X48" t="str">
        <f>IF(E48="","",IF(②選手情報入力!N56="","",②選手情報入力!N56))</f>
        <v/>
      </c>
      <c r="Y48" s="37" t="str">
        <f>IF(E48="","",IF(②選手情報入力!M56="","",0))</f>
        <v/>
      </c>
      <c r="Z48" t="str">
        <f>IF(E48="","",IF(②選手情報入力!M56="","",IF(I48=1,VLOOKUP(②選手情報入力!M56,種目情報!$A$4:$C$17,3,FALSE),VLOOKUP(②選手情報入力!M56,種目情報!$E$4:$G$19,3,FALSE))))</f>
        <v/>
      </c>
      <c r="AA48" t="str">
        <f>IF(E48="","",IF(②選手情報入力!O56="","",IF(I48=1,種目情報!$J$4,種目情報!$J$6)))</f>
        <v/>
      </c>
      <c r="AB48" t="str">
        <f>IF(E48="","",IF(②選手情報入力!O56="","",IF(I48=1,IF(②選手情報入力!$O$5="","",②選手情報入力!$O$5),IF(②選手情報入力!$O$6="","",②選手情報入力!$O$6))))</f>
        <v/>
      </c>
      <c r="AC48" t="str">
        <f>IF(E48="","",IF(②選手情報入力!O56="","",0))</f>
        <v/>
      </c>
      <c r="AD48" t="str">
        <f>IF(E48="","",IF(②選手情報入力!O56="","",2))</f>
        <v/>
      </c>
      <c r="AE48" t="str">
        <f>IF(E48="","",IF(②選手情報入力!P56="","",IF(I48=1,種目情報!$J$5,種目情報!$J$7)))</f>
        <v/>
      </c>
      <c r="AF48" t="str">
        <f>IF(E48="","",IF(②選手情報入力!P56="","",IF(I48=1,IF(②選手情報入力!$P$5="","",②選手情報入力!$P$5),IF(②選手情報入力!$P$6="","",②選手情報入力!$P$6))))</f>
        <v/>
      </c>
      <c r="AG48" t="str">
        <f>IF(E48="","",IF(②選手情報入力!P56="","",0))</f>
        <v/>
      </c>
      <c r="AH48" t="str">
        <f>IF(E48="","",IF(②選手情報入力!P56="","",2))</f>
        <v/>
      </c>
    </row>
    <row r="49" spans="1:34">
      <c r="A49" t="str">
        <f>IF(E49="","",I49*1000000+①学校情報入力!$D$3*1000+②選手情報入力!A57)</f>
        <v/>
      </c>
      <c r="B49" t="str">
        <f>IF(E49="","",①学校情報入力!$D$3)</f>
        <v/>
      </c>
      <c r="D49" t="str">
        <f>IF(②選手情報入力!B57="","",②選手情報入力!B57)</f>
        <v/>
      </c>
      <c r="E49" t="str">
        <f>IF(②選手情報入力!C57="","",②選手情報入力!C57)</f>
        <v/>
      </c>
      <c r="F49" t="str">
        <f>IF(E49="","",②選手情報入力!D57)</f>
        <v/>
      </c>
      <c r="G49" t="str">
        <f>IF(E49="","",②選手情報入力!E57)</f>
        <v/>
      </c>
      <c r="H49" t="str">
        <f t="shared" si="0"/>
        <v/>
      </c>
      <c r="I49" t="str">
        <f>IF(E49="","",IF(②選手情報入力!G57="男",1,2))</f>
        <v/>
      </c>
      <c r="J49" t="str">
        <f>IF(E49="","",IF(②選手情報入力!H57="","",②選手情報入力!H57))</f>
        <v/>
      </c>
      <c r="L49" t="str">
        <f t="shared" si="1"/>
        <v/>
      </c>
      <c r="M49" t="str">
        <f t="shared" si="2"/>
        <v/>
      </c>
      <c r="O49" t="str">
        <f>IF(E49="","",IF(②選手情報入力!I57="","",IF(I49=1,VLOOKUP(②選手情報入力!I57,種目情報!$A$3:$B$17,2,FALSE),VLOOKUP(②選手情報入力!I57,種目情報!$E$3:$F$19,2,FALSE))))</f>
        <v/>
      </c>
      <c r="P49" t="str">
        <f>IF(E49="","",IF(②選手情報入力!J57="","",②選手情報入力!J57))</f>
        <v/>
      </c>
      <c r="Q49" s="37" t="str">
        <f>IF(E49="","",IF(②選手情報入力!I57="","",0))</f>
        <v/>
      </c>
      <c r="R49" t="str">
        <f>IF(E49="","",IF(②選手情報入力!I57="","",IF(I49=1,VLOOKUP(②選手情報入力!I57,種目情報!$A$4:$C$17,3,FALSE),VLOOKUP(②選手情報入力!I57,種目情報!$E$3:$G$19,3,FALSE))))</f>
        <v/>
      </c>
      <c r="S49" t="str">
        <f>IF(E49="","",IF(②選手情報入力!K57="","",IF(I49=1,VLOOKUP(②選手情報入力!K57,種目情報!$A$4:$B$17,2,FALSE),VLOOKUP(②選手情報入力!K57,種目情報!$E$4:$F$19,2,FALSE))))</f>
        <v/>
      </c>
      <c r="T49" t="str">
        <f>IF(E49="","",IF(②選手情報入力!L57="","",②選手情報入力!L57))</f>
        <v/>
      </c>
      <c r="U49" s="37" t="str">
        <f>IF(E49="","",IF(②選手情報入力!K57="","",0))</f>
        <v/>
      </c>
      <c r="V49" t="str">
        <f>IF(E49="","",IF(②選手情報入力!K57="","",IF(I49=1,VLOOKUP(②選手情報入力!K57,種目情報!$A$4:$C$17,3,FALSE),VLOOKUP(②選手情報入力!K57,種目情報!$E$4:$G$19,3,FALSE))))</f>
        <v/>
      </c>
      <c r="W49" t="str">
        <f>IF(E49="","",IF(②選手情報入力!M57="","",IF(I49=1,VLOOKUP(②選手情報入力!M57,種目情報!$A$4:$B$17,2,FALSE),VLOOKUP(②選手情報入力!M57,種目情報!$E$4:$F$19,2,FALSE))))</f>
        <v/>
      </c>
      <c r="X49" t="str">
        <f>IF(E49="","",IF(②選手情報入力!N57="","",②選手情報入力!N57))</f>
        <v/>
      </c>
      <c r="Y49" s="37" t="str">
        <f>IF(E49="","",IF(②選手情報入力!M57="","",0))</f>
        <v/>
      </c>
      <c r="Z49" t="str">
        <f>IF(E49="","",IF(②選手情報入力!M57="","",IF(I49=1,VLOOKUP(②選手情報入力!M57,種目情報!$A$4:$C$17,3,FALSE),VLOOKUP(②選手情報入力!M57,種目情報!$E$4:$G$19,3,FALSE))))</f>
        <v/>
      </c>
      <c r="AA49" t="str">
        <f>IF(E49="","",IF(②選手情報入力!O57="","",IF(I49=1,種目情報!$J$4,種目情報!$J$6)))</f>
        <v/>
      </c>
      <c r="AB49" t="str">
        <f>IF(E49="","",IF(②選手情報入力!O57="","",IF(I49=1,IF(②選手情報入力!$O$5="","",②選手情報入力!$O$5),IF(②選手情報入力!$O$6="","",②選手情報入力!$O$6))))</f>
        <v/>
      </c>
      <c r="AC49" t="str">
        <f>IF(E49="","",IF(②選手情報入力!O57="","",0))</f>
        <v/>
      </c>
      <c r="AD49" t="str">
        <f>IF(E49="","",IF(②選手情報入力!O57="","",2))</f>
        <v/>
      </c>
      <c r="AE49" t="str">
        <f>IF(E49="","",IF(②選手情報入力!P57="","",IF(I49=1,種目情報!$J$5,種目情報!$J$7)))</f>
        <v/>
      </c>
      <c r="AF49" t="str">
        <f>IF(E49="","",IF(②選手情報入力!P57="","",IF(I49=1,IF(②選手情報入力!$P$5="","",②選手情報入力!$P$5),IF(②選手情報入力!$P$6="","",②選手情報入力!$P$6))))</f>
        <v/>
      </c>
      <c r="AG49" t="str">
        <f>IF(E49="","",IF(②選手情報入力!P57="","",0))</f>
        <v/>
      </c>
      <c r="AH49" t="str">
        <f>IF(E49="","",IF(②選手情報入力!P57="","",2))</f>
        <v/>
      </c>
    </row>
    <row r="50" spans="1:34">
      <c r="A50" t="str">
        <f>IF(E50="","",I50*1000000+①学校情報入力!$D$3*1000+②選手情報入力!A58)</f>
        <v/>
      </c>
      <c r="B50" t="str">
        <f>IF(E50="","",①学校情報入力!$D$3)</f>
        <v/>
      </c>
      <c r="D50" t="str">
        <f>IF(②選手情報入力!B58="","",②選手情報入力!B58)</f>
        <v/>
      </c>
      <c r="E50" t="str">
        <f>IF(②選手情報入力!C58="","",②選手情報入力!C58)</f>
        <v/>
      </c>
      <c r="F50" t="str">
        <f>IF(E50="","",②選手情報入力!D58)</f>
        <v/>
      </c>
      <c r="G50" t="str">
        <f>IF(E50="","",②選手情報入力!E58)</f>
        <v/>
      </c>
      <c r="H50" t="str">
        <f t="shared" si="0"/>
        <v/>
      </c>
      <c r="I50" t="str">
        <f>IF(E50="","",IF(②選手情報入力!G58="男",1,2))</f>
        <v/>
      </c>
      <c r="J50" t="str">
        <f>IF(E50="","",IF(②選手情報入力!H58="","",②選手情報入力!H58))</f>
        <v/>
      </c>
      <c r="L50" t="str">
        <f t="shared" si="1"/>
        <v/>
      </c>
      <c r="M50" t="str">
        <f t="shared" si="2"/>
        <v/>
      </c>
      <c r="O50" t="str">
        <f>IF(E50="","",IF(②選手情報入力!I58="","",IF(I50=1,VLOOKUP(②選手情報入力!I58,種目情報!$A$3:$B$17,2,FALSE),VLOOKUP(②選手情報入力!I58,種目情報!$E$3:$F$19,2,FALSE))))</f>
        <v/>
      </c>
      <c r="P50" t="str">
        <f>IF(E50="","",IF(②選手情報入力!J58="","",②選手情報入力!J58))</f>
        <v/>
      </c>
      <c r="Q50" s="37" t="str">
        <f>IF(E50="","",IF(②選手情報入力!I58="","",0))</f>
        <v/>
      </c>
      <c r="R50" t="str">
        <f>IF(E50="","",IF(②選手情報入力!I58="","",IF(I50=1,VLOOKUP(②選手情報入力!I58,種目情報!$A$4:$C$17,3,FALSE),VLOOKUP(②選手情報入力!I58,種目情報!$E$3:$G$19,3,FALSE))))</f>
        <v/>
      </c>
      <c r="S50" t="str">
        <f>IF(E50="","",IF(②選手情報入力!K58="","",IF(I50=1,VLOOKUP(②選手情報入力!K58,種目情報!$A$4:$B$17,2,FALSE),VLOOKUP(②選手情報入力!K58,種目情報!$E$4:$F$19,2,FALSE))))</f>
        <v/>
      </c>
      <c r="T50" t="str">
        <f>IF(E50="","",IF(②選手情報入力!L58="","",②選手情報入力!L58))</f>
        <v/>
      </c>
      <c r="U50" s="37" t="str">
        <f>IF(E50="","",IF(②選手情報入力!K58="","",0))</f>
        <v/>
      </c>
      <c r="V50" t="str">
        <f>IF(E50="","",IF(②選手情報入力!K58="","",IF(I50=1,VLOOKUP(②選手情報入力!K58,種目情報!$A$4:$C$17,3,FALSE),VLOOKUP(②選手情報入力!K58,種目情報!$E$4:$G$19,3,FALSE))))</f>
        <v/>
      </c>
      <c r="W50" t="str">
        <f>IF(E50="","",IF(②選手情報入力!M58="","",IF(I50=1,VLOOKUP(②選手情報入力!M58,種目情報!$A$4:$B$17,2,FALSE),VLOOKUP(②選手情報入力!M58,種目情報!$E$4:$F$19,2,FALSE))))</f>
        <v/>
      </c>
      <c r="X50" t="str">
        <f>IF(E50="","",IF(②選手情報入力!N58="","",②選手情報入力!N58))</f>
        <v/>
      </c>
      <c r="Y50" s="37" t="str">
        <f>IF(E50="","",IF(②選手情報入力!M58="","",0))</f>
        <v/>
      </c>
      <c r="Z50" t="str">
        <f>IF(E50="","",IF(②選手情報入力!M58="","",IF(I50=1,VLOOKUP(②選手情報入力!M58,種目情報!$A$4:$C$17,3,FALSE),VLOOKUP(②選手情報入力!M58,種目情報!$E$4:$G$19,3,FALSE))))</f>
        <v/>
      </c>
      <c r="AA50" t="str">
        <f>IF(E50="","",IF(②選手情報入力!O58="","",IF(I50=1,種目情報!$J$4,種目情報!$J$6)))</f>
        <v/>
      </c>
      <c r="AB50" t="str">
        <f>IF(E50="","",IF(②選手情報入力!O58="","",IF(I50=1,IF(②選手情報入力!$O$5="","",②選手情報入力!$O$5),IF(②選手情報入力!$O$6="","",②選手情報入力!$O$6))))</f>
        <v/>
      </c>
      <c r="AC50" t="str">
        <f>IF(E50="","",IF(②選手情報入力!O58="","",0))</f>
        <v/>
      </c>
      <c r="AD50" t="str">
        <f>IF(E50="","",IF(②選手情報入力!O58="","",2))</f>
        <v/>
      </c>
      <c r="AE50" t="str">
        <f>IF(E50="","",IF(②選手情報入力!P58="","",IF(I50=1,種目情報!$J$5,種目情報!$J$7)))</f>
        <v/>
      </c>
      <c r="AF50" t="str">
        <f>IF(E50="","",IF(②選手情報入力!P58="","",IF(I50=1,IF(②選手情報入力!$P$5="","",②選手情報入力!$P$5),IF(②選手情報入力!$P$6="","",②選手情報入力!$P$6))))</f>
        <v/>
      </c>
      <c r="AG50" t="str">
        <f>IF(E50="","",IF(②選手情報入力!P58="","",0))</f>
        <v/>
      </c>
      <c r="AH50" t="str">
        <f>IF(E50="","",IF(②選手情報入力!P58="","",2))</f>
        <v/>
      </c>
    </row>
    <row r="51" spans="1:34">
      <c r="A51" t="str">
        <f>IF(E51="","",I51*1000000+①学校情報入力!$D$3*1000+②選手情報入力!A59)</f>
        <v/>
      </c>
      <c r="B51" t="str">
        <f>IF(E51="","",①学校情報入力!$D$3)</f>
        <v/>
      </c>
      <c r="D51" t="str">
        <f>IF(②選手情報入力!B59="","",②選手情報入力!B59)</f>
        <v/>
      </c>
      <c r="E51" t="str">
        <f>IF(②選手情報入力!C59="","",②選手情報入力!C59)</f>
        <v/>
      </c>
      <c r="F51" t="str">
        <f>IF(E51="","",②選手情報入力!D59)</f>
        <v/>
      </c>
      <c r="G51" t="str">
        <f>IF(E51="","",②選手情報入力!E59)</f>
        <v/>
      </c>
      <c r="H51" t="str">
        <f t="shared" si="0"/>
        <v/>
      </c>
      <c r="I51" t="str">
        <f>IF(E51="","",IF(②選手情報入力!G59="男",1,2))</f>
        <v/>
      </c>
      <c r="J51" t="str">
        <f>IF(E51="","",IF(②選手情報入力!H59="","",②選手情報入力!H59))</f>
        <v/>
      </c>
      <c r="L51" t="str">
        <f t="shared" si="1"/>
        <v/>
      </c>
      <c r="M51" t="str">
        <f t="shared" si="2"/>
        <v/>
      </c>
      <c r="O51" t="str">
        <f>IF(E51="","",IF(②選手情報入力!I59="","",IF(I51=1,VLOOKUP(②選手情報入力!I59,種目情報!$A$3:$B$17,2,FALSE),VLOOKUP(②選手情報入力!I59,種目情報!$E$3:$F$19,2,FALSE))))</f>
        <v/>
      </c>
      <c r="P51" t="str">
        <f>IF(E51="","",IF(②選手情報入力!J59="","",②選手情報入力!J59))</f>
        <v/>
      </c>
      <c r="Q51" s="37" t="str">
        <f>IF(E51="","",IF(②選手情報入力!I59="","",0))</f>
        <v/>
      </c>
      <c r="R51" t="str">
        <f>IF(E51="","",IF(②選手情報入力!I59="","",IF(I51=1,VLOOKUP(②選手情報入力!I59,種目情報!$A$4:$C$17,3,FALSE),VLOOKUP(②選手情報入力!I59,種目情報!$E$3:$G$19,3,FALSE))))</f>
        <v/>
      </c>
      <c r="S51" t="str">
        <f>IF(E51="","",IF(②選手情報入力!K59="","",IF(I51=1,VLOOKUP(②選手情報入力!K59,種目情報!$A$4:$B$17,2,FALSE),VLOOKUP(②選手情報入力!K59,種目情報!$E$4:$F$19,2,FALSE))))</f>
        <v/>
      </c>
      <c r="T51" t="str">
        <f>IF(E51="","",IF(②選手情報入力!L59="","",②選手情報入力!L59))</f>
        <v/>
      </c>
      <c r="U51" s="37" t="str">
        <f>IF(E51="","",IF(②選手情報入力!K59="","",0))</f>
        <v/>
      </c>
      <c r="V51" t="str">
        <f>IF(E51="","",IF(②選手情報入力!K59="","",IF(I51=1,VLOOKUP(②選手情報入力!K59,種目情報!$A$4:$C$17,3,FALSE),VLOOKUP(②選手情報入力!K59,種目情報!$E$4:$G$19,3,FALSE))))</f>
        <v/>
      </c>
      <c r="W51" t="str">
        <f>IF(E51="","",IF(②選手情報入力!M59="","",IF(I51=1,VLOOKUP(②選手情報入力!M59,種目情報!$A$4:$B$17,2,FALSE),VLOOKUP(②選手情報入力!M59,種目情報!$E$4:$F$19,2,FALSE))))</f>
        <v/>
      </c>
      <c r="X51" t="str">
        <f>IF(E51="","",IF(②選手情報入力!N59="","",②選手情報入力!N59))</f>
        <v/>
      </c>
      <c r="Y51" s="37" t="str">
        <f>IF(E51="","",IF(②選手情報入力!M59="","",0))</f>
        <v/>
      </c>
      <c r="Z51" t="str">
        <f>IF(E51="","",IF(②選手情報入力!M59="","",IF(I51=1,VLOOKUP(②選手情報入力!M59,種目情報!$A$4:$C$17,3,FALSE),VLOOKUP(②選手情報入力!M59,種目情報!$E$4:$G$19,3,FALSE))))</f>
        <v/>
      </c>
      <c r="AA51" t="str">
        <f>IF(E51="","",IF(②選手情報入力!O59="","",IF(I51=1,種目情報!$J$4,種目情報!$J$6)))</f>
        <v/>
      </c>
      <c r="AB51" t="str">
        <f>IF(E51="","",IF(②選手情報入力!O59="","",IF(I51=1,IF(②選手情報入力!$O$5="","",②選手情報入力!$O$5),IF(②選手情報入力!$O$6="","",②選手情報入力!$O$6))))</f>
        <v/>
      </c>
      <c r="AC51" t="str">
        <f>IF(E51="","",IF(②選手情報入力!O59="","",0))</f>
        <v/>
      </c>
      <c r="AD51" t="str">
        <f>IF(E51="","",IF(②選手情報入力!O59="","",2))</f>
        <v/>
      </c>
      <c r="AE51" t="str">
        <f>IF(E51="","",IF(②選手情報入力!P59="","",IF(I51=1,種目情報!$J$5,種目情報!$J$7)))</f>
        <v/>
      </c>
      <c r="AF51" t="str">
        <f>IF(E51="","",IF(②選手情報入力!P59="","",IF(I51=1,IF(②選手情報入力!$P$5="","",②選手情報入力!$P$5),IF(②選手情報入力!$P$6="","",②選手情報入力!$P$6))))</f>
        <v/>
      </c>
      <c r="AG51" t="str">
        <f>IF(E51="","",IF(②選手情報入力!P59="","",0))</f>
        <v/>
      </c>
      <c r="AH51" t="str">
        <f>IF(E51="","",IF(②選手情報入力!P59="","",2))</f>
        <v/>
      </c>
    </row>
    <row r="52" spans="1:34">
      <c r="A52" t="str">
        <f>IF(E52="","",I52*1000000+①学校情報入力!$D$3*1000+②選手情報入力!A60)</f>
        <v/>
      </c>
      <c r="B52" t="str">
        <f>IF(E52="","",①学校情報入力!$D$3)</f>
        <v/>
      </c>
      <c r="D52" t="str">
        <f>IF(②選手情報入力!B60="","",②選手情報入力!B60)</f>
        <v/>
      </c>
      <c r="E52" t="str">
        <f>IF(②選手情報入力!C60="","",②選手情報入力!C60)</f>
        <v/>
      </c>
      <c r="F52" t="str">
        <f>IF(E52="","",②選手情報入力!D60)</f>
        <v/>
      </c>
      <c r="G52" t="str">
        <f>IF(E52="","",②選手情報入力!E60)</f>
        <v/>
      </c>
      <c r="H52" t="str">
        <f t="shared" si="0"/>
        <v/>
      </c>
      <c r="I52" t="str">
        <f>IF(E52="","",IF(②選手情報入力!G60="男",1,2))</f>
        <v/>
      </c>
      <c r="J52" t="str">
        <f>IF(E52="","",IF(②選手情報入力!H60="","",②選手情報入力!H60))</f>
        <v/>
      </c>
      <c r="L52" t="str">
        <f t="shared" si="1"/>
        <v/>
      </c>
      <c r="M52" t="str">
        <f t="shared" si="2"/>
        <v/>
      </c>
      <c r="O52" t="str">
        <f>IF(E52="","",IF(②選手情報入力!I60="","",IF(I52=1,VLOOKUP(②選手情報入力!I60,種目情報!$A$3:$B$17,2,FALSE),VLOOKUP(②選手情報入力!I60,種目情報!$E$3:$F$19,2,FALSE))))</f>
        <v/>
      </c>
      <c r="P52" t="str">
        <f>IF(E52="","",IF(②選手情報入力!J60="","",②選手情報入力!J60))</f>
        <v/>
      </c>
      <c r="Q52" s="37" t="str">
        <f>IF(E52="","",IF(②選手情報入力!I60="","",0))</f>
        <v/>
      </c>
      <c r="R52" t="str">
        <f>IF(E52="","",IF(②選手情報入力!I60="","",IF(I52=1,VLOOKUP(②選手情報入力!I60,種目情報!$A$4:$C$17,3,FALSE),VLOOKUP(②選手情報入力!I60,種目情報!$E$3:$G$19,3,FALSE))))</f>
        <v/>
      </c>
      <c r="S52" t="str">
        <f>IF(E52="","",IF(②選手情報入力!K60="","",IF(I52=1,VLOOKUP(②選手情報入力!K60,種目情報!$A$4:$B$17,2,FALSE),VLOOKUP(②選手情報入力!K60,種目情報!$E$4:$F$19,2,FALSE))))</f>
        <v/>
      </c>
      <c r="T52" t="str">
        <f>IF(E52="","",IF(②選手情報入力!L60="","",②選手情報入力!L60))</f>
        <v/>
      </c>
      <c r="U52" s="37" t="str">
        <f>IF(E52="","",IF(②選手情報入力!K60="","",0))</f>
        <v/>
      </c>
      <c r="V52" t="str">
        <f>IF(E52="","",IF(②選手情報入力!K60="","",IF(I52=1,VLOOKUP(②選手情報入力!K60,種目情報!$A$4:$C$17,3,FALSE),VLOOKUP(②選手情報入力!K60,種目情報!$E$4:$G$19,3,FALSE))))</f>
        <v/>
      </c>
      <c r="W52" t="str">
        <f>IF(E52="","",IF(②選手情報入力!M60="","",IF(I52=1,VLOOKUP(②選手情報入力!M60,種目情報!$A$4:$B$17,2,FALSE),VLOOKUP(②選手情報入力!M60,種目情報!$E$4:$F$19,2,FALSE))))</f>
        <v/>
      </c>
      <c r="X52" t="str">
        <f>IF(E52="","",IF(②選手情報入力!N60="","",②選手情報入力!N60))</f>
        <v/>
      </c>
      <c r="Y52" s="37" t="str">
        <f>IF(E52="","",IF(②選手情報入力!M60="","",0))</f>
        <v/>
      </c>
      <c r="Z52" t="str">
        <f>IF(E52="","",IF(②選手情報入力!M60="","",IF(I52=1,VLOOKUP(②選手情報入力!M60,種目情報!$A$4:$C$17,3,FALSE),VLOOKUP(②選手情報入力!M60,種目情報!$E$4:$G$19,3,FALSE))))</f>
        <v/>
      </c>
      <c r="AA52" t="str">
        <f>IF(E52="","",IF(②選手情報入力!O60="","",IF(I52=1,種目情報!$J$4,種目情報!$J$6)))</f>
        <v/>
      </c>
      <c r="AB52" t="str">
        <f>IF(E52="","",IF(②選手情報入力!O60="","",IF(I52=1,IF(②選手情報入力!$O$5="","",②選手情報入力!$O$5),IF(②選手情報入力!$O$6="","",②選手情報入力!$O$6))))</f>
        <v/>
      </c>
      <c r="AC52" t="str">
        <f>IF(E52="","",IF(②選手情報入力!O60="","",0))</f>
        <v/>
      </c>
      <c r="AD52" t="str">
        <f>IF(E52="","",IF(②選手情報入力!O60="","",2))</f>
        <v/>
      </c>
      <c r="AE52" t="str">
        <f>IF(E52="","",IF(②選手情報入力!P60="","",IF(I52=1,種目情報!$J$5,種目情報!$J$7)))</f>
        <v/>
      </c>
      <c r="AF52" t="str">
        <f>IF(E52="","",IF(②選手情報入力!P60="","",IF(I52=1,IF(②選手情報入力!$P$5="","",②選手情報入力!$P$5),IF(②選手情報入力!$P$6="","",②選手情報入力!$P$6))))</f>
        <v/>
      </c>
      <c r="AG52" t="str">
        <f>IF(E52="","",IF(②選手情報入力!P60="","",0))</f>
        <v/>
      </c>
      <c r="AH52" t="str">
        <f>IF(E52="","",IF(②選手情報入力!P60="","",2))</f>
        <v/>
      </c>
    </row>
    <row r="53" spans="1:34">
      <c r="A53" t="str">
        <f>IF(E53="","",I53*1000000+①学校情報入力!$D$3*1000+②選手情報入力!A61)</f>
        <v/>
      </c>
      <c r="B53" t="str">
        <f>IF(E53="","",①学校情報入力!$D$3)</f>
        <v/>
      </c>
      <c r="D53" t="str">
        <f>IF(②選手情報入力!B61="","",②選手情報入力!B61)</f>
        <v/>
      </c>
      <c r="E53" t="str">
        <f>IF(②選手情報入力!C61="","",②選手情報入力!C61)</f>
        <v/>
      </c>
      <c r="F53" t="str">
        <f>IF(E53="","",②選手情報入力!D61)</f>
        <v/>
      </c>
      <c r="G53" t="str">
        <f>IF(E53="","",②選手情報入力!E61)</f>
        <v/>
      </c>
      <c r="H53" t="str">
        <f t="shared" si="0"/>
        <v/>
      </c>
      <c r="I53" t="str">
        <f>IF(E53="","",IF(②選手情報入力!G61="男",1,2))</f>
        <v/>
      </c>
      <c r="J53" t="str">
        <f>IF(E53="","",IF(②選手情報入力!H61="","",②選手情報入力!H61))</f>
        <v/>
      </c>
      <c r="L53" t="str">
        <f t="shared" si="1"/>
        <v/>
      </c>
      <c r="M53" t="str">
        <f t="shared" si="2"/>
        <v/>
      </c>
      <c r="O53" t="str">
        <f>IF(E53="","",IF(②選手情報入力!I61="","",IF(I53=1,VLOOKUP(②選手情報入力!I61,種目情報!$A$3:$B$17,2,FALSE),VLOOKUP(②選手情報入力!I61,種目情報!$E$3:$F$19,2,FALSE))))</f>
        <v/>
      </c>
      <c r="P53" t="str">
        <f>IF(E53="","",IF(②選手情報入力!J61="","",②選手情報入力!J61))</f>
        <v/>
      </c>
      <c r="Q53" s="37" t="str">
        <f>IF(E53="","",IF(②選手情報入力!I61="","",0))</f>
        <v/>
      </c>
      <c r="R53" t="str">
        <f>IF(E53="","",IF(②選手情報入力!I61="","",IF(I53=1,VLOOKUP(②選手情報入力!I61,種目情報!$A$4:$C$17,3,FALSE),VLOOKUP(②選手情報入力!I61,種目情報!$E$3:$G$19,3,FALSE))))</f>
        <v/>
      </c>
      <c r="S53" t="str">
        <f>IF(E53="","",IF(②選手情報入力!K61="","",IF(I53=1,VLOOKUP(②選手情報入力!K61,種目情報!$A$4:$B$17,2,FALSE),VLOOKUP(②選手情報入力!K61,種目情報!$E$4:$F$19,2,FALSE))))</f>
        <v/>
      </c>
      <c r="T53" t="str">
        <f>IF(E53="","",IF(②選手情報入力!L61="","",②選手情報入力!L61))</f>
        <v/>
      </c>
      <c r="U53" s="37" t="str">
        <f>IF(E53="","",IF(②選手情報入力!K61="","",0))</f>
        <v/>
      </c>
      <c r="V53" t="str">
        <f>IF(E53="","",IF(②選手情報入力!K61="","",IF(I53=1,VLOOKUP(②選手情報入力!K61,種目情報!$A$4:$C$17,3,FALSE),VLOOKUP(②選手情報入力!K61,種目情報!$E$4:$G$19,3,FALSE))))</f>
        <v/>
      </c>
      <c r="W53" t="str">
        <f>IF(E53="","",IF(②選手情報入力!M61="","",IF(I53=1,VLOOKUP(②選手情報入力!M61,種目情報!$A$4:$B$17,2,FALSE),VLOOKUP(②選手情報入力!M61,種目情報!$E$4:$F$19,2,FALSE))))</f>
        <v/>
      </c>
      <c r="X53" t="str">
        <f>IF(E53="","",IF(②選手情報入力!N61="","",②選手情報入力!N61))</f>
        <v/>
      </c>
      <c r="Y53" s="37" t="str">
        <f>IF(E53="","",IF(②選手情報入力!M61="","",0))</f>
        <v/>
      </c>
      <c r="Z53" t="str">
        <f>IF(E53="","",IF(②選手情報入力!M61="","",IF(I53=1,VLOOKUP(②選手情報入力!M61,種目情報!$A$4:$C$17,3,FALSE),VLOOKUP(②選手情報入力!M61,種目情報!$E$4:$G$19,3,FALSE))))</f>
        <v/>
      </c>
      <c r="AA53" t="str">
        <f>IF(E53="","",IF(②選手情報入力!O61="","",IF(I53=1,種目情報!$J$4,種目情報!$J$6)))</f>
        <v/>
      </c>
      <c r="AB53" t="str">
        <f>IF(E53="","",IF(②選手情報入力!O61="","",IF(I53=1,IF(②選手情報入力!$O$5="","",②選手情報入力!$O$5),IF(②選手情報入力!$O$6="","",②選手情報入力!$O$6))))</f>
        <v/>
      </c>
      <c r="AC53" t="str">
        <f>IF(E53="","",IF(②選手情報入力!O61="","",0))</f>
        <v/>
      </c>
      <c r="AD53" t="str">
        <f>IF(E53="","",IF(②選手情報入力!O61="","",2))</f>
        <v/>
      </c>
      <c r="AE53" t="str">
        <f>IF(E53="","",IF(②選手情報入力!P61="","",IF(I53=1,種目情報!$J$5,種目情報!$J$7)))</f>
        <v/>
      </c>
      <c r="AF53" t="str">
        <f>IF(E53="","",IF(②選手情報入力!P61="","",IF(I53=1,IF(②選手情報入力!$P$5="","",②選手情報入力!$P$5),IF(②選手情報入力!$P$6="","",②選手情報入力!$P$6))))</f>
        <v/>
      </c>
      <c r="AG53" t="str">
        <f>IF(E53="","",IF(②選手情報入力!P61="","",0))</f>
        <v/>
      </c>
      <c r="AH53" t="str">
        <f>IF(E53="","",IF(②選手情報入力!P61="","",2))</f>
        <v/>
      </c>
    </row>
    <row r="54" spans="1:34">
      <c r="A54" t="str">
        <f>IF(E54="","",I54*1000000+①学校情報入力!$D$3*1000+②選手情報入力!A62)</f>
        <v/>
      </c>
      <c r="B54" t="str">
        <f>IF(E54="","",①学校情報入力!$D$3)</f>
        <v/>
      </c>
      <c r="D54" t="str">
        <f>IF(②選手情報入力!B62="","",②選手情報入力!B62)</f>
        <v/>
      </c>
      <c r="E54" t="str">
        <f>IF(②選手情報入力!C62="","",②選手情報入力!C62)</f>
        <v/>
      </c>
      <c r="F54" t="str">
        <f>IF(E54="","",②選手情報入力!D62)</f>
        <v/>
      </c>
      <c r="G54" t="str">
        <f>IF(E54="","",②選手情報入力!E62)</f>
        <v/>
      </c>
      <c r="H54" t="str">
        <f t="shared" si="0"/>
        <v/>
      </c>
      <c r="I54" t="str">
        <f>IF(E54="","",IF(②選手情報入力!G62="男",1,2))</f>
        <v/>
      </c>
      <c r="J54" t="str">
        <f>IF(E54="","",IF(②選手情報入力!H62="","",②選手情報入力!H62))</f>
        <v/>
      </c>
      <c r="L54" t="str">
        <f t="shared" si="1"/>
        <v/>
      </c>
      <c r="M54" t="str">
        <f t="shared" si="2"/>
        <v/>
      </c>
      <c r="O54" t="str">
        <f>IF(E54="","",IF(②選手情報入力!I62="","",IF(I54=1,VLOOKUP(②選手情報入力!I62,種目情報!$A$3:$B$17,2,FALSE),VLOOKUP(②選手情報入力!I62,種目情報!$E$3:$F$19,2,FALSE))))</f>
        <v/>
      </c>
      <c r="P54" t="str">
        <f>IF(E54="","",IF(②選手情報入力!J62="","",②選手情報入力!J62))</f>
        <v/>
      </c>
      <c r="Q54" s="37" t="str">
        <f>IF(E54="","",IF(②選手情報入力!I62="","",0))</f>
        <v/>
      </c>
      <c r="R54" t="str">
        <f>IF(E54="","",IF(②選手情報入力!I62="","",IF(I54=1,VLOOKUP(②選手情報入力!I62,種目情報!$A$4:$C$17,3,FALSE),VLOOKUP(②選手情報入力!I62,種目情報!$E$3:$G$19,3,FALSE))))</f>
        <v/>
      </c>
      <c r="S54" t="str">
        <f>IF(E54="","",IF(②選手情報入力!K62="","",IF(I54=1,VLOOKUP(②選手情報入力!K62,種目情報!$A$4:$B$17,2,FALSE),VLOOKUP(②選手情報入力!K62,種目情報!$E$4:$F$19,2,FALSE))))</f>
        <v/>
      </c>
      <c r="T54" t="str">
        <f>IF(E54="","",IF(②選手情報入力!L62="","",②選手情報入力!L62))</f>
        <v/>
      </c>
      <c r="U54" s="37" t="str">
        <f>IF(E54="","",IF(②選手情報入力!K62="","",0))</f>
        <v/>
      </c>
      <c r="V54" t="str">
        <f>IF(E54="","",IF(②選手情報入力!K62="","",IF(I54=1,VLOOKUP(②選手情報入力!K62,種目情報!$A$4:$C$17,3,FALSE),VLOOKUP(②選手情報入力!K62,種目情報!$E$4:$G$19,3,FALSE))))</f>
        <v/>
      </c>
      <c r="W54" t="str">
        <f>IF(E54="","",IF(②選手情報入力!M62="","",IF(I54=1,VLOOKUP(②選手情報入力!M62,種目情報!$A$4:$B$17,2,FALSE),VLOOKUP(②選手情報入力!M62,種目情報!$E$4:$F$19,2,FALSE))))</f>
        <v/>
      </c>
      <c r="X54" t="str">
        <f>IF(E54="","",IF(②選手情報入力!N62="","",②選手情報入力!N62))</f>
        <v/>
      </c>
      <c r="Y54" s="37" t="str">
        <f>IF(E54="","",IF(②選手情報入力!M62="","",0))</f>
        <v/>
      </c>
      <c r="Z54" t="str">
        <f>IF(E54="","",IF(②選手情報入力!M62="","",IF(I54=1,VLOOKUP(②選手情報入力!M62,種目情報!$A$4:$C$17,3,FALSE),VLOOKUP(②選手情報入力!M62,種目情報!$E$4:$G$19,3,FALSE))))</f>
        <v/>
      </c>
      <c r="AA54" t="str">
        <f>IF(E54="","",IF(②選手情報入力!O62="","",IF(I54=1,種目情報!$J$4,種目情報!$J$6)))</f>
        <v/>
      </c>
      <c r="AB54" t="str">
        <f>IF(E54="","",IF(②選手情報入力!O62="","",IF(I54=1,IF(②選手情報入力!$O$5="","",②選手情報入力!$O$5),IF(②選手情報入力!$O$6="","",②選手情報入力!$O$6))))</f>
        <v/>
      </c>
      <c r="AC54" t="str">
        <f>IF(E54="","",IF(②選手情報入力!O62="","",0))</f>
        <v/>
      </c>
      <c r="AD54" t="str">
        <f>IF(E54="","",IF(②選手情報入力!O62="","",2))</f>
        <v/>
      </c>
      <c r="AE54" t="str">
        <f>IF(E54="","",IF(②選手情報入力!P62="","",IF(I54=1,種目情報!$J$5,種目情報!$J$7)))</f>
        <v/>
      </c>
      <c r="AF54" t="str">
        <f>IF(E54="","",IF(②選手情報入力!P62="","",IF(I54=1,IF(②選手情報入力!$P$5="","",②選手情報入力!$P$5),IF(②選手情報入力!$P$6="","",②選手情報入力!$P$6))))</f>
        <v/>
      </c>
      <c r="AG54" t="str">
        <f>IF(E54="","",IF(②選手情報入力!P62="","",0))</f>
        <v/>
      </c>
      <c r="AH54" t="str">
        <f>IF(E54="","",IF(②選手情報入力!P62="","",2))</f>
        <v/>
      </c>
    </row>
    <row r="55" spans="1:34">
      <c r="A55" t="str">
        <f>IF(E55="","",I55*1000000+①学校情報入力!$D$3*1000+②選手情報入力!A63)</f>
        <v/>
      </c>
      <c r="B55" t="str">
        <f>IF(E55="","",①学校情報入力!$D$3)</f>
        <v/>
      </c>
      <c r="D55" t="str">
        <f>IF(②選手情報入力!B63="","",②選手情報入力!B63)</f>
        <v/>
      </c>
      <c r="E55" t="str">
        <f>IF(②選手情報入力!C63="","",②選手情報入力!C63)</f>
        <v/>
      </c>
      <c r="F55" t="str">
        <f>IF(E55="","",②選手情報入力!D63)</f>
        <v/>
      </c>
      <c r="G55" t="str">
        <f>IF(E55="","",②選手情報入力!E63)</f>
        <v/>
      </c>
      <c r="H55" t="str">
        <f t="shared" si="0"/>
        <v/>
      </c>
      <c r="I55" t="str">
        <f>IF(E55="","",IF(②選手情報入力!G63="男",1,2))</f>
        <v/>
      </c>
      <c r="J55" t="str">
        <f>IF(E55="","",IF(②選手情報入力!H63="","",②選手情報入力!H63))</f>
        <v/>
      </c>
      <c r="L55" t="str">
        <f t="shared" si="1"/>
        <v/>
      </c>
      <c r="M55" t="str">
        <f t="shared" si="2"/>
        <v/>
      </c>
      <c r="O55" t="str">
        <f>IF(E55="","",IF(②選手情報入力!I63="","",IF(I55=1,VLOOKUP(②選手情報入力!I63,種目情報!$A$3:$B$17,2,FALSE),VLOOKUP(②選手情報入力!I63,種目情報!$E$3:$F$19,2,FALSE))))</f>
        <v/>
      </c>
      <c r="P55" t="str">
        <f>IF(E55="","",IF(②選手情報入力!J63="","",②選手情報入力!J63))</f>
        <v/>
      </c>
      <c r="Q55" s="37" t="str">
        <f>IF(E55="","",IF(②選手情報入力!I63="","",0))</f>
        <v/>
      </c>
      <c r="R55" t="str">
        <f>IF(E55="","",IF(②選手情報入力!I63="","",IF(I55=1,VLOOKUP(②選手情報入力!I63,種目情報!$A$4:$C$17,3,FALSE),VLOOKUP(②選手情報入力!I63,種目情報!$E$3:$G$19,3,FALSE))))</f>
        <v/>
      </c>
      <c r="S55" t="str">
        <f>IF(E55="","",IF(②選手情報入力!K63="","",IF(I55=1,VLOOKUP(②選手情報入力!K63,種目情報!$A$4:$B$17,2,FALSE),VLOOKUP(②選手情報入力!K63,種目情報!$E$4:$F$19,2,FALSE))))</f>
        <v/>
      </c>
      <c r="T55" t="str">
        <f>IF(E55="","",IF(②選手情報入力!L63="","",②選手情報入力!L63))</f>
        <v/>
      </c>
      <c r="U55" s="37" t="str">
        <f>IF(E55="","",IF(②選手情報入力!K63="","",0))</f>
        <v/>
      </c>
      <c r="V55" t="str">
        <f>IF(E55="","",IF(②選手情報入力!K63="","",IF(I55=1,VLOOKUP(②選手情報入力!K63,種目情報!$A$4:$C$17,3,FALSE),VLOOKUP(②選手情報入力!K63,種目情報!$E$4:$G$19,3,FALSE))))</f>
        <v/>
      </c>
      <c r="W55" t="str">
        <f>IF(E55="","",IF(②選手情報入力!M63="","",IF(I55=1,VLOOKUP(②選手情報入力!M63,種目情報!$A$4:$B$17,2,FALSE),VLOOKUP(②選手情報入力!M63,種目情報!$E$4:$F$19,2,FALSE))))</f>
        <v/>
      </c>
      <c r="X55" t="str">
        <f>IF(E55="","",IF(②選手情報入力!N63="","",②選手情報入力!N63))</f>
        <v/>
      </c>
      <c r="Y55" s="37" t="str">
        <f>IF(E55="","",IF(②選手情報入力!M63="","",0))</f>
        <v/>
      </c>
      <c r="Z55" t="str">
        <f>IF(E55="","",IF(②選手情報入力!M63="","",IF(I55=1,VLOOKUP(②選手情報入力!M63,種目情報!$A$4:$C$17,3,FALSE),VLOOKUP(②選手情報入力!M63,種目情報!$E$4:$G$19,3,FALSE))))</f>
        <v/>
      </c>
      <c r="AA55" t="str">
        <f>IF(E55="","",IF(②選手情報入力!O63="","",IF(I55=1,種目情報!$J$4,種目情報!$J$6)))</f>
        <v/>
      </c>
      <c r="AB55" t="str">
        <f>IF(E55="","",IF(②選手情報入力!O63="","",IF(I55=1,IF(②選手情報入力!$O$5="","",②選手情報入力!$O$5),IF(②選手情報入力!$O$6="","",②選手情報入力!$O$6))))</f>
        <v/>
      </c>
      <c r="AC55" t="str">
        <f>IF(E55="","",IF(②選手情報入力!O63="","",0))</f>
        <v/>
      </c>
      <c r="AD55" t="str">
        <f>IF(E55="","",IF(②選手情報入力!O63="","",2))</f>
        <v/>
      </c>
      <c r="AE55" t="str">
        <f>IF(E55="","",IF(②選手情報入力!P63="","",IF(I55=1,種目情報!$J$5,種目情報!$J$7)))</f>
        <v/>
      </c>
      <c r="AF55" t="str">
        <f>IF(E55="","",IF(②選手情報入力!P63="","",IF(I55=1,IF(②選手情報入力!$P$5="","",②選手情報入力!$P$5),IF(②選手情報入力!$P$6="","",②選手情報入力!$P$6))))</f>
        <v/>
      </c>
      <c r="AG55" t="str">
        <f>IF(E55="","",IF(②選手情報入力!P63="","",0))</f>
        <v/>
      </c>
      <c r="AH55" t="str">
        <f>IF(E55="","",IF(②選手情報入力!P63="","",2))</f>
        <v/>
      </c>
    </row>
    <row r="56" spans="1:34">
      <c r="A56" t="str">
        <f>IF(E56="","",I56*1000000+①学校情報入力!$D$3*1000+②選手情報入力!A64)</f>
        <v/>
      </c>
      <c r="B56" t="str">
        <f>IF(E56="","",①学校情報入力!$D$3)</f>
        <v/>
      </c>
      <c r="D56" t="str">
        <f>IF(②選手情報入力!B64="","",②選手情報入力!B64)</f>
        <v/>
      </c>
      <c r="E56" t="str">
        <f>IF(②選手情報入力!C64="","",②選手情報入力!C64)</f>
        <v/>
      </c>
      <c r="F56" t="str">
        <f>IF(E56="","",②選手情報入力!D64)</f>
        <v/>
      </c>
      <c r="G56" t="str">
        <f>IF(E56="","",②選手情報入力!E64)</f>
        <v/>
      </c>
      <c r="H56" t="str">
        <f t="shared" si="0"/>
        <v/>
      </c>
      <c r="I56" t="str">
        <f>IF(E56="","",IF(②選手情報入力!G64="男",1,2))</f>
        <v/>
      </c>
      <c r="J56" t="str">
        <f>IF(E56="","",IF(②選手情報入力!H64="","",②選手情報入力!H64))</f>
        <v/>
      </c>
      <c r="L56" t="str">
        <f t="shared" si="1"/>
        <v/>
      </c>
      <c r="M56" t="str">
        <f t="shared" si="2"/>
        <v/>
      </c>
      <c r="O56" t="str">
        <f>IF(E56="","",IF(②選手情報入力!I64="","",IF(I56=1,VLOOKUP(②選手情報入力!I64,種目情報!$A$3:$B$17,2,FALSE),VLOOKUP(②選手情報入力!I64,種目情報!$E$3:$F$19,2,FALSE))))</f>
        <v/>
      </c>
      <c r="P56" t="str">
        <f>IF(E56="","",IF(②選手情報入力!J64="","",②選手情報入力!J64))</f>
        <v/>
      </c>
      <c r="Q56" s="37" t="str">
        <f>IF(E56="","",IF(②選手情報入力!I64="","",0))</f>
        <v/>
      </c>
      <c r="R56" t="str">
        <f>IF(E56="","",IF(②選手情報入力!I64="","",IF(I56=1,VLOOKUP(②選手情報入力!I64,種目情報!$A$4:$C$17,3,FALSE),VLOOKUP(②選手情報入力!I64,種目情報!$E$3:$G$19,3,FALSE))))</f>
        <v/>
      </c>
      <c r="S56" t="str">
        <f>IF(E56="","",IF(②選手情報入力!K64="","",IF(I56=1,VLOOKUP(②選手情報入力!K64,種目情報!$A$4:$B$17,2,FALSE),VLOOKUP(②選手情報入力!K64,種目情報!$E$4:$F$19,2,FALSE))))</f>
        <v/>
      </c>
      <c r="T56" t="str">
        <f>IF(E56="","",IF(②選手情報入力!L64="","",②選手情報入力!L64))</f>
        <v/>
      </c>
      <c r="U56" s="37" t="str">
        <f>IF(E56="","",IF(②選手情報入力!K64="","",0))</f>
        <v/>
      </c>
      <c r="V56" t="str">
        <f>IF(E56="","",IF(②選手情報入力!K64="","",IF(I56=1,VLOOKUP(②選手情報入力!K64,種目情報!$A$4:$C$17,3,FALSE),VLOOKUP(②選手情報入力!K64,種目情報!$E$4:$G$19,3,FALSE))))</f>
        <v/>
      </c>
      <c r="W56" t="str">
        <f>IF(E56="","",IF(②選手情報入力!M64="","",IF(I56=1,VLOOKUP(②選手情報入力!M64,種目情報!$A$4:$B$17,2,FALSE),VLOOKUP(②選手情報入力!M64,種目情報!$E$4:$F$19,2,FALSE))))</f>
        <v/>
      </c>
      <c r="X56" t="str">
        <f>IF(E56="","",IF(②選手情報入力!N64="","",②選手情報入力!N64))</f>
        <v/>
      </c>
      <c r="Y56" s="37" t="str">
        <f>IF(E56="","",IF(②選手情報入力!M64="","",0))</f>
        <v/>
      </c>
      <c r="Z56" t="str">
        <f>IF(E56="","",IF(②選手情報入力!M64="","",IF(I56=1,VLOOKUP(②選手情報入力!M64,種目情報!$A$4:$C$17,3,FALSE),VLOOKUP(②選手情報入力!M64,種目情報!$E$4:$G$19,3,FALSE))))</f>
        <v/>
      </c>
      <c r="AA56" t="str">
        <f>IF(E56="","",IF(②選手情報入力!O64="","",IF(I56=1,種目情報!$J$4,種目情報!$J$6)))</f>
        <v/>
      </c>
      <c r="AB56" t="str">
        <f>IF(E56="","",IF(②選手情報入力!O64="","",IF(I56=1,IF(②選手情報入力!$O$5="","",②選手情報入力!$O$5),IF(②選手情報入力!$O$6="","",②選手情報入力!$O$6))))</f>
        <v/>
      </c>
      <c r="AC56" t="str">
        <f>IF(E56="","",IF(②選手情報入力!O64="","",0))</f>
        <v/>
      </c>
      <c r="AD56" t="str">
        <f>IF(E56="","",IF(②選手情報入力!O64="","",2))</f>
        <v/>
      </c>
      <c r="AE56" t="str">
        <f>IF(E56="","",IF(②選手情報入力!P64="","",IF(I56=1,種目情報!$J$5,種目情報!$J$7)))</f>
        <v/>
      </c>
      <c r="AF56" t="str">
        <f>IF(E56="","",IF(②選手情報入力!P64="","",IF(I56=1,IF(②選手情報入力!$P$5="","",②選手情報入力!$P$5),IF(②選手情報入力!$P$6="","",②選手情報入力!$P$6))))</f>
        <v/>
      </c>
      <c r="AG56" t="str">
        <f>IF(E56="","",IF(②選手情報入力!P64="","",0))</f>
        <v/>
      </c>
      <c r="AH56" t="str">
        <f>IF(E56="","",IF(②選手情報入力!P64="","",2))</f>
        <v/>
      </c>
    </row>
    <row r="57" spans="1:34">
      <c r="A57" t="str">
        <f>IF(E57="","",I57*1000000+①学校情報入力!$D$3*1000+②選手情報入力!A65)</f>
        <v/>
      </c>
      <c r="B57" t="str">
        <f>IF(E57="","",①学校情報入力!$D$3)</f>
        <v/>
      </c>
      <c r="D57" t="str">
        <f>IF(②選手情報入力!B65="","",②選手情報入力!B65)</f>
        <v/>
      </c>
      <c r="E57" t="str">
        <f>IF(②選手情報入力!C65="","",②選手情報入力!C65)</f>
        <v/>
      </c>
      <c r="F57" t="str">
        <f>IF(E57="","",②選手情報入力!D65)</f>
        <v/>
      </c>
      <c r="G57" t="str">
        <f>IF(E57="","",②選手情報入力!E65)</f>
        <v/>
      </c>
      <c r="H57" t="str">
        <f t="shared" si="0"/>
        <v/>
      </c>
      <c r="I57" t="str">
        <f>IF(E57="","",IF(②選手情報入力!G65="男",1,2))</f>
        <v/>
      </c>
      <c r="J57" t="str">
        <f>IF(E57="","",IF(②選手情報入力!H65="","",②選手情報入力!H65))</f>
        <v/>
      </c>
      <c r="L57" t="str">
        <f t="shared" si="1"/>
        <v/>
      </c>
      <c r="M57" t="str">
        <f t="shared" si="2"/>
        <v/>
      </c>
      <c r="O57" t="str">
        <f>IF(E57="","",IF(②選手情報入力!I65="","",IF(I57=1,VLOOKUP(②選手情報入力!I65,種目情報!$A$3:$B$17,2,FALSE),VLOOKUP(②選手情報入力!I65,種目情報!$E$3:$F$19,2,FALSE))))</f>
        <v/>
      </c>
      <c r="P57" t="str">
        <f>IF(E57="","",IF(②選手情報入力!J65="","",②選手情報入力!J65))</f>
        <v/>
      </c>
      <c r="Q57" s="37" t="str">
        <f>IF(E57="","",IF(②選手情報入力!I65="","",0))</f>
        <v/>
      </c>
      <c r="R57" t="str">
        <f>IF(E57="","",IF(②選手情報入力!I65="","",IF(I57=1,VLOOKUP(②選手情報入力!I65,種目情報!$A$4:$C$17,3,FALSE),VLOOKUP(②選手情報入力!I65,種目情報!$E$3:$G$19,3,FALSE))))</f>
        <v/>
      </c>
      <c r="S57" t="str">
        <f>IF(E57="","",IF(②選手情報入力!K65="","",IF(I57=1,VLOOKUP(②選手情報入力!K65,種目情報!$A$4:$B$17,2,FALSE),VLOOKUP(②選手情報入力!K65,種目情報!$E$4:$F$19,2,FALSE))))</f>
        <v/>
      </c>
      <c r="T57" t="str">
        <f>IF(E57="","",IF(②選手情報入力!L65="","",②選手情報入力!L65))</f>
        <v/>
      </c>
      <c r="U57" s="37" t="str">
        <f>IF(E57="","",IF(②選手情報入力!K65="","",0))</f>
        <v/>
      </c>
      <c r="V57" t="str">
        <f>IF(E57="","",IF(②選手情報入力!K65="","",IF(I57=1,VLOOKUP(②選手情報入力!K65,種目情報!$A$4:$C$17,3,FALSE),VLOOKUP(②選手情報入力!K65,種目情報!$E$4:$G$19,3,FALSE))))</f>
        <v/>
      </c>
      <c r="W57" t="str">
        <f>IF(E57="","",IF(②選手情報入力!M65="","",IF(I57=1,VLOOKUP(②選手情報入力!M65,種目情報!$A$4:$B$17,2,FALSE),VLOOKUP(②選手情報入力!M65,種目情報!$E$4:$F$19,2,FALSE))))</f>
        <v/>
      </c>
      <c r="X57" t="str">
        <f>IF(E57="","",IF(②選手情報入力!N65="","",②選手情報入力!N65))</f>
        <v/>
      </c>
      <c r="Y57" s="37" t="str">
        <f>IF(E57="","",IF(②選手情報入力!M65="","",0))</f>
        <v/>
      </c>
      <c r="Z57" t="str">
        <f>IF(E57="","",IF(②選手情報入力!M65="","",IF(I57=1,VLOOKUP(②選手情報入力!M65,種目情報!$A$4:$C$17,3,FALSE),VLOOKUP(②選手情報入力!M65,種目情報!$E$4:$G$19,3,FALSE))))</f>
        <v/>
      </c>
      <c r="AA57" t="str">
        <f>IF(E57="","",IF(②選手情報入力!O65="","",IF(I57=1,種目情報!$J$4,種目情報!$J$6)))</f>
        <v/>
      </c>
      <c r="AB57" t="str">
        <f>IF(E57="","",IF(②選手情報入力!O65="","",IF(I57=1,IF(②選手情報入力!$O$5="","",②選手情報入力!$O$5),IF(②選手情報入力!$O$6="","",②選手情報入力!$O$6))))</f>
        <v/>
      </c>
      <c r="AC57" t="str">
        <f>IF(E57="","",IF(②選手情報入力!O65="","",0))</f>
        <v/>
      </c>
      <c r="AD57" t="str">
        <f>IF(E57="","",IF(②選手情報入力!O65="","",2))</f>
        <v/>
      </c>
      <c r="AE57" t="str">
        <f>IF(E57="","",IF(②選手情報入力!P65="","",IF(I57=1,種目情報!$J$5,種目情報!$J$7)))</f>
        <v/>
      </c>
      <c r="AF57" t="str">
        <f>IF(E57="","",IF(②選手情報入力!P65="","",IF(I57=1,IF(②選手情報入力!$P$5="","",②選手情報入力!$P$5),IF(②選手情報入力!$P$6="","",②選手情報入力!$P$6))))</f>
        <v/>
      </c>
      <c r="AG57" t="str">
        <f>IF(E57="","",IF(②選手情報入力!P65="","",0))</f>
        <v/>
      </c>
      <c r="AH57" t="str">
        <f>IF(E57="","",IF(②選手情報入力!P65="","",2))</f>
        <v/>
      </c>
    </row>
    <row r="58" spans="1:34">
      <c r="A58" t="str">
        <f>IF(E58="","",I58*1000000+①学校情報入力!$D$3*1000+②選手情報入力!A66)</f>
        <v/>
      </c>
      <c r="B58" t="str">
        <f>IF(E58="","",①学校情報入力!$D$3)</f>
        <v/>
      </c>
      <c r="D58" t="str">
        <f>IF(②選手情報入力!B66="","",②選手情報入力!B66)</f>
        <v/>
      </c>
      <c r="E58" t="str">
        <f>IF(②選手情報入力!C66="","",②選手情報入力!C66)</f>
        <v/>
      </c>
      <c r="F58" t="str">
        <f>IF(E58="","",②選手情報入力!D66)</f>
        <v/>
      </c>
      <c r="G58" t="str">
        <f>IF(E58="","",②選手情報入力!E66)</f>
        <v/>
      </c>
      <c r="H58" t="str">
        <f t="shared" si="0"/>
        <v/>
      </c>
      <c r="I58" t="str">
        <f>IF(E58="","",IF(②選手情報入力!G66="男",1,2))</f>
        <v/>
      </c>
      <c r="J58" t="str">
        <f>IF(E58="","",IF(②選手情報入力!H66="","",②選手情報入力!H66))</f>
        <v/>
      </c>
      <c r="L58" t="str">
        <f t="shared" si="1"/>
        <v/>
      </c>
      <c r="M58" t="str">
        <f t="shared" si="2"/>
        <v/>
      </c>
      <c r="O58" t="str">
        <f>IF(E58="","",IF(②選手情報入力!I66="","",IF(I58=1,VLOOKUP(②選手情報入力!I66,種目情報!$A$3:$B$17,2,FALSE),VLOOKUP(②選手情報入力!I66,種目情報!$E$3:$F$19,2,FALSE))))</f>
        <v/>
      </c>
      <c r="P58" t="str">
        <f>IF(E58="","",IF(②選手情報入力!J66="","",②選手情報入力!J66))</f>
        <v/>
      </c>
      <c r="Q58" s="37" t="str">
        <f>IF(E58="","",IF(②選手情報入力!I66="","",0))</f>
        <v/>
      </c>
      <c r="R58" t="str">
        <f>IF(E58="","",IF(②選手情報入力!I66="","",IF(I58=1,VLOOKUP(②選手情報入力!I66,種目情報!$A$4:$C$17,3,FALSE),VLOOKUP(②選手情報入力!I66,種目情報!$E$3:$G$19,3,FALSE))))</f>
        <v/>
      </c>
      <c r="S58" t="str">
        <f>IF(E58="","",IF(②選手情報入力!K66="","",IF(I58=1,VLOOKUP(②選手情報入力!K66,種目情報!$A$4:$B$17,2,FALSE),VLOOKUP(②選手情報入力!K66,種目情報!$E$4:$F$19,2,FALSE))))</f>
        <v/>
      </c>
      <c r="T58" t="str">
        <f>IF(E58="","",IF(②選手情報入力!L66="","",②選手情報入力!L66))</f>
        <v/>
      </c>
      <c r="U58" s="37" t="str">
        <f>IF(E58="","",IF(②選手情報入力!K66="","",0))</f>
        <v/>
      </c>
      <c r="V58" t="str">
        <f>IF(E58="","",IF(②選手情報入力!K66="","",IF(I58=1,VLOOKUP(②選手情報入力!K66,種目情報!$A$4:$C$17,3,FALSE),VLOOKUP(②選手情報入力!K66,種目情報!$E$4:$G$19,3,FALSE))))</f>
        <v/>
      </c>
      <c r="W58" t="str">
        <f>IF(E58="","",IF(②選手情報入力!M66="","",IF(I58=1,VLOOKUP(②選手情報入力!M66,種目情報!$A$4:$B$17,2,FALSE),VLOOKUP(②選手情報入力!M66,種目情報!$E$4:$F$19,2,FALSE))))</f>
        <v/>
      </c>
      <c r="X58" t="str">
        <f>IF(E58="","",IF(②選手情報入力!N66="","",②選手情報入力!N66))</f>
        <v/>
      </c>
      <c r="Y58" s="37" t="str">
        <f>IF(E58="","",IF(②選手情報入力!M66="","",0))</f>
        <v/>
      </c>
      <c r="Z58" t="str">
        <f>IF(E58="","",IF(②選手情報入力!M66="","",IF(I58=1,VLOOKUP(②選手情報入力!M66,種目情報!$A$4:$C$17,3,FALSE),VLOOKUP(②選手情報入力!M66,種目情報!$E$4:$G$19,3,FALSE))))</f>
        <v/>
      </c>
      <c r="AA58" t="str">
        <f>IF(E58="","",IF(②選手情報入力!O66="","",IF(I58=1,種目情報!$J$4,種目情報!$J$6)))</f>
        <v/>
      </c>
      <c r="AB58" t="str">
        <f>IF(E58="","",IF(②選手情報入力!O66="","",IF(I58=1,IF(②選手情報入力!$O$5="","",②選手情報入力!$O$5),IF(②選手情報入力!$O$6="","",②選手情報入力!$O$6))))</f>
        <v/>
      </c>
      <c r="AC58" t="str">
        <f>IF(E58="","",IF(②選手情報入力!O66="","",0))</f>
        <v/>
      </c>
      <c r="AD58" t="str">
        <f>IF(E58="","",IF(②選手情報入力!O66="","",2))</f>
        <v/>
      </c>
      <c r="AE58" t="str">
        <f>IF(E58="","",IF(②選手情報入力!P66="","",IF(I58=1,種目情報!$J$5,種目情報!$J$7)))</f>
        <v/>
      </c>
      <c r="AF58" t="str">
        <f>IF(E58="","",IF(②選手情報入力!P66="","",IF(I58=1,IF(②選手情報入力!$P$5="","",②選手情報入力!$P$5),IF(②選手情報入力!$P$6="","",②選手情報入力!$P$6))))</f>
        <v/>
      </c>
      <c r="AG58" t="str">
        <f>IF(E58="","",IF(②選手情報入力!P66="","",0))</f>
        <v/>
      </c>
      <c r="AH58" t="str">
        <f>IF(E58="","",IF(②選手情報入力!P66="","",2))</f>
        <v/>
      </c>
    </row>
    <row r="59" spans="1:34">
      <c r="A59" t="str">
        <f>IF(E59="","",I59*1000000+①学校情報入力!$D$3*1000+②選手情報入力!A67)</f>
        <v/>
      </c>
      <c r="B59" t="str">
        <f>IF(E59="","",①学校情報入力!$D$3)</f>
        <v/>
      </c>
      <c r="D59" t="str">
        <f>IF(②選手情報入力!B67="","",②選手情報入力!B67)</f>
        <v/>
      </c>
      <c r="E59" t="str">
        <f>IF(②選手情報入力!C67="","",②選手情報入力!C67)</f>
        <v/>
      </c>
      <c r="F59" t="str">
        <f>IF(E59="","",②選手情報入力!D67)</f>
        <v/>
      </c>
      <c r="G59" t="str">
        <f>IF(E59="","",②選手情報入力!E67)</f>
        <v/>
      </c>
      <c r="H59" t="str">
        <f t="shared" si="0"/>
        <v/>
      </c>
      <c r="I59" t="str">
        <f>IF(E59="","",IF(②選手情報入力!G67="男",1,2))</f>
        <v/>
      </c>
      <c r="J59" t="str">
        <f>IF(E59="","",IF(②選手情報入力!H67="","",②選手情報入力!H67))</f>
        <v/>
      </c>
      <c r="L59" t="str">
        <f t="shared" si="1"/>
        <v/>
      </c>
      <c r="M59" t="str">
        <f t="shared" si="2"/>
        <v/>
      </c>
      <c r="O59" t="str">
        <f>IF(E59="","",IF(②選手情報入力!I67="","",IF(I59=1,VLOOKUP(②選手情報入力!I67,種目情報!$A$3:$B$17,2,FALSE),VLOOKUP(②選手情報入力!I67,種目情報!$E$3:$F$19,2,FALSE))))</f>
        <v/>
      </c>
      <c r="P59" t="str">
        <f>IF(E59="","",IF(②選手情報入力!J67="","",②選手情報入力!J67))</f>
        <v/>
      </c>
      <c r="Q59" s="37" t="str">
        <f>IF(E59="","",IF(②選手情報入力!I67="","",0))</f>
        <v/>
      </c>
      <c r="R59" t="str">
        <f>IF(E59="","",IF(②選手情報入力!I67="","",IF(I59=1,VLOOKUP(②選手情報入力!I67,種目情報!$A$4:$C$17,3,FALSE),VLOOKUP(②選手情報入力!I67,種目情報!$E$3:$G$19,3,FALSE))))</f>
        <v/>
      </c>
      <c r="S59" t="str">
        <f>IF(E59="","",IF(②選手情報入力!K67="","",IF(I59=1,VLOOKUP(②選手情報入力!K67,種目情報!$A$4:$B$17,2,FALSE),VLOOKUP(②選手情報入力!K67,種目情報!$E$4:$F$19,2,FALSE))))</f>
        <v/>
      </c>
      <c r="T59" t="str">
        <f>IF(E59="","",IF(②選手情報入力!L67="","",②選手情報入力!L67))</f>
        <v/>
      </c>
      <c r="U59" s="37" t="str">
        <f>IF(E59="","",IF(②選手情報入力!K67="","",0))</f>
        <v/>
      </c>
      <c r="V59" t="str">
        <f>IF(E59="","",IF(②選手情報入力!K67="","",IF(I59=1,VLOOKUP(②選手情報入力!K67,種目情報!$A$4:$C$17,3,FALSE),VLOOKUP(②選手情報入力!K67,種目情報!$E$4:$G$19,3,FALSE))))</f>
        <v/>
      </c>
      <c r="W59" t="str">
        <f>IF(E59="","",IF(②選手情報入力!M67="","",IF(I59=1,VLOOKUP(②選手情報入力!M67,種目情報!$A$4:$B$17,2,FALSE),VLOOKUP(②選手情報入力!M67,種目情報!$E$4:$F$19,2,FALSE))))</f>
        <v/>
      </c>
      <c r="X59" t="str">
        <f>IF(E59="","",IF(②選手情報入力!N67="","",②選手情報入力!N67))</f>
        <v/>
      </c>
      <c r="Y59" s="37" t="str">
        <f>IF(E59="","",IF(②選手情報入力!M67="","",0))</f>
        <v/>
      </c>
      <c r="Z59" t="str">
        <f>IF(E59="","",IF(②選手情報入力!M67="","",IF(I59=1,VLOOKUP(②選手情報入力!M67,種目情報!$A$4:$C$17,3,FALSE),VLOOKUP(②選手情報入力!M67,種目情報!$E$4:$G$19,3,FALSE))))</f>
        <v/>
      </c>
      <c r="AA59" t="str">
        <f>IF(E59="","",IF(②選手情報入力!O67="","",IF(I59=1,種目情報!$J$4,種目情報!$J$6)))</f>
        <v/>
      </c>
      <c r="AB59" t="str">
        <f>IF(E59="","",IF(②選手情報入力!O67="","",IF(I59=1,IF(②選手情報入力!$O$5="","",②選手情報入力!$O$5),IF(②選手情報入力!$O$6="","",②選手情報入力!$O$6))))</f>
        <v/>
      </c>
      <c r="AC59" t="str">
        <f>IF(E59="","",IF(②選手情報入力!O67="","",0))</f>
        <v/>
      </c>
      <c r="AD59" t="str">
        <f>IF(E59="","",IF(②選手情報入力!O67="","",2))</f>
        <v/>
      </c>
      <c r="AE59" t="str">
        <f>IF(E59="","",IF(②選手情報入力!P67="","",IF(I59=1,種目情報!$J$5,種目情報!$J$7)))</f>
        <v/>
      </c>
      <c r="AF59" t="str">
        <f>IF(E59="","",IF(②選手情報入力!P67="","",IF(I59=1,IF(②選手情報入力!$P$5="","",②選手情報入力!$P$5),IF(②選手情報入力!$P$6="","",②選手情報入力!$P$6))))</f>
        <v/>
      </c>
      <c r="AG59" t="str">
        <f>IF(E59="","",IF(②選手情報入力!P67="","",0))</f>
        <v/>
      </c>
      <c r="AH59" t="str">
        <f>IF(E59="","",IF(②選手情報入力!P67="","",2))</f>
        <v/>
      </c>
    </row>
    <row r="60" spans="1:34">
      <c r="A60" t="str">
        <f>IF(E60="","",I60*1000000+①学校情報入力!$D$3*1000+②選手情報入力!A68)</f>
        <v/>
      </c>
      <c r="B60" t="str">
        <f>IF(E60="","",①学校情報入力!$D$3)</f>
        <v/>
      </c>
      <c r="D60" t="str">
        <f>IF(②選手情報入力!B68="","",②選手情報入力!B68)</f>
        <v/>
      </c>
      <c r="E60" t="str">
        <f>IF(②選手情報入力!C68="","",②選手情報入力!C68)</f>
        <v/>
      </c>
      <c r="F60" t="str">
        <f>IF(E60="","",②選手情報入力!D68)</f>
        <v/>
      </c>
      <c r="G60" t="str">
        <f>IF(E60="","",②選手情報入力!E68)</f>
        <v/>
      </c>
      <c r="H60" t="str">
        <f t="shared" si="0"/>
        <v/>
      </c>
      <c r="I60" t="str">
        <f>IF(E60="","",IF(②選手情報入力!G68="男",1,2))</f>
        <v/>
      </c>
      <c r="J60" t="str">
        <f>IF(E60="","",IF(②選手情報入力!H68="","",②選手情報入力!H68))</f>
        <v/>
      </c>
      <c r="L60" t="str">
        <f t="shared" si="1"/>
        <v/>
      </c>
      <c r="M60" t="str">
        <f t="shared" si="2"/>
        <v/>
      </c>
      <c r="O60" t="str">
        <f>IF(E60="","",IF(②選手情報入力!I68="","",IF(I60=1,VLOOKUP(②選手情報入力!I68,種目情報!$A$3:$B$17,2,FALSE),VLOOKUP(②選手情報入力!I68,種目情報!$E$3:$F$19,2,FALSE))))</f>
        <v/>
      </c>
      <c r="P60" t="str">
        <f>IF(E60="","",IF(②選手情報入力!J68="","",②選手情報入力!J68))</f>
        <v/>
      </c>
      <c r="Q60" s="37" t="str">
        <f>IF(E60="","",IF(②選手情報入力!I68="","",0))</f>
        <v/>
      </c>
      <c r="R60" t="str">
        <f>IF(E60="","",IF(②選手情報入力!I68="","",IF(I60=1,VLOOKUP(②選手情報入力!I68,種目情報!$A$4:$C$17,3,FALSE),VLOOKUP(②選手情報入力!I68,種目情報!$E$3:$G$19,3,FALSE))))</f>
        <v/>
      </c>
      <c r="S60" t="str">
        <f>IF(E60="","",IF(②選手情報入力!K68="","",IF(I60=1,VLOOKUP(②選手情報入力!K68,種目情報!$A$4:$B$17,2,FALSE),VLOOKUP(②選手情報入力!K68,種目情報!$E$4:$F$19,2,FALSE))))</f>
        <v/>
      </c>
      <c r="T60" t="str">
        <f>IF(E60="","",IF(②選手情報入力!L68="","",②選手情報入力!L68))</f>
        <v/>
      </c>
      <c r="U60" s="37" t="str">
        <f>IF(E60="","",IF(②選手情報入力!K68="","",0))</f>
        <v/>
      </c>
      <c r="V60" t="str">
        <f>IF(E60="","",IF(②選手情報入力!K68="","",IF(I60=1,VLOOKUP(②選手情報入力!K68,種目情報!$A$4:$C$17,3,FALSE),VLOOKUP(②選手情報入力!K68,種目情報!$E$4:$G$19,3,FALSE))))</f>
        <v/>
      </c>
      <c r="W60" t="str">
        <f>IF(E60="","",IF(②選手情報入力!M68="","",IF(I60=1,VLOOKUP(②選手情報入力!M68,種目情報!$A$4:$B$17,2,FALSE),VLOOKUP(②選手情報入力!M68,種目情報!$E$4:$F$19,2,FALSE))))</f>
        <v/>
      </c>
      <c r="X60" t="str">
        <f>IF(E60="","",IF(②選手情報入力!N68="","",②選手情報入力!N68))</f>
        <v/>
      </c>
      <c r="Y60" s="37" t="str">
        <f>IF(E60="","",IF(②選手情報入力!M68="","",0))</f>
        <v/>
      </c>
      <c r="Z60" t="str">
        <f>IF(E60="","",IF(②選手情報入力!M68="","",IF(I60=1,VLOOKUP(②選手情報入力!M68,種目情報!$A$4:$C$17,3,FALSE),VLOOKUP(②選手情報入力!M68,種目情報!$E$4:$G$19,3,FALSE))))</f>
        <v/>
      </c>
      <c r="AA60" t="str">
        <f>IF(E60="","",IF(②選手情報入力!O68="","",IF(I60=1,種目情報!$J$4,種目情報!$J$6)))</f>
        <v/>
      </c>
      <c r="AB60" t="str">
        <f>IF(E60="","",IF(②選手情報入力!O68="","",IF(I60=1,IF(②選手情報入力!$O$5="","",②選手情報入力!$O$5),IF(②選手情報入力!$O$6="","",②選手情報入力!$O$6))))</f>
        <v/>
      </c>
      <c r="AC60" t="str">
        <f>IF(E60="","",IF(②選手情報入力!O68="","",0))</f>
        <v/>
      </c>
      <c r="AD60" t="str">
        <f>IF(E60="","",IF(②選手情報入力!O68="","",2))</f>
        <v/>
      </c>
      <c r="AE60" t="str">
        <f>IF(E60="","",IF(②選手情報入力!P68="","",IF(I60=1,種目情報!$J$5,種目情報!$J$7)))</f>
        <v/>
      </c>
      <c r="AF60" t="str">
        <f>IF(E60="","",IF(②選手情報入力!P68="","",IF(I60=1,IF(②選手情報入力!$P$5="","",②選手情報入力!$P$5),IF(②選手情報入力!$P$6="","",②選手情報入力!$P$6))))</f>
        <v/>
      </c>
      <c r="AG60" t="str">
        <f>IF(E60="","",IF(②選手情報入力!P68="","",0))</f>
        <v/>
      </c>
      <c r="AH60" t="str">
        <f>IF(E60="","",IF(②選手情報入力!P68="","",2))</f>
        <v/>
      </c>
    </row>
    <row r="61" spans="1:34">
      <c r="A61" t="str">
        <f>IF(E61="","",I61*1000000+①学校情報入力!$D$3*1000+②選手情報入力!A69)</f>
        <v/>
      </c>
      <c r="B61" t="str">
        <f>IF(E61="","",①学校情報入力!$D$3)</f>
        <v/>
      </c>
      <c r="D61" t="str">
        <f>IF(②選手情報入力!B69="","",②選手情報入力!B69)</f>
        <v/>
      </c>
      <c r="E61" t="str">
        <f>IF(②選手情報入力!C69="","",②選手情報入力!C69)</f>
        <v/>
      </c>
      <c r="F61" t="str">
        <f>IF(E61="","",②選手情報入力!D69)</f>
        <v/>
      </c>
      <c r="G61" t="str">
        <f>IF(E61="","",②選手情報入力!E69)</f>
        <v/>
      </c>
      <c r="H61" t="str">
        <f t="shared" si="0"/>
        <v/>
      </c>
      <c r="I61" t="str">
        <f>IF(E61="","",IF(②選手情報入力!G69="男",1,2))</f>
        <v/>
      </c>
      <c r="J61" t="str">
        <f>IF(E61="","",IF(②選手情報入力!H69="","",②選手情報入力!H69))</f>
        <v/>
      </c>
      <c r="L61" t="str">
        <f t="shared" si="1"/>
        <v/>
      </c>
      <c r="M61" t="str">
        <f t="shared" si="2"/>
        <v/>
      </c>
      <c r="O61" t="str">
        <f>IF(E61="","",IF(②選手情報入力!I69="","",IF(I61=1,VLOOKUP(②選手情報入力!I69,種目情報!$A$3:$B$17,2,FALSE),VLOOKUP(②選手情報入力!I69,種目情報!$E$3:$F$19,2,FALSE))))</f>
        <v/>
      </c>
      <c r="P61" t="str">
        <f>IF(E61="","",IF(②選手情報入力!J69="","",②選手情報入力!J69))</f>
        <v/>
      </c>
      <c r="Q61" s="37" t="str">
        <f>IF(E61="","",IF(②選手情報入力!I69="","",0))</f>
        <v/>
      </c>
      <c r="R61" t="str">
        <f>IF(E61="","",IF(②選手情報入力!I69="","",IF(I61=1,VLOOKUP(②選手情報入力!I69,種目情報!$A$4:$C$17,3,FALSE),VLOOKUP(②選手情報入力!I69,種目情報!$E$3:$G$19,3,FALSE))))</f>
        <v/>
      </c>
      <c r="S61" t="str">
        <f>IF(E61="","",IF(②選手情報入力!K69="","",IF(I61=1,VLOOKUP(②選手情報入力!K69,種目情報!$A$4:$B$17,2,FALSE),VLOOKUP(②選手情報入力!K69,種目情報!$E$4:$F$19,2,FALSE))))</f>
        <v/>
      </c>
      <c r="T61" t="str">
        <f>IF(E61="","",IF(②選手情報入力!L69="","",②選手情報入力!L69))</f>
        <v/>
      </c>
      <c r="U61" s="37" t="str">
        <f>IF(E61="","",IF(②選手情報入力!K69="","",0))</f>
        <v/>
      </c>
      <c r="V61" t="str">
        <f>IF(E61="","",IF(②選手情報入力!K69="","",IF(I61=1,VLOOKUP(②選手情報入力!K69,種目情報!$A$4:$C$17,3,FALSE),VLOOKUP(②選手情報入力!K69,種目情報!$E$4:$G$19,3,FALSE))))</f>
        <v/>
      </c>
      <c r="W61" t="str">
        <f>IF(E61="","",IF(②選手情報入力!M69="","",IF(I61=1,VLOOKUP(②選手情報入力!M69,種目情報!$A$4:$B$17,2,FALSE),VLOOKUP(②選手情報入力!M69,種目情報!$E$4:$F$19,2,FALSE))))</f>
        <v/>
      </c>
      <c r="X61" t="str">
        <f>IF(E61="","",IF(②選手情報入力!N69="","",②選手情報入力!N69))</f>
        <v/>
      </c>
      <c r="Y61" s="37" t="str">
        <f>IF(E61="","",IF(②選手情報入力!M69="","",0))</f>
        <v/>
      </c>
      <c r="Z61" t="str">
        <f>IF(E61="","",IF(②選手情報入力!M69="","",IF(I61=1,VLOOKUP(②選手情報入力!M69,種目情報!$A$4:$C$17,3,FALSE),VLOOKUP(②選手情報入力!M69,種目情報!$E$4:$G$19,3,FALSE))))</f>
        <v/>
      </c>
      <c r="AA61" t="str">
        <f>IF(E61="","",IF(②選手情報入力!O69="","",IF(I61=1,種目情報!$J$4,種目情報!$J$6)))</f>
        <v/>
      </c>
      <c r="AB61" t="str">
        <f>IF(E61="","",IF(②選手情報入力!O69="","",IF(I61=1,IF(②選手情報入力!$O$5="","",②選手情報入力!$O$5),IF(②選手情報入力!$O$6="","",②選手情報入力!$O$6))))</f>
        <v/>
      </c>
      <c r="AC61" t="str">
        <f>IF(E61="","",IF(②選手情報入力!O69="","",0))</f>
        <v/>
      </c>
      <c r="AD61" t="str">
        <f>IF(E61="","",IF(②選手情報入力!O69="","",2))</f>
        <v/>
      </c>
      <c r="AE61" t="str">
        <f>IF(E61="","",IF(②選手情報入力!P69="","",IF(I61=1,種目情報!$J$5,種目情報!$J$7)))</f>
        <v/>
      </c>
      <c r="AF61" t="str">
        <f>IF(E61="","",IF(②選手情報入力!P69="","",IF(I61=1,IF(②選手情報入力!$P$5="","",②選手情報入力!$P$5),IF(②選手情報入力!$P$6="","",②選手情報入力!$P$6))))</f>
        <v/>
      </c>
      <c r="AG61" t="str">
        <f>IF(E61="","",IF(②選手情報入力!P69="","",0))</f>
        <v/>
      </c>
      <c r="AH61" t="str">
        <f>IF(E61="","",IF(②選手情報入力!P69="","",2))</f>
        <v/>
      </c>
    </row>
    <row r="62" spans="1:34">
      <c r="A62" t="str">
        <f>IF(E62="","",I62*1000000+①学校情報入力!$D$3*1000+②選手情報入力!A70)</f>
        <v/>
      </c>
      <c r="B62" t="str">
        <f>IF(E62="","",①学校情報入力!$D$3)</f>
        <v/>
      </c>
      <c r="D62" t="str">
        <f>IF(②選手情報入力!B70="","",②選手情報入力!B70)</f>
        <v/>
      </c>
      <c r="E62" t="str">
        <f>IF(②選手情報入力!C70="","",②選手情報入力!C70)</f>
        <v/>
      </c>
      <c r="F62" t="str">
        <f>IF(E62="","",②選手情報入力!D70)</f>
        <v/>
      </c>
      <c r="G62" t="str">
        <f>IF(E62="","",②選手情報入力!E70)</f>
        <v/>
      </c>
      <c r="H62" t="str">
        <f t="shared" si="0"/>
        <v/>
      </c>
      <c r="I62" t="str">
        <f>IF(E62="","",IF(②選手情報入力!G70="男",1,2))</f>
        <v/>
      </c>
      <c r="J62" t="str">
        <f>IF(E62="","",IF(②選手情報入力!H70="","",②選手情報入力!H70))</f>
        <v/>
      </c>
      <c r="L62" t="str">
        <f t="shared" si="1"/>
        <v/>
      </c>
      <c r="M62" t="str">
        <f t="shared" si="2"/>
        <v/>
      </c>
      <c r="O62" t="str">
        <f>IF(E62="","",IF(②選手情報入力!I70="","",IF(I62=1,VLOOKUP(②選手情報入力!I70,種目情報!$A$3:$B$17,2,FALSE),VLOOKUP(②選手情報入力!I70,種目情報!$E$3:$F$19,2,FALSE))))</f>
        <v/>
      </c>
      <c r="P62" t="str">
        <f>IF(E62="","",IF(②選手情報入力!J70="","",②選手情報入力!J70))</f>
        <v/>
      </c>
      <c r="Q62" s="37" t="str">
        <f>IF(E62="","",IF(②選手情報入力!I70="","",0))</f>
        <v/>
      </c>
      <c r="R62" t="str">
        <f>IF(E62="","",IF(②選手情報入力!I70="","",IF(I62=1,VLOOKUP(②選手情報入力!I70,種目情報!$A$4:$C$17,3,FALSE),VLOOKUP(②選手情報入力!I70,種目情報!$E$3:$G$19,3,FALSE))))</f>
        <v/>
      </c>
      <c r="S62" t="str">
        <f>IF(E62="","",IF(②選手情報入力!K70="","",IF(I62=1,VLOOKUP(②選手情報入力!K70,種目情報!$A$4:$B$17,2,FALSE),VLOOKUP(②選手情報入力!K70,種目情報!$E$4:$F$19,2,FALSE))))</f>
        <v/>
      </c>
      <c r="T62" t="str">
        <f>IF(E62="","",IF(②選手情報入力!L70="","",②選手情報入力!L70))</f>
        <v/>
      </c>
      <c r="U62" s="37" t="str">
        <f>IF(E62="","",IF(②選手情報入力!K70="","",0))</f>
        <v/>
      </c>
      <c r="V62" t="str">
        <f>IF(E62="","",IF(②選手情報入力!K70="","",IF(I62=1,VLOOKUP(②選手情報入力!K70,種目情報!$A$4:$C$17,3,FALSE),VLOOKUP(②選手情報入力!K70,種目情報!$E$4:$G$19,3,FALSE))))</f>
        <v/>
      </c>
      <c r="W62" t="str">
        <f>IF(E62="","",IF(②選手情報入力!M70="","",IF(I62=1,VLOOKUP(②選手情報入力!M70,種目情報!$A$4:$B$17,2,FALSE),VLOOKUP(②選手情報入力!M70,種目情報!$E$4:$F$19,2,FALSE))))</f>
        <v/>
      </c>
      <c r="X62" t="str">
        <f>IF(E62="","",IF(②選手情報入力!N70="","",②選手情報入力!N70))</f>
        <v/>
      </c>
      <c r="Y62" s="37" t="str">
        <f>IF(E62="","",IF(②選手情報入力!M70="","",0))</f>
        <v/>
      </c>
      <c r="Z62" t="str">
        <f>IF(E62="","",IF(②選手情報入力!M70="","",IF(I62=1,VLOOKUP(②選手情報入力!M70,種目情報!$A$4:$C$17,3,FALSE),VLOOKUP(②選手情報入力!M70,種目情報!$E$4:$G$19,3,FALSE))))</f>
        <v/>
      </c>
      <c r="AA62" t="str">
        <f>IF(E62="","",IF(②選手情報入力!O70="","",IF(I62=1,種目情報!$J$4,種目情報!$J$6)))</f>
        <v/>
      </c>
      <c r="AB62" t="str">
        <f>IF(E62="","",IF(②選手情報入力!O70="","",IF(I62=1,IF(②選手情報入力!$O$5="","",②選手情報入力!$O$5),IF(②選手情報入力!$O$6="","",②選手情報入力!$O$6))))</f>
        <v/>
      </c>
      <c r="AC62" t="str">
        <f>IF(E62="","",IF(②選手情報入力!O70="","",0))</f>
        <v/>
      </c>
      <c r="AD62" t="str">
        <f>IF(E62="","",IF(②選手情報入力!O70="","",2))</f>
        <v/>
      </c>
      <c r="AE62" t="str">
        <f>IF(E62="","",IF(②選手情報入力!P70="","",IF(I62=1,種目情報!$J$5,種目情報!$J$7)))</f>
        <v/>
      </c>
      <c r="AF62" t="str">
        <f>IF(E62="","",IF(②選手情報入力!P70="","",IF(I62=1,IF(②選手情報入力!$P$5="","",②選手情報入力!$P$5),IF(②選手情報入力!$P$6="","",②選手情報入力!$P$6))))</f>
        <v/>
      </c>
      <c r="AG62" t="str">
        <f>IF(E62="","",IF(②選手情報入力!P70="","",0))</f>
        <v/>
      </c>
      <c r="AH62" t="str">
        <f>IF(E62="","",IF(②選手情報入力!P70="","",2))</f>
        <v/>
      </c>
    </row>
    <row r="63" spans="1:34">
      <c r="A63" t="str">
        <f>IF(E63="","",I63*1000000+①学校情報入力!$D$3*1000+②選手情報入力!A71)</f>
        <v/>
      </c>
      <c r="B63" t="str">
        <f>IF(E63="","",①学校情報入力!$D$3)</f>
        <v/>
      </c>
      <c r="D63" t="str">
        <f>IF(②選手情報入力!B71="","",②選手情報入力!B71)</f>
        <v/>
      </c>
      <c r="E63" t="str">
        <f>IF(②選手情報入力!C71="","",②選手情報入力!C71)</f>
        <v/>
      </c>
      <c r="F63" t="str">
        <f>IF(E63="","",②選手情報入力!D71)</f>
        <v/>
      </c>
      <c r="G63" t="str">
        <f>IF(E63="","",②選手情報入力!E71)</f>
        <v/>
      </c>
      <c r="H63" t="str">
        <f t="shared" si="0"/>
        <v/>
      </c>
      <c r="I63" t="str">
        <f>IF(E63="","",IF(②選手情報入力!G71="男",1,2))</f>
        <v/>
      </c>
      <c r="J63" t="str">
        <f>IF(E63="","",IF(②選手情報入力!H71="","",②選手情報入力!H71))</f>
        <v/>
      </c>
      <c r="L63" t="str">
        <f t="shared" si="1"/>
        <v/>
      </c>
      <c r="M63" t="str">
        <f t="shared" si="2"/>
        <v/>
      </c>
      <c r="O63" t="str">
        <f>IF(E63="","",IF(②選手情報入力!I71="","",IF(I63=1,VLOOKUP(②選手情報入力!I71,種目情報!$A$3:$B$17,2,FALSE),VLOOKUP(②選手情報入力!I71,種目情報!$E$3:$F$19,2,FALSE))))</f>
        <v/>
      </c>
      <c r="P63" t="str">
        <f>IF(E63="","",IF(②選手情報入力!J71="","",②選手情報入力!J71))</f>
        <v/>
      </c>
      <c r="Q63" s="37" t="str">
        <f>IF(E63="","",IF(②選手情報入力!I71="","",0))</f>
        <v/>
      </c>
      <c r="R63" t="str">
        <f>IF(E63="","",IF(②選手情報入力!I71="","",IF(I63=1,VLOOKUP(②選手情報入力!I71,種目情報!$A$4:$C$17,3,FALSE),VLOOKUP(②選手情報入力!I71,種目情報!$E$3:$G$19,3,FALSE))))</f>
        <v/>
      </c>
      <c r="S63" t="str">
        <f>IF(E63="","",IF(②選手情報入力!K71="","",IF(I63=1,VLOOKUP(②選手情報入力!K71,種目情報!$A$4:$B$17,2,FALSE),VLOOKUP(②選手情報入力!K71,種目情報!$E$4:$F$19,2,FALSE))))</f>
        <v/>
      </c>
      <c r="T63" t="str">
        <f>IF(E63="","",IF(②選手情報入力!L71="","",②選手情報入力!L71))</f>
        <v/>
      </c>
      <c r="U63" s="37" t="str">
        <f>IF(E63="","",IF(②選手情報入力!K71="","",0))</f>
        <v/>
      </c>
      <c r="V63" t="str">
        <f>IF(E63="","",IF(②選手情報入力!K71="","",IF(I63=1,VLOOKUP(②選手情報入力!K71,種目情報!$A$4:$C$17,3,FALSE),VLOOKUP(②選手情報入力!K71,種目情報!$E$4:$G$19,3,FALSE))))</f>
        <v/>
      </c>
      <c r="W63" t="str">
        <f>IF(E63="","",IF(②選手情報入力!M71="","",IF(I63=1,VLOOKUP(②選手情報入力!M71,種目情報!$A$4:$B$17,2,FALSE),VLOOKUP(②選手情報入力!M71,種目情報!$E$4:$F$19,2,FALSE))))</f>
        <v/>
      </c>
      <c r="X63" t="str">
        <f>IF(E63="","",IF(②選手情報入力!N71="","",②選手情報入力!N71))</f>
        <v/>
      </c>
      <c r="Y63" s="37" t="str">
        <f>IF(E63="","",IF(②選手情報入力!M71="","",0))</f>
        <v/>
      </c>
      <c r="Z63" t="str">
        <f>IF(E63="","",IF(②選手情報入力!M71="","",IF(I63=1,VLOOKUP(②選手情報入力!M71,種目情報!$A$4:$C$17,3,FALSE),VLOOKUP(②選手情報入力!M71,種目情報!$E$4:$G$19,3,FALSE))))</f>
        <v/>
      </c>
      <c r="AA63" t="str">
        <f>IF(E63="","",IF(②選手情報入力!O71="","",IF(I63=1,種目情報!$J$4,種目情報!$J$6)))</f>
        <v/>
      </c>
      <c r="AB63" t="str">
        <f>IF(E63="","",IF(②選手情報入力!O71="","",IF(I63=1,IF(②選手情報入力!$O$5="","",②選手情報入力!$O$5),IF(②選手情報入力!$O$6="","",②選手情報入力!$O$6))))</f>
        <v/>
      </c>
      <c r="AC63" t="str">
        <f>IF(E63="","",IF(②選手情報入力!O71="","",0))</f>
        <v/>
      </c>
      <c r="AD63" t="str">
        <f>IF(E63="","",IF(②選手情報入力!O71="","",2))</f>
        <v/>
      </c>
      <c r="AE63" t="str">
        <f>IF(E63="","",IF(②選手情報入力!P71="","",IF(I63=1,種目情報!$J$5,種目情報!$J$7)))</f>
        <v/>
      </c>
      <c r="AF63" t="str">
        <f>IF(E63="","",IF(②選手情報入力!P71="","",IF(I63=1,IF(②選手情報入力!$P$5="","",②選手情報入力!$P$5),IF(②選手情報入力!$P$6="","",②選手情報入力!$P$6))))</f>
        <v/>
      </c>
      <c r="AG63" t="str">
        <f>IF(E63="","",IF(②選手情報入力!P71="","",0))</f>
        <v/>
      </c>
      <c r="AH63" t="str">
        <f>IF(E63="","",IF(②選手情報入力!P71="","",2))</f>
        <v/>
      </c>
    </row>
    <row r="64" spans="1:34">
      <c r="A64" t="str">
        <f>IF(E64="","",I64*1000000+①学校情報入力!$D$3*1000+②選手情報入力!A72)</f>
        <v/>
      </c>
      <c r="B64" t="str">
        <f>IF(E64="","",①学校情報入力!$D$3)</f>
        <v/>
      </c>
      <c r="D64" t="str">
        <f>IF(②選手情報入力!B72="","",②選手情報入力!B72)</f>
        <v/>
      </c>
      <c r="E64" t="str">
        <f>IF(②選手情報入力!C72="","",②選手情報入力!C72)</f>
        <v/>
      </c>
      <c r="F64" t="str">
        <f>IF(E64="","",②選手情報入力!D72)</f>
        <v/>
      </c>
      <c r="G64" t="str">
        <f>IF(E64="","",②選手情報入力!E72)</f>
        <v/>
      </c>
      <c r="H64" t="str">
        <f t="shared" si="0"/>
        <v/>
      </c>
      <c r="I64" t="str">
        <f>IF(E64="","",IF(②選手情報入力!G72="男",1,2))</f>
        <v/>
      </c>
      <c r="J64" t="str">
        <f>IF(E64="","",IF(②選手情報入力!H72="","",②選手情報入力!H72))</f>
        <v/>
      </c>
      <c r="L64" t="str">
        <f t="shared" si="1"/>
        <v/>
      </c>
      <c r="M64" t="str">
        <f t="shared" si="2"/>
        <v/>
      </c>
      <c r="O64" t="str">
        <f>IF(E64="","",IF(②選手情報入力!I72="","",IF(I64=1,VLOOKUP(②選手情報入力!I72,種目情報!$A$3:$B$17,2,FALSE),VLOOKUP(②選手情報入力!I72,種目情報!$E$3:$F$19,2,FALSE))))</f>
        <v/>
      </c>
      <c r="P64" t="str">
        <f>IF(E64="","",IF(②選手情報入力!J72="","",②選手情報入力!J72))</f>
        <v/>
      </c>
      <c r="Q64" s="37" t="str">
        <f>IF(E64="","",IF(②選手情報入力!I72="","",0))</f>
        <v/>
      </c>
      <c r="R64" t="str">
        <f>IF(E64="","",IF(②選手情報入力!I72="","",IF(I64=1,VLOOKUP(②選手情報入力!I72,種目情報!$A$4:$C$17,3,FALSE),VLOOKUP(②選手情報入力!I72,種目情報!$E$3:$G$19,3,FALSE))))</f>
        <v/>
      </c>
      <c r="S64" t="str">
        <f>IF(E64="","",IF(②選手情報入力!K72="","",IF(I64=1,VLOOKUP(②選手情報入力!K72,種目情報!$A$4:$B$17,2,FALSE),VLOOKUP(②選手情報入力!K72,種目情報!$E$4:$F$19,2,FALSE))))</f>
        <v/>
      </c>
      <c r="T64" t="str">
        <f>IF(E64="","",IF(②選手情報入力!L72="","",②選手情報入力!L72))</f>
        <v/>
      </c>
      <c r="U64" s="37" t="str">
        <f>IF(E64="","",IF(②選手情報入力!K72="","",0))</f>
        <v/>
      </c>
      <c r="V64" t="str">
        <f>IF(E64="","",IF(②選手情報入力!K72="","",IF(I64=1,VLOOKUP(②選手情報入力!K72,種目情報!$A$4:$C$17,3,FALSE),VLOOKUP(②選手情報入力!K72,種目情報!$E$4:$G$19,3,FALSE))))</f>
        <v/>
      </c>
      <c r="W64" t="str">
        <f>IF(E64="","",IF(②選手情報入力!M72="","",IF(I64=1,VLOOKUP(②選手情報入力!M72,種目情報!$A$4:$B$17,2,FALSE),VLOOKUP(②選手情報入力!M72,種目情報!$E$4:$F$19,2,FALSE))))</f>
        <v/>
      </c>
      <c r="X64" t="str">
        <f>IF(E64="","",IF(②選手情報入力!N72="","",②選手情報入力!N72))</f>
        <v/>
      </c>
      <c r="Y64" s="37" t="str">
        <f>IF(E64="","",IF(②選手情報入力!M72="","",0))</f>
        <v/>
      </c>
      <c r="Z64" t="str">
        <f>IF(E64="","",IF(②選手情報入力!M72="","",IF(I64=1,VLOOKUP(②選手情報入力!M72,種目情報!$A$4:$C$17,3,FALSE),VLOOKUP(②選手情報入力!M72,種目情報!$E$4:$G$19,3,FALSE))))</f>
        <v/>
      </c>
      <c r="AA64" t="str">
        <f>IF(E64="","",IF(②選手情報入力!O72="","",IF(I64=1,種目情報!$J$4,種目情報!$J$6)))</f>
        <v/>
      </c>
      <c r="AB64" t="str">
        <f>IF(E64="","",IF(②選手情報入力!O72="","",IF(I64=1,IF(②選手情報入力!$O$5="","",②選手情報入力!$O$5),IF(②選手情報入力!$O$6="","",②選手情報入力!$O$6))))</f>
        <v/>
      </c>
      <c r="AC64" t="str">
        <f>IF(E64="","",IF(②選手情報入力!O72="","",0))</f>
        <v/>
      </c>
      <c r="AD64" t="str">
        <f>IF(E64="","",IF(②選手情報入力!O72="","",2))</f>
        <v/>
      </c>
      <c r="AE64" t="str">
        <f>IF(E64="","",IF(②選手情報入力!P72="","",IF(I64=1,種目情報!$J$5,種目情報!$J$7)))</f>
        <v/>
      </c>
      <c r="AF64" t="str">
        <f>IF(E64="","",IF(②選手情報入力!P72="","",IF(I64=1,IF(②選手情報入力!$P$5="","",②選手情報入力!$P$5),IF(②選手情報入力!$P$6="","",②選手情報入力!$P$6))))</f>
        <v/>
      </c>
      <c r="AG64" t="str">
        <f>IF(E64="","",IF(②選手情報入力!P72="","",0))</f>
        <v/>
      </c>
      <c r="AH64" t="str">
        <f>IF(E64="","",IF(②選手情報入力!P72="","",2))</f>
        <v/>
      </c>
    </row>
    <row r="65" spans="1:34">
      <c r="A65" t="str">
        <f>IF(E65="","",I65*1000000+①学校情報入力!$D$3*1000+②選手情報入力!A73)</f>
        <v/>
      </c>
      <c r="B65" t="str">
        <f>IF(E65="","",①学校情報入力!$D$3)</f>
        <v/>
      </c>
      <c r="D65" t="str">
        <f>IF(②選手情報入力!B73="","",②選手情報入力!B73)</f>
        <v/>
      </c>
      <c r="E65" t="str">
        <f>IF(②選手情報入力!C73="","",②選手情報入力!C73)</f>
        <v/>
      </c>
      <c r="F65" t="str">
        <f>IF(E65="","",②選手情報入力!D73)</f>
        <v/>
      </c>
      <c r="G65" t="str">
        <f>IF(E65="","",②選手情報入力!E73)</f>
        <v/>
      </c>
      <c r="H65" t="str">
        <f t="shared" si="0"/>
        <v/>
      </c>
      <c r="I65" t="str">
        <f>IF(E65="","",IF(②選手情報入力!G73="男",1,2))</f>
        <v/>
      </c>
      <c r="J65" t="str">
        <f>IF(E65="","",IF(②選手情報入力!H73="","",②選手情報入力!H73))</f>
        <v/>
      </c>
      <c r="L65" t="str">
        <f t="shared" si="1"/>
        <v/>
      </c>
      <c r="M65" t="str">
        <f t="shared" si="2"/>
        <v/>
      </c>
      <c r="O65" t="str">
        <f>IF(E65="","",IF(②選手情報入力!I73="","",IF(I65=1,VLOOKUP(②選手情報入力!I73,種目情報!$A$3:$B$17,2,FALSE),VLOOKUP(②選手情報入力!I73,種目情報!$E$3:$F$19,2,FALSE))))</f>
        <v/>
      </c>
      <c r="P65" t="str">
        <f>IF(E65="","",IF(②選手情報入力!J73="","",②選手情報入力!J73))</f>
        <v/>
      </c>
      <c r="Q65" s="37" t="str">
        <f>IF(E65="","",IF(②選手情報入力!I73="","",0))</f>
        <v/>
      </c>
      <c r="R65" t="str">
        <f>IF(E65="","",IF(②選手情報入力!I73="","",IF(I65=1,VLOOKUP(②選手情報入力!I73,種目情報!$A$4:$C$17,3,FALSE),VLOOKUP(②選手情報入力!I73,種目情報!$E$3:$G$19,3,FALSE))))</f>
        <v/>
      </c>
      <c r="S65" t="str">
        <f>IF(E65="","",IF(②選手情報入力!K73="","",IF(I65=1,VLOOKUP(②選手情報入力!K73,種目情報!$A$4:$B$17,2,FALSE),VLOOKUP(②選手情報入力!K73,種目情報!$E$4:$F$19,2,FALSE))))</f>
        <v/>
      </c>
      <c r="T65" t="str">
        <f>IF(E65="","",IF(②選手情報入力!L73="","",②選手情報入力!L73))</f>
        <v/>
      </c>
      <c r="U65" s="37" t="str">
        <f>IF(E65="","",IF(②選手情報入力!K73="","",0))</f>
        <v/>
      </c>
      <c r="V65" t="str">
        <f>IF(E65="","",IF(②選手情報入力!K73="","",IF(I65=1,VLOOKUP(②選手情報入力!K73,種目情報!$A$4:$C$17,3,FALSE),VLOOKUP(②選手情報入力!K73,種目情報!$E$4:$G$19,3,FALSE))))</f>
        <v/>
      </c>
      <c r="W65" t="str">
        <f>IF(E65="","",IF(②選手情報入力!M73="","",IF(I65=1,VLOOKUP(②選手情報入力!M73,種目情報!$A$4:$B$17,2,FALSE),VLOOKUP(②選手情報入力!M73,種目情報!$E$4:$F$19,2,FALSE))))</f>
        <v/>
      </c>
      <c r="X65" t="str">
        <f>IF(E65="","",IF(②選手情報入力!N73="","",②選手情報入力!N73))</f>
        <v/>
      </c>
      <c r="Y65" s="37" t="str">
        <f>IF(E65="","",IF(②選手情報入力!M73="","",0))</f>
        <v/>
      </c>
      <c r="Z65" t="str">
        <f>IF(E65="","",IF(②選手情報入力!M73="","",IF(I65=1,VLOOKUP(②選手情報入力!M73,種目情報!$A$4:$C$17,3,FALSE),VLOOKUP(②選手情報入力!M73,種目情報!$E$4:$G$19,3,FALSE))))</f>
        <v/>
      </c>
      <c r="AA65" t="str">
        <f>IF(E65="","",IF(②選手情報入力!O73="","",IF(I65=1,種目情報!$J$4,種目情報!$J$6)))</f>
        <v/>
      </c>
      <c r="AB65" t="str">
        <f>IF(E65="","",IF(②選手情報入力!O73="","",IF(I65=1,IF(②選手情報入力!$O$5="","",②選手情報入力!$O$5),IF(②選手情報入力!$O$6="","",②選手情報入力!$O$6))))</f>
        <v/>
      </c>
      <c r="AC65" t="str">
        <f>IF(E65="","",IF(②選手情報入力!O73="","",0))</f>
        <v/>
      </c>
      <c r="AD65" t="str">
        <f>IF(E65="","",IF(②選手情報入力!O73="","",2))</f>
        <v/>
      </c>
      <c r="AE65" t="str">
        <f>IF(E65="","",IF(②選手情報入力!P73="","",IF(I65=1,種目情報!$J$5,種目情報!$J$7)))</f>
        <v/>
      </c>
      <c r="AF65" t="str">
        <f>IF(E65="","",IF(②選手情報入力!P73="","",IF(I65=1,IF(②選手情報入力!$P$5="","",②選手情報入力!$P$5),IF(②選手情報入力!$P$6="","",②選手情報入力!$P$6))))</f>
        <v/>
      </c>
      <c r="AG65" t="str">
        <f>IF(E65="","",IF(②選手情報入力!P73="","",0))</f>
        <v/>
      </c>
      <c r="AH65" t="str">
        <f>IF(E65="","",IF(②選手情報入力!P73="","",2))</f>
        <v/>
      </c>
    </row>
    <row r="66" spans="1:34">
      <c r="A66" t="str">
        <f>IF(E66="","",I66*1000000+①学校情報入力!$D$3*1000+②選手情報入力!A74)</f>
        <v/>
      </c>
      <c r="B66" t="str">
        <f>IF(E66="","",①学校情報入力!$D$3)</f>
        <v/>
      </c>
      <c r="D66" t="str">
        <f>IF(②選手情報入力!B74="","",②選手情報入力!B74)</f>
        <v/>
      </c>
      <c r="E66" t="str">
        <f>IF(②選手情報入力!C74="","",②選手情報入力!C74)</f>
        <v/>
      </c>
      <c r="F66" t="str">
        <f>IF(E66="","",②選手情報入力!D74)</f>
        <v/>
      </c>
      <c r="G66" t="str">
        <f>IF(E66="","",②選手情報入力!E74)</f>
        <v/>
      </c>
      <c r="H66" t="str">
        <f t="shared" si="0"/>
        <v/>
      </c>
      <c r="I66" t="str">
        <f>IF(E66="","",IF(②選手情報入力!G74="男",1,2))</f>
        <v/>
      </c>
      <c r="J66" t="str">
        <f>IF(E66="","",IF(②選手情報入力!H74="","",②選手情報入力!H74))</f>
        <v/>
      </c>
      <c r="L66" t="str">
        <f t="shared" si="1"/>
        <v/>
      </c>
      <c r="M66" t="str">
        <f t="shared" si="2"/>
        <v/>
      </c>
      <c r="O66" t="str">
        <f>IF(E66="","",IF(②選手情報入力!I74="","",IF(I66=1,VLOOKUP(②選手情報入力!I74,種目情報!$A$3:$B$17,2,FALSE),VLOOKUP(②選手情報入力!I74,種目情報!$E$3:$F$19,2,FALSE))))</f>
        <v/>
      </c>
      <c r="P66" t="str">
        <f>IF(E66="","",IF(②選手情報入力!J74="","",②選手情報入力!J74))</f>
        <v/>
      </c>
      <c r="Q66" s="37" t="str">
        <f>IF(E66="","",IF(②選手情報入力!I74="","",0))</f>
        <v/>
      </c>
      <c r="R66" t="str">
        <f>IF(E66="","",IF(②選手情報入力!I74="","",IF(I66=1,VLOOKUP(②選手情報入力!I74,種目情報!$A$4:$C$17,3,FALSE),VLOOKUP(②選手情報入力!I74,種目情報!$E$3:$G$19,3,FALSE))))</f>
        <v/>
      </c>
      <c r="S66" t="str">
        <f>IF(E66="","",IF(②選手情報入力!K74="","",IF(I66=1,VLOOKUP(②選手情報入力!K74,種目情報!$A$4:$B$17,2,FALSE),VLOOKUP(②選手情報入力!K74,種目情報!$E$4:$F$19,2,FALSE))))</f>
        <v/>
      </c>
      <c r="T66" t="str">
        <f>IF(E66="","",IF(②選手情報入力!L74="","",②選手情報入力!L74))</f>
        <v/>
      </c>
      <c r="U66" s="37" t="str">
        <f>IF(E66="","",IF(②選手情報入力!K74="","",0))</f>
        <v/>
      </c>
      <c r="V66" t="str">
        <f>IF(E66="","",IF(②選手情報入力!K74="","",IF(I66=1,VLOOKUP(②選手情報入力!K74,種目情報!$A$4:$C$17,3,FALSE),VLOOKUP(②選手情報入力!K74,種目情報!$E$4:$G$19,3,FALSE))))</f>
        <v/>
      </c>
      <c r="W66" t="str">
        <f>IF(E66="","",IF(②選手情報入力!M74="","",IF(I66=1,VLOOKUP(②選手情報入力!M74,種目情報!$A$4:$B$17,2,FALSE),VLOOKUP(②選手情報入力!M74,種目情報!$E$4:$F$19,2,FALSE))))</f>
        <v/>
      </c>
      <c r="X66" t="str">
        <f>IF(E66="","",IF(②選手情報入力!N74="","",②選手情報入力!N74))</f>
        <v/>
      </c>
      <c r="Y66" s="37" t="str">
        <f>IF(E66="","",IF(②選手情報入力!M74="","",0))</f>
        <v/>
      </c>
      <c r="Z66" t="str">
        <f>IF(E66="","",IF(②選手情報入力!M74="","",IF(I66=1,VLOOKUP(②選手情報入力!M74,種目情報!$A$4:$C$17,3,FALSE),VLOOKUP(②選手情報入力!M74,種目情報!$E$4:$G$19,3,FALSE))))</f>
        <v/>
      </c>
      <c r="AA66" t="str">
        <f>IF(E66="","",IF(②選手情報入力!O74="","",IF(I66=1,種目情報!$J$4,種目情報!$J$6)))</f>
        <v/>
      </c>
      <c r="AB66" t="str">
        <f>IF(E66="","",IF(②選手情報入力!O74="","",IF(I66=1,IF(②選手情報入力!$O$5="","",②選手情報入力!$O$5),IF(②選手情報入力!$O$6="","",②選手情報入力!$O$6))))</f>
        <v/>
      </c>
      <c r="AC66" t="str">
        <f>IF(E66="","",IF(②選手情報入力!O74="","",0))</f>
        <v/>
      </c>
      <c r="AD66" t="str">
        <f>IF(E66="","",IF(②選手情報入力!O74="","",2))</f>
        <v/>
      </c>
      <c r="AE66" t="str">
        <f>IF(E66="","",IF(②選手情報入力!P74="","",IF(I66=1,種目情報!$J$5,種目情報!$J$7)))</f>
        <v/>
      </c>
      <c r="AF66" t="str">
        <f>IF(E66="","",IF(②選手情報入力!P74="","",IF(I66=1,IF(②選手情報入力!$P$5="","",②選手情報入力!$P$5),IF(②選手情報入力!$P$6="","",②選手情報入力!$P$6))))</f>
        <v/>
      </c>
      <c r="AG66" t="str">
        <f>IF(E66="","",IF(②選手情報入力!P74="","",0))</f>
        <v/>
      </c>
      <c r="AH66" t="str">
        <f>IF(E66="","",IF(②選手情報入力!P74="","",2))</f>
        <v/>
      </c>
    </row>
    <row r="67" spans="1:34">
      <c r="A67" t="str">
        <f>IF(E67="","",I67*1000000+①学校情報入力!$D$3*1000+②選手情報入力!A75)</f>
        <v/>
      </c>
      <c r="B67" t="str">
        <f>IF(E67="","",①学校情報入力!$D$3)</f>
        <v/>
      </c>
      <c r="D67" t="str">
        <f>IF(②選手情報入力!B75="","",②選手情報入力!B75)</f>
        <v/>
      </c>
      <c r="E67" t="str">
        <f>IF(②選手情報入力!C75="","",②選手情報入力!C75)</f>
        <v/>
      </c>
      <c r="F67" t="str">
        <f>IF(E67="","",②選手情報入力!D75)</f>
        <v/>
      </c>
      <c r="G67" t="str">
        <f>IF(E67="","",②選手情報入力!E75)</f>
        <v/>
      </c>
      <c r="H67" t="str">
        <f t="shared" ref="H67:H91" si="3">IF(E67="","",F67)</f>
        <v/>
      </c>
      <c r="I67" t="str">
        <f>IF(E67="","",IF(②選手情報入力!G75="男",1,2))</f>
        <v/>
      </c>
      <c r="J67" t="str">
        <f>IF(E67="","",IF(②選手情報入力!H75="","",②選手情報入力!H75))</f>
        <v/>
      </c>
      <c r="L67" t="str">
        <f t="shared" ref="L67:L91" si="4">IF(E67="","",0)</f>
        <v/>
      </c>
      <c r="M67" t="str">
        <f t="shared" ref="M67:M91" si="5">IF(E67="","","愛知")</f>
        <v/>
      </c>
      <c r="O67" t="str">
        <f>IF(E67="","",IF(②選手情報入力!I75="","",IF(I67=1,VLOOKUP(②選手情報入力!I75,種目情報!$A$3:$B$17,2,FALSE),VLOOKUP(②選手情報入力!I75,種目情報!$E$3:$F$19,2,FALSE))))</f>
        <v/>
      </c>
      <c r="P67" t="str">
        <f>IF(E67="","",IF(②選手情報入力!J75="","",②選手情報入力!J75))</f>
        <v/>
      </c>
      <c r="Q67" s="37" t="str">
        <f>IF(E67="","",IF(②選手情報入力!I75="","",0))</f>
        <v/>
      </c>
      <c r="R67" t="str">
        <f>IF(E67="","",IF(②選手情報入力!I75="","",IF(I67=1,VLOOKUP(②選手情報入力!I75,種目情報!$A$4:$C$17,3,FALSE),VLOOKUP(②選手情報入力!I75,種目情報!$E$3:$G$19,3,FALSE))))</f>
        <v/>
      </c>
      <c r="S67" t="str">
        <f>IF(E67="","",IF(②選手情報入力!K75="","",IF(I67=1,VLOOKUP(②選手情報入力!K75,種目情報!$A$4:$B$17,2,FALSE),VLOOKUP(②選手情報入力!K75,種目情報!$E$4:$F$19,2,FALSE))))</f>
        <v/>
      </c>
      <c r="T67" t="str">
        <f>IF(E67="","",IF(②選手情報入力!L75="","",②選手情報入力!L75))</f>
        <v/>
      </c>
      <c r="U67" s="37" t="str">
        <f>IF(E67="","",IF(②選手情報入力!K75="","",0))</f>
        <v/>
      </c>
      <c r="V67" t="str">
        <f>IF(E67="","",IF(②選手情報入力!K75="","",IF(I67=1,VLOOKUP(②選手情報入力!K75,種目情報!$A$4:$C$17,3,FALSE),VLOOKUP(②選手情報入力!K75,種目情報!$E$4:$G$19,3,FALSE))))</f>
        <v/>
      </c>
      <c r="W67" t="str">
        <f>IF(E67="","",IF(②選手情報入力!M75="","",IF(I67=1,VLOOKUP(②選手情報入力!M75,種目情報!$A$4:$B$17,2,FALSE),VLOOKUP(②選手情報入力!M75,種目情報!$E$4:$F$19,2,FALSE))))</f>
        <v/>
      </c>
      <c r="X67" t="str">
        <f>IF(E67="","",IF(②選手情報入力!N75="","",②選手情報入力!N75))</f>
        <v/>
      </c>
      <c r="Y67" s="37" t="str">
        <f>IF(E67="","",IF(②選手情報入力!M75="","",0))</f>
        <v/>
      </c>
      <c r="Z67" t="str">
        <f>IF(E67="","",IF(②選手情報入力!M75="","",IF(I67=1,VLOOKUP(②選手情報入力!M75,種目情報!$A$4:$C$17,3,FALSE),VLOOKUP(②選手情報入力!M75,種目情報!$E$4:$G$19,3,FALSE))))</f>
        <v/>
      </c>
      <c r="AA67" t="str">
        <f>IF(E67="","",IF(②選手情報入力!O75="","",IF(I67=1,種目情報!$J$4,種目情報!$J$6)))</f>
        <v/>
      </c>
      <c r="AB67" t="str">
        <f>IF(E67="","",IF(②選手情報入力!O75="","",IF(I67=1,IF(②選手情報入力!$O$5="","",②選手情報入力!$O$5),IF(②選手情報入力!$O$6="","",②選手情報入力!$O$6))))</f>
        <v/>
      </c>
      <c r="AC67" t="str">
        <f>IF(E67="","",IF(②選手情報入力!O75="","",0))</f>
        <v/>
      </c>
      <c r="AD67" t="str">
        <f>IF(E67="","",IF(②選手情報入力!O75="","",2))</f>
        <v/>
      </c>
      <c r="AE67" t="str">
        <f>IF(E67="","",IF(②選手情報入力!P75="","",IF(I67=1,種目情報!$J$5,種目情報!$J$7)))</f>
        <v/>
      </c>
      <c r="AF67" t="str">
        <f>IF(E67="","",IF(②選手情報入力!P75="","",IF(I67=1,IF(②選手情報入力!$P$5="","",②選手情報入力!$P$5),IF(②選手情報入力!$P$6="","",②選手情報入力!$P$6))))</f>
        <v/>
      </c>
      <c r="AG67" t="str">
        <f>IF(E67="","",IF(②選手情報入力!P75="","",0))</f>
        <v/>
      </c>
      <c r="AH67" t="str">
        <f>IF(E67="","",IF(②選手情報入力!P75="","",2))</f>
        <v/>
      </c>
    </row>
    <row r="68" spans="1:34">
      <c r="A68" t="str">
        <f>IF(E68="","",I68*1000000+①学校情報入力!$D$3*1000+②選手情報入力!A76)</f>
        <v/>
      </c>
      <c r="B68" t="str">
        <f>IF(E68="","",①学校情報入力!$D$3)</f>
        <v/>
      </c>
      <c r="D68" t="str">
        <f>IF(②選手情報入力!B76="","",②選手情報入力!B76)</f>
        <v/>
      </c>
      <c r="E68" t="str">
        <f>IF(②選手情報入力!C76="","",②選手情報入力!C76)</f>
        <v/>
      </c>
      <c r="F68" t="str">
        <f>IF(E68="","",②選手情報入力!D76)</f>
        <v/>
      </c>
      <c r="G68" t="str">
        <f>IF(E68="","",②選手情報入力!E76)</f>
        <v/>
      </c>
      <c r="H68" t="str">
        <f t="shared" si="3"/>
        <v/>
      </c>
      <c r="I68" t="str">
        <f>IF(E68="","",IF(②選手情報入力!G76="男",1,2))</f>
        <v/>
      </c>
      <c r="J68" t="str">
        <f>IF(E68="","",IF(②選手情報入力!H76="","",②選手情報入力!H76))</f>
        <v/>
      </c>
      <c r="L68" t="str">
        <f t="shared" si="4"/>
        <v/>
      </c>
      <c r="M68" t="str">
        <f t="shared" si="5"/>
        <v/>
      </c>
      <c r="O68" t="str">
        <f>IF(E68="","",IF(②選手情報入力!I76="","",IF(I68=1,VLOOKUP(②選手情報入力!I76,種目情報!$A$3:$B$17,2,FALSE),VLOOKUP(②選手情報入力!I76,種目情報!$E$3:$F$19,2,FALSE))))</f>
        <v/>
      </c>
      <c r="P68" t="str">
        <f>IF(E68="","",IF(②選手情報入力!J76="","",②選手情報入力!J76))</f>
        <v/>
      </c>
      <c r="Q68" s="37" t="str">
        <f>IF(E68="","",IF(②選手情報入力!I76="","",0))</f>
        <v/>
      </c>
      <c r="R68" t="str">
        <f>IF(E68="","",IF(②選手情報入力!I76="","",IF(I68=1,VLOOKUP(②選手情報入力!I76,種目情報!$A$4:$C$17,3,FALSE),VLOOKUP(②選手情報入力!I76,種目情報!$E$3:$G$19,3,FALSE))))</f>
        <v/>
      </c>
      <c r="S68" t="str">
        <f>IF(E68="","",IF(②選手情報入力!K76="","",IF(I68=1,VLOOKUP(②選手情報入力!K76,種目情報!$A$4:$B$17,2,FALSE),VLOOKUP(②選手情報入力!K76,種目情報!$E$4:$F$19,2,FALSE))))</f>
        <v/>
      </c>
      <c r="T68" t="str">
        <f>IF(E68="","",IF(②選手情報入力!L76="","",②選手情報入力!L76))</f>
        <v/>
      </c>
      <c r="U68" s="37" t="str">
        <f>IF(E68="","",IF(②選手情報入力!K76="","",0))</f>
        <v/>
      </c>
      <c r="V68" t="str">
        <f>IF(E68="","",IF(②選手情報入力!K76="","",IF(I68=1,VLOOKUP(②選手情報入力!K76,種目情報!$A$4:$C$17,3,FALSE),VLOOKUP(②選手情報入力!K76,種目情報!$E$4:$G$19,3,FALSE))))</f>
        <v/>
      </c>
      <c r="W68" t="str">
        <f>IF(E68="","",IF(②選手情報入力!M76="","",IF(I68=1,VLOOKUP(②選手情報入力!M76,種目情報!$A$4:$B$17,2,FALSE),VLOOKUP(②選手情報入力!M76,種目情報!$E$4:$F$19,2,FALSE))))</f>
        <v/>
      </c>
      <c r="X68" t="str">
        <f>IF(E68="","",IF(②選手情報入力!N76="","",②選手情報入力!N76))</f>
        <v/>
      </c>
      <c r="Y68" s="37" t="str">
        <f>IF(E68="","",IF(②選手情報入力!M76="","",0))</f>
        <v/>
      </c>
      <c r="Z68" t="str">
        <f>IF(E68="","",IF(②選手情報入力!M76="","",IF(I68=1,VLOOKUP(②選手情報入力!M76,種目情報!$A$4:$C$17,3,FALSE),VLOOKUP(②選手情報入力!M76,種目情報!$E$4:$G$19,3,FALSE))))</f>
        <v/>
      </c>
      <c r="AA68" t="str">
        <f>IF(E68="","",IF(②選手情報入力!O76="","",IF(I68=1,種目情報!$J$4,種目情報!$J$6)))</f>
        <v/>
      </c>
      <c r="AB68" t="str">
        <f>IF(E68="","",IF(②選手情報入力!O76="","",IF(I68=1,IF(②選手情報入力!$O$5="","",②選手情報入力!$O$5),IF(②選手情報入力!$O$6="","",②選手情報入力!$O$6))))</f>
        <v/>
      </c>
      <c r="AC68" t="str">
        <f>IF(E68="","",IF(②選手情報入力!O76="","",0))</f>
        <v/>
      </c>
      <c r="AD68" t="str">
        <f>IF(E68="","",IF(②選手情報入力!O76="","",2))</f>
        <v/>
      </c>
      <c r="AE68" t="str">
        <f>IF(E68="","",IF(②選手情報入力!P76="","",IF(I68=1,種目情報!$J$5,種目情報!$J$7)))</f>
        <v/>
      </c>
      <c r="AF68" t="str">
        <f>IF(E68="","",IF(②選手情報入力!P76="","",IF(I68=1,IF(②選手情報入力!$P$5="","",②選手情報入力!$P$5),IF(②選手情報入力!$P$6="","",②選手情報入力!$P$6))))</f>
        <v/>
      </c>
      <c r="AG68" t="str">
        <f>IF(E68="","",IF(②選手情報入力!P76="","",0))</f>
        <v/>
      </c>
      <c r="AH68" t="str">
        <f>IF(E68="","",IF(②選手情報入力!P76="","",2))</f>
        <v/>
      </c>
    </row>
    <row r="69" spans="1:34">
      <c r="A69" t="str">
        <f>IF(E69="","",I69*1000000+①学校情報入力!$D$3*1000+②選手情報入力!A77)</f>
        <v/>
      </c>
      <c r="B69" t="str">
        <f>IF(E69="","",①学校情報入力!$D$3)</f>
        <v/>
      </c>
      <c r="D69" t="str">
        <f>IF(②選手情報入力!B77="","",②選手情報入力!B77)</f>
        <v/>
      </c>
      <c r="E69" t="str">
        <f>IF(②選手情報入力!C77="","",②選手情報入力!C77)</f>
        <v/>
      </c>
      <c r="F69" t="str">
        <f>IF(E69="","",②選手情報入力!D77)</f>
        <v/>
      </c>
      <c r="G69" t="str">
        <f>IF(E69="","",②選手情報入力!E77)</f>
        <v/>
      </c>
      <c r="H69" t="str">
        <f t="shared" si="3"/>
        <v/>
      </c>
      <c r="I69" t="str">
        <f>IF(E69="","",IF(②選手情報入力!G77="男",1,2))</f>
        <v/>
      </c>
      <c r="J69" t="str">
        <f>IF(E69="","",IF(②選手情報入力!H77="","",②選手情報入力!H77))</f>
        <v/>
      </c>
      <c r="L69" t="str">
        <f t="shared" si="4"/>
        <v/>
      </c>
      <c r="M69" t="str">
        <f t="shared" si="5"/>
        <v/>
      </c>
      <c r="O69" t="str">
        <f>IF(E69="","",IF(②選手情報入力!I77="","",IF(I69=1,VLOOKUP(②選手情報入力!I77,種目情報!$A$3:$B$17,2,FALSE),VLOOKUP(②選手情報入力!I77,種目情報!$E$3:$F$19,2,FALSE))))</f>
        <v/>
      </c>
      <c r="P69" t="str">
        <f>IF(E69="","",IF(②選手情報入力!J77="","",②選手情報入力!J77))</f>
        <v/>
      </c>
      <c r="Q69" s="37" t="str">
        <f>IF(E69="","",IF(②選手情報入力!I77="","",0))</f>
        <v/>
      </c>
      <c r="R69" t="str">
        <f>IF(E69="","",IF(②選手情報入力!I77="","",IF(I69=1,VLOOKUP(②選手情報入力!I77,種目情報!$A$4:$C$17,3,FALSE),VLOOKUP(②選手情報入力!I77,種目情報!$E$3:$G$19,3,FALSE))))</f>
        <v/>
      </c>
      <c r="S69" t="str">
        <f>IF(E69="","",IF(②選手情報入力!K77="","",IF(I69=1,VLOOKUP(②選手情報入力!K77,種目情報!$A$4:$B$17,2,FALSE),VLOOKUP(②選手情報入力!K77,種目情報!$E$4:$F$19,2,FALSE))))</f>
        <v/>
      </c>
      <c r="T69" t="str">
        <f>IF(E69="","",IF(②選手情報入力!L77="","",②選手情報入力!L77))</f>
        <v/>
      </c>
      <c r="U69" s="37" t="str">
        <f>IF(E69="","",IF(②選手情報入力!K77="","",0))</f>
        <v/>
      </c>
      <c r="V69" t="str">
        <f>IF(E69="","",IF(②選手情報入力!K77="","",IF(I69=1,VLOOKUP(②選手情報入力!K77,種目情報!$A$4:$C$17,3,FALSE),VLOOKUP(②選手情報入力!K77,種目情報!$E$4:$G$19,3,FALSE))))</f>
        <v/>
      </c>
      <c r="W69" t="str">
        <f>IF(E69="","",IF(②選手情報入力!M77="","",IF(I69=1,VLOOKUP(②選手情報入力!M77,種目情報!$A$4:$B$17,2,FALSE),VLOOKUP(②選手情報入力!M77,種目情報!$E$4:$F$19,2,FALSE))))</f>
        <v/>
      </c>
      <c r="X69" t="str">
        <f>IF(E69="","",IF(②選手情報入力!N77="","",②選手情報入力!N77))</f>
        <v/>
      </c>
      <c r="Y69" s="37" t="str">
        <f>IF(E69="","",IF(②選手情報入力!M77="","",0))</f>
        <v/>
      </c>
      <c r="Z69" t="str">
        <f>IF(E69="","",IF(②選手情報入力!M77="","",IF(I69=1,VLOOKUP(②選手情報入力!M77,種目情報!$A$4:$C$17,3,FALSE),VLOOKUP(②選手情報入力!M77,種目情報!$E$4:$G$19,3,FALSE))))</f>
        <v/>
      </c>
      <c r="AA69" t="str">
        <f>IF(E69="","",IF(②選手情報入力!O77="","",IF(I69=1,種目情報!$J$4,種目情報!$J$6)))</f>
        <v/>
      </c>
      <c r="AB69" t="str">
        <f>IF(E69="","",IF(②選手情報入力!O77="","",IF(I69=1,IF(②選手情報入力!$O$5="","",②選手情報入力!$O$5),IF(②選手情報入力!$O$6="","",②選手情報入力!$O$6))))</f>
        <v/>
      </c>
      <c r="AC69" t="str">
        <f>IF(E69="","",IF(②選手情報入力!O77="","",0))</f>
        <v/>
      </c>
      <c r="AD69" t="str">
        <f>IF(E69="","",IF(②選手情報入力!O77="","",2))</f>
        <v/>
      </c>
      <c r="AE69" t="str">
        <f>IF(E69="","",IF(②選手情報入力!P77="","",IF(I69=1,種目情報!$J$5,種目情報!$J$7)))</f>
        <v/>
      </c>
      <c r="AF69" t="str">
        <f>IF(E69="","",IF(②選手情報入力!P77="","",IF(I69=1,IF(②選手情報入力!$P$5="","",②選手情報入力!$P$5),IF(②選手情報入力!$P$6="","",②選手情報入力!$P$6))))</f>
        <v/>
      </c>
      <c r="AG69" t="str">
        <f>IF(E69="","",IF(②選手情報入力!P77="","",0))</f>
        <v/>
      </c>
      <c r="AH69" t="str">
        <f>IF(E69="","",IF(②選手情報入力!P77="","",2))</f>
        <v/>
      </c>
    </row>
    <row r="70" spans="1:34">
      <c r="A70" t="str">
        <f>IF(E70="","",I70*1000000+①学校情報入力!$D$3*1000+②選手情報入力!A78)</f>
        <v/>
      </c>
      <c r="B70" t="str">
        <f>IF(E70="","",①学校情報入力!$D$3)</f>
        <v/>
      </c>
      <c r="D70" t="str">
        <f>IF(②選手情報入力!B78="","",②選手情報入力!B78)</f>
        <v/>
      </c>
      <c r="E70" t="str">
        <f>IF(②選手情報入力!C78="","",②選手情報入力!C78)</f>
        <v/>
      </c>
      <c r="F70" t="str">
        <f>IF(E70="","",②選手情報入力!D78)</f>
        <v/>
      </c>
      <c r="G70" t="str">
        <f>IF(E70="","",②選手情報入力!E78)</f>
        <v/>
      </c>
      <c r="H70" t="str">
        <f t="shared" si="3"/>
        <v/>
      </c>
      <c r="I70" t="str">
        <f>IF(E70="","",IF(②選手情報入力!G78="男",1,2))</f>
        <v/>
      </c>
      <c r="J70" t="str">
        <f>IF(E70="","",IF(②選手情報入力!H78="","",②選手情報入力!H78))</f>
        <v/>
      </c>
      <c r="L70" t="str">
        <f t="shared" si="4"/>
        <v/>
      </c>
      <c r="M70" t="str">
        <f t="shared" si="5"/>
        <v/>
      </c>
      <c r="O70" t="str">
        <f>IF(E70="","",IF(②選手情報入力!I78="","",IF(I70=1,VLOOKUP(②選手情報入力!I78,種目情報!$A$3:$B$17,2,FALSE),VLOOKUP(②選手情報入力!I78,種目情報!$E$3:$F$19,2,FALSE))))</f>
        <v/>
      </c>
      <c r="P70" t="str">
        <f>IF(E70="","",IF(②選手情報入力!J78="","",②選手情報入力!J78))</f>
        <v/>
      </c>
      <c r="Q70" s="37" t="str">
        <f>IF(E70="","",IF(②選手情報入力!I78="","",0))</f>
        <v/>
      </c>
      <c r="R70" t="str">
        <f>IF(E70="","",IF(②選手情報入力!I78="","",IF(I70=1,VLOOKUP(②選手情報入力!I78,種目情報!$A$4:$C$17,3,FALSE),VLOOKUP(②選手情報入力!I78,種目情報!$E$3:$G$19,3,FALSE))))</f>
        <v/>
      </c>
      <c r="S70" t="str">
        <f>IF(E70="","",IF(②選手情報入力!K78="","",IF(I70=1,VLOOKUP(②選手情報入力!K78,種目情報!$A$4:$B$17,2,FALSE),VLOOKUP(②選手情報入力!K78,種目情報!$E$4:$F$19,2,FALSE))))</f>
        <v/>
      </c>
      <c r="T70" t="str">
        <f>IF(E70="","",IF(②選手情報入力!L78="","",②選手情報入力!L78))</f>
        <v/>
      </c>
      <c r="U70" s="37" t="str">
        <f>IF(E70="","",IF(②選手情報入力!K78="","",0))</f>
        <v/>
      </c>
      <c r="V70" t="str">
        <f>IF(E70="","",IF(②選手情報入力!K78="","",IF(I70=1,VLOOKUP(②選手情報入力!K78,種目情報!$A$4:$C$17,3,FALSE),VLOOKUP(②選手情報入力!K78,種目情報!$E$4:$G$19,3,FALSE))))</f>
        <v/>
      </c>
      <c r="W70" t="str">
        <f>IF(E70="","",IF(②選手情報入力!M78="","",IF(I70=1,VLOOKUP(②選手情報入力!M78,種目情報!$A$4:$B$17,2,FALSE),VLOOKUP(②選手情報入力!M78,種目情報!$E$4:$F$19,2,FALSE))))</f>
        <v/>
      </c>
      <c r="X70" t="str">
        <f>IF(E70="","",IF(②選手情報入力!N78="","",②選手情報入力!N78))</f>
        <v/>
      </c>
      <c r="Y70" s="37" t="str">
        <f>IF(E70="","",IF(②選手情報入力!M78="","",0))</f>
        <v/>
      </c>
      <c r="Z70" t="str">
        <f>IF(E70="","",IF(②選手情報入力!M78="","",IF(I70=1,VLOOKUP(②選手情報入力!M78,種目情報!$A$4:$C$17,3,FALSE),VLOOKUP(②選手情報入力!M78,種目情報!$E$4:$G$19,3,FALSE))))</f>
        <v/>
      </c>
      <c r="AA70" t="str">
        <f>IF(E70="","",IF(②選手情報入力!O78="","",IF(I70=1,種目情報!$J$4,種目情報!$J$6)))</f>
        <v/>
      </c>
      <c r="AB70" t="str">
        <f>IF(E70="","",IF(②選手情報入力!O78="","",IF(I70=1,IF(②選手情報入力!$O$5="","",②選手情報入力!$O$5),IF(②選手情報入力!$O$6="","",②選手情報入力!$O$6))))</f>
        <v/>
      </c>
      <c r="AC70" t="str">
        <f>IF(E70="","",IF(②選手情報入力!O78="","",0))</f>
        <v/>
      </c>
      <c r="AD70" t="str">
        <f>IF(E70="","",IF(②選手情報入力!O78="","",2))</f>
        <v/>
      </c>
      <c r="AE70" t="str">
        <f>IF(E70="","",IF(②選手情報入力!P78="","",IF(I70=1,種目情報!$J$5,種目情報!$J$7)))</f>
        <v/>
      </c>
      <c r="AF70" t="str">
        <f>IF(E70="","",IF(②選手情報入力!P78="","",IF(I70=1,IF(②選手情報入力!$P$5="","",②選手情報入力!$P$5),IF(②選手情報入力!$P$6="","",②選手情報入力!$P$6))))</f>
        <v/>
      </c>
      <c r="AG70" t="str">
        <f>IF(E70="","",IF(②選手情報入力!P78="","",0))</f>
        <v/>
      </c>
      <c r="AH70" t="str">
        <f>IF(E70="","",IF(②選手情報入力!P78="","",2))</f>
        <v/>
      </c>
    </row>
    <row r="71" spans="1:34">
      <c r="A71" t="str">
        <f>IF(E71="","",I71*1000000+①学校情報入力!$D$3*1000+②選手情報入力!A79)</f>
        <v/>
      </c>
      <c r="B71" t="str">
        <f>IF(E71="","",①学校情報入力!$D$3)</f>
        <v/>
      </c>
      <c r="D71" t="str">
        <f>IF(②選手情報入力!B79="","",②選手情報入力!B79)</f>
        <v/>
      </c>
      <c r="E71" t="str">
        <f>IF(②選手情報入力!C79="","",②選手情報入力!C79)</f>
        <v/>
      </c>
      <c r="F71" t="str">
        <f>IF(E71="","",②選手情報入力!D79)</f>
        <v/>
      </c>
      <c r="G71" t="str">
        <f>IF(E71="","",②選手情報入力!E79)</f>
        <v/>
      </c>
      <c r="H71" t="str">
        <f t="shared" si="3"/>
        <v/>
      </c>
      <c r="I71" t="str">
        <f>IF(E71="","",IF(②選手情報入力!G79="男",1,2))</f>
        <v/>
      </c>
      <c r="J71" t="str">
        <f>IF(E71="","",IF(②選手情報入力!H79="","",②選手情報入力!H79))</f>
        <v/>
      </c>
      <c r="L71" t="str">
        <f t="shared" si="4"/>
        <v/>
      </c>
      <c r="M71" t="str">
        <f t="shared" si="5"/>
        <v/>
      </c>
      <c r="O71" t="str">
        <f>IF(E71="","",IF(②選手情報入力!I79="","",IF(I71=1,VLOOKUP(②選手情報入力!I79,種目情報!$A$3:$B$17,2,FALSE),VLOOKUP(②選手情報入力!I79,種目情報!$E$3:$F$19,2,FALSE))))</f>
        <v/>
      </c>
      <c r="P71" t="str">
        <f>IF(E71="","",IF(②選手情報入力!J79="","",②選手情報入力!J79))</f>
        <v/>
      </c>
      <c r="Q71" s="37" t="str">
        <f>IF(E71="","",IF(②選手情報入力!I79="","",0))</f>
        <v/>
      </c>
      <c r="R71" t="str">
        <f>IF(E71="","",IF(②選手情報入力!I79="","",IF(I71=1,VLOOKUP(②選手情報入力!I79,種目情報!$A$4:$C$17,3,FALSE),VLOOKUP(②選手情報入力!I79,種目情報!$E$3:$G$19,3,FALSE))))</f>
        <v/>
      </c>
      <c r="S71" t="str">
        <f>IF(E71="","",IF(②選手情報入力!K79="","",IF(I71=1,VLOOKUP(②選手情報入力!K79,種目情報!$A$4:$B$17,2,FALSE),VLOOKUP(②選手情報入力!K79,種目情報!$E$4:$F$19,2,FALSE))))</f>
        <v/>
      </c>
      <c r="T71" t="str">
        <f>IF(E71="","",IF(②選手情報入力!L79="","",②選手情報入力!L79))</f>
        <v/>
      </c>
      <c r="U71" s="37" t="str">
        <f>IF(E71="","",IF(②選手情報入力!K79="","",0))</f>
        <v/>
      </c>
      <c r="V71" t="str">
        <f>IF(E71="","",IF(②選手情報入力!K79="","",IF(I71=1,VLOOKUP(②選手情報入力!K79,種目情報!$A$4:$C$17,3,FALSE),VLOOKUP(②選手情報入力!K79,種目情報!$E$4:$G$19,3,FALSE))))</f>
        <v/>
      </c>
      <c r="W71" t="str">
        <f>IF(E71="","",IF(②選手情報入力!M79="","",IF(I71=1,VLOOKUP(②選手情報入力!M79,種目情報!$A$4:$B$17,2,FALSE),VLOOKUP(②選手情報入力!M79,種目情報!$E$4:$F$19,2,FALSE))))</f>
        <v/>
      </c>
      <c r="X71" t="str">
        <f>IF(E71="","",IF(②選手情報入力!N79="","",②選手情報入力!N79))</f>
        <v/>
      </c>
      <c r="Y71" s="37" t="str">
        <f>IF(E71="","",IF(②選手情報入力!M79="","",0))</f>
        <v/>
      </c>
      <c r="Z71" t="str">
        <f>IF(E71="","",IF(②選手情報入力!M79="","",IF(I71=1,VLOOKUP(②選手情報入力!M79,種目情報!$A$4:$C$17,3,FALSE),VLOOKUP(②選手情報入力!M79,種目情報!$E$4:$G$19,3,FALSE))))</f>
        <v/>
      </c>
      <c r="AA71" t="str">
        <f>IF(E71="","",IF(②選手情報入力!O79="","",IF(I71=1,種目情報!$J$4,種目情報!$J$6)))</f>
        <v/>
      </c>
      <c r="AB71" t="str">
        <f>IF(E71="","",IF(②選手情報入力!O79="","",IF(I71=1,IF(②選手情報入力!$O$5="","",②選手情報入力!$O$5),IF(②選手情報入力!$O$6="","",②選手情報入力!$O$6))))</f>
        <v/>
      </c>
      <c r="AC71" t="str">
        <f>IF(E71="","",IF(②選手情報入力!O79="","",0))</f>
        <v/>
      </c>
      <c r="AD71" t="str">
        <f>IF(E71="","",IF(②選手情報入力!O79="","",2))</f>
        <v/>
      </c>
      <c r="AE71" t="str">
        <f>IF(E71="","",IF(②選手情報入力!P79="","",IF(I71=1,種目情報!$J$5,種目情報!$J$7)))</f>
        <v/>
      </c>
      <c r="AF71" t="str">
        <f>IF(E71="","",IF(②選手情報入力!P79="","",IF(I71=1,IF(②選手情報入力!$P$5="","",②選手情報入力!$P$5),IF(②選手情報入力!$P$6="","",②選手情報入力!$P$6))))</f>
        <v/>
      </c>
      <c r="AG71" t="str">
        <f>IF(E71="","",IF(②選手情報入力!P79="","",0))</f>
        <v/>
      </c>
      <c r="AH71" t="str">
        <f>IF(E71="","",IF(②選手情報入力!P79="","",2))</f>
        <v/>
      </c>
    </row>
    <row r="72" spans="1:34">
      <c r="A72" t="str">
        <f>IF(E72="","",I72*1000000+①学校情報入力!$D$3*1000+②選手情報入力!A80)</f>
        <v/>
      </c>
      <c r="B72" t="str">
        <f>IF(E72="","",①学校情報入力!$D$3)</f>
        <v/>
      </c>
      <c r="D72" t="str">
        <f>IF(②選手情報入力!B80="","",②選手情報入力!B80)</f>
        <v/>
      </c>
      <c r="E72" t="str">
        <f>IF(②選手情報入力!C80="","",②選手情報入力!C80)</f>
        <v/>
      </c>
      <c r="F72" t="str">
        <f>IF(E72="","",②選手情報入力!D80)</f>
        <v/>
      </c>
      <c r="G72" t="str">
        <f>IF(E72="","",②選手情報入力!E80)</f>
        <v/>
      </c>
      <c r="H72" t="str">
        <f t="shared" si="3"/>
        <v/>
      </c>
      <c r="I72" t="str">
        <f>IF(E72="","",IF(②選手情報入力!G80="男",1,2))</f>
        <v/>
      </c>
      <c r="J72" t="str">
        <f>IF(E72="","",IF(②選手情報入力!H80="","",②選手情報入力!H80))</f>
        <v/>
      </c>
      <c r="L72" t="str">
        <f t="shared" si="4"/>
        <v/>
      </c>
      <c r="M72" t="str">
        <f t="shared" si="5"/>
        <v/>
      </c>
      <c r="O72" t="str">
        <f>IF(E72="","",IF(②選手情報入力!I80="","",IF(I72=1,VLOOKUP(②選手情報入力!I80,種目情報!$A$3:$B$17,2,FALSE),VLOOKUP(②選手情報入力!I80,種目情報!$E$3:$F$19,2,FALSE))))</f>
        <v/>
      </c>
      <c r="P72" t="str">
        <f>IF(E72="","",IF(②選手情報入力!J80="","",②選手情報入力!J80))</f>
        <v/>
      </c>
      <c r="Q72" s="37" t="str">
        <f>IF(E72="","",IF(②選手情報入力!I80="","",0))</f>
        <v/>
      </c>
      <c r="R72" t="str">
        <f>IF(E72="","",IF(②選手情報入力!I80="","",IF(I72=1,VLOOKUP(②選手情報入力!I80,種目情報!$A$4:$C$17,3,FALSE),VLOOKUP(②選手情報入力!I80,種目情報!$E$3:$G$19,3,FALSE))))</f>
        <v/>
      </c>
      <c r="S72" t="str">
        <f>IF(E72="","",IF(②選手情報入力!K80="","",IF(I72=1,VLOOKUP(②選手情報入力!K80,種目情報!$A$4:$B$17,2,FALSE),VLOOKUP(②選手情報入力!K80,種目情報!$E$4:$F$19,2,FALSE))))</f>
        <v/>
      </c>
      <c r="T72" t="str">
        <f>IF(E72="","",IF(②選手情報入力!L80="","",②選手情報入力!L80))</f>
        <v/>
      </c>
      <c r="U72" s="37" t="str">
        <f>IF(E72="","",IF(②選手情報入力!K80="","",0))</f>
        <v/>
      </c>
      <c r="V72" t="str">
        <f>IF(E72="","",IF(②選手情報入力!K80="","",IF(I72=1,VLOOKUP(②選手情報入力!K80,種目情報!$A$4:$C$17,3,FALSE),VLOOKUP(②選手情報入力!K80,種目情報!$E$4:$G$19,3,FALSE))))</f>
        <v/>
      </c>
      <c r="W72" t="str">
        <f>IF(E72="","",IF(②選手情報入力!M80="","",IF(I72=1,VLOOKUP(②選手情報入力!M80,種目情報!$A$4:$B$17,2,FALSE),VLOOKUP(②選手情報入力!M80,種目情報!$E$4:$F$19,2,FALSE))))</f>
        <v/>
      </c>
      <c r="X72" t="str">
        <f>IF(E72="","",IF(②選手情報入力!N80="","",②選手情報入力!N80))</f>
        <v/>
      </c>
      <c r="Y72" s="37" t="str">
        <f>IF(E72="","",IF(②選手情報入力!M80="","",0))</f>
        <v/>
      </c>
      <c r="Z72" t="str">
        <f>IF(E72="","",IF(②選手情報入力!M80="","",IF(I72=1,VLOOKUP(②選手情報入力!M80,種目情報!$A$4:$C$17,3,FALSE),VLOOKUP(②選手情報入力!M80,種目情報!$E$4:$G$19,3,FALSE))))</f>
        <v/>
      </c>
      <c r="AA72" t="str">
        <f>IF(E72="","",IF(②選手情報入力!O80="","",IF(I72=1,種目情報!$J$4,種目情報!$J$6)))</f>
        <v/>
      </c>
      <c r="AB72" t="str">
        <f>IF(E72="","",IF(②選手情報入力!O80="","",IF(I72=1,IF(②選手情報入力!$O$5="","",②選手情報入力!$O$5),IF(②選手情報入力!$O$6="","",②選手情報入力!$O$6))))</f>
        <v/>
      </c>
      <c r="AC72" t="str">
        <f>IF(E72="","",IF(②選手情報入力!O80="","",0))</f>
        <v/>
      </c>
      <c r="AD72" t="str">
        <f>IF(E72="","",IF(②選手情報入力!O80="","",2))</f>
        <v/>
      </c>
      <c r="AE72" t="str">
        <f>IF(E72="","",IF(②選手情報入力!P80="","",IF(I72=1,種目情報!$J$5,種目情報!$J$7)))</f>
        <v/>
      </c>
      <c r="AF72" t="str">
        <f>IF(E72="","",IF(②選手情報入力!P80="","",IF(I72=1,IF(②選手情報入力!$P$5="","",②選手情報入力!$P$5),IF(②選手情報入力!$P$6="","",②選手情報入力!$P$6))))</f>
        <v/>
      </c>
      <c r="AG72" t="str">
        <f>IF(E72="","",IF(②選手情報入力!P80="","",0))</f>
        <v/>
      </c>
      <c r="AH72" t="str">
        <f>IF(E72="","",IF(②選手情報入力!P80="","",2))</f>
        <v/>
      </c>
    </row>
    <row r="73" spans="1:34">
      <c r="A73" t="str">
        <f>IF(E73="","",I73*1000000+①学校情報入力!$D$3*1000+②選手情報入力!A81)</f>
        <v/>
      </c>
      <c r="B73" t="str">
        <f>IF(E73="","",①学校情報入力!$D$3)</f>
        <v/>
      </c>
      <c r="D73" t="str">
        <f>IF(②選手情報入力!B81="","",②選手情報入力!B81)</f>
        <v/>
      </c>
      <c r="E73" t="str">
        <f>IF(②選手情報入力!C81="","",②選手情報入力!C81)</f>
        <v/>
      </c>
      <c r="F73" t="str">
        <f>IF(E73="","",②選手情報入力!D81)</f>
        <v/>
      </c>
      <c r="G73" t="str">
        <f>IF(E73="","",②選手情報入力!E81)</f>
        <v/>
      </c>
      <c r="H73" t="str">
        <f t="shared" si="3"/>
        <v/>
      </c>
      <c r="I73" t="str">
        <f>IF(E73="","",IF(②選手情報入力!G81="男",1,2))</f>
        <v/>
      </c>
      <c r="J73" t="str">
        <f>IF(E73="","",IF(②選手情報入力!H81="","",②選手情報入力!H81))</f>
        <v/>
      </c>
      <c r="L73" t="str">
        <f t="shared" si="4"/>
        <v/>
      </c>
      <c r="M73" t="str">
        <f t="shared" si="5"/>
        <v/>
      </c>
      <c r="O73" t="str">
        <f>IF(E73="","",IF(②選手情報入力!I81="","",IF(I73=1,VLOOKUP(②選手情報入力!I81,種目情報!$A$3:$B$17,2,FALSE),VLOOKUP(②選手情報入力!I81,種目情報!$E$3:$F$19,2,FALSE))))</f>
        <v/>
      </c>
      <c r="P73" t="str">
        <f>IF(E73="","",IF(②選手情報入力!J81="","",②選手情報入力!J81))</f>
        <v/>
      </c>
      <c r="Q73" s="37" t="str">
        <f>IF(E73="","",IF(②選手情報入力!I81="","",0))</f>
        <v/>
      </c>
      <c r="R73" t="str">
        <f>IF(E73="","",IF(②選手情報入力!I81="","",IF(I73=1,VLOOKUP(②選手情報入力!I81,種目情報!$A$4:$C$17,3,FALSE),VLOOKUP(②選手情報入力!I81,種目情報!$E$3:$G$19,3,FALSE))))</f>
        <v/>
      </c>
      <c r="S73" t="str">
        <f>IF(E73="","",IF(②選手情報入力!K81="","",IF(I73=1,VLOOKUP(②選手情報入力!K81,種目情報!$A$4:$B$17,2,FALSE),VLOOKUP(②選手情報入力!K81,種目情報!$E$4:$F$19,2,FALSE))))</f>
        <v/>
      </c>
      <c r="T73" t="str">
        <f>IF(E73="","",IF(②選手情報入力!L81="","",②選手情報入力!L81))</f>
        <v/>
      </c>
      <c r="U73" s="37" t="str">
        <f>IF(E73="","",IF(②選手情報入力!K81="","",0))</f>
        <v/>
      </c>
      <c r="V73" t="str">
        <f>IF(E73="","",IF(②選手情報入力!K81="","",IF(I73=1,VLOOKUP(②選手情報入力!K81,種目情報!$A$4:$C$17,3,FALSE),VLOOKUP(②選手情報入力!K81,種目情報!$E$4:$G$19,3,FALSE))))</f>
        <v/>
      </c>
      <c r="W73" t="str">
        <f>IF(E73="","",IF(②選手情報入力!M81="","",IF(I73=1,VLOOKUP(②選手情報入力!M81,種目情報!$A$4:$B$17,2,FALSE),VLOOKUP(②選手情報入力!M81,種目情報!$E$4:$F$19,2,FALSE))))</f>
        <v/>
      </c>
      <c r="X73" t="str">
        <f>IF(E73="","",IF(②選手情報入力!N81="","",②選手情報入力!N81))</f>
        <v/>
      </c>
      <c r="Y73" s="37" t="str">
        <f>IF(E73="","",IF(②選手情報入力!M81="","",0))</f>
        <v/>
      </c>
      <c r="Z73" t="str">
        <f>IF(E73="","",IF(②選手情報入力!M81="","",IF(I73=1,VLOOKUP(②選手情報入力!M81,種目情報!$A$4:$C$17,3,FALSE),VLOOKUP(②選手情報入力!M81,種目情報!$E$4:$G$19,3,FALSE))))</f>
        <v/>
      </c>
      <c r="AA73" t="str">
        <f>IF(E73="","",IF(②選手情報入力!O81="","",IF(I73=1,種目情報!$J$4,種目情報!$J$6)))</f>
        <v/>
      </c>
      <c r="AB73" t="str">
        <f>IF(E73="","",IF(②選手情報入力!O81="","",IF(I73=1,IF(②選手情報入力!$O$5="","",②選手情報入力!$O$5),IF(②選手情報入力!$O$6="","",②選手情報入力!$O$6))))</f>
        <v/>
      </c>
      <c r="AC73" t="str">
        <f>IF(E73="","",IF(②選手情報入力!O81="","",0))</f>
        <v/>
      </c>
      <c r="AD73" t="str">
        <f>IF(E73="","",IF(②選手情報入力!O81="","",2))</f>
        <v/>
      </c>
      <c r="AE73" t="str">
        <f>IF(E73="","",IF(②選手情報入力!P81="","",IF(I73=1,種目情報!$J$5,種目情報!$J$7)))</f>
        <v/>
      </c>
      <c r="AF73" t="str">
        <f>IF(E73="","",IF(②選手情報入力!P81="","",IF(I73=1,IF(②選手情報入力!$P$5="","",②選手情報入力!$P$5),IF(②選手情報入力!$P$6="","",②選手情報入力!$P$6))))</f>
        <v/>
      </c>
      <c r="AG73" t="str">
        <f>IF(E73="","",IF(②選手情報入力!P81="","",0))</f>
        <v/>
      </c>
      <c r="AH73" t="str">
        <f>IF(E73="","",IF(②選手情報入力!P81="","",2))</f>
        <v/>
      </c>
    </row>
    <row r="74" spans="1:34">
      <c r="A74" t="str">
        <f>IF(E74="","",I74*1000000+①学校情報入力!$D$3*1000+②選手情報入力!A82)</f>
        <v/>
      </c>
      <c r="B74" t="str">
        <f>IF(E74="","",①学校情報入力!$D$3)</f>
        <v/>
      </c>
      <c r="D74" t="str">
        <f>IF(②選手情報入力!B82="","",②選手情報入力!B82)</f>
        <v/>
      </c>
      <c r="E74" t="str">
        <f>IF(②選手情報入力!C82="","",②選手情報入力!C82)</f>
        <v/>
      </c>
      <c r="F74" t="str">
        <f>IF(E74="","",②選手情報入力!D82)</f>
        <v/>
      </c>
      <c r="G74" t="str">
        <f>IF(E74="","",②選手情報入力!E82)</f>
        <v/>
      </c>
      <c r="H74" t="str">
        <f t="shared" si="3"/>
        <v/>
      </c>
      <c r="I74" t="str">
        <f>IF(E74="","",IF(②選手情報入力!G82="男",1,2))</f>
        <v/>
      </c>
      <c r="J74" t="str">
        <f>IF(E74="","",IF(②選手情報入力!H82="","",②選手情報入力!H82))</f>
        <v/>
      </c>
      <c r="L74" t="str">
        <f t="shared" si="4"/>
        <v/>
      </c>
      <c r="M74" t="str">
        <f t="shared" si="5"/>
        <v/>
      </c>
      <c r="O74" t="str">
        <f>IF(E74="","",IF(②選手情報入力!I82="","",IF(I74=1,VLOOKUP(②選手情報入力!I82,種目情報!$A$3:$B$17,2,FALSE),VLOOKUP(②選手情報入力!I82,種目情報!$E$3:$F$19,2,FALSE))))</f>
        <v/>
      </c>
      <c r="P74" t="str">
        <f>IF(E74="","",IF(②選手情報入力!J82="","",②選手情報入力!J82))</f>
        <v/>
      </c>
      <c r="Q74" s="37" t="str">
        <f>IF(E74="","",IF(②選手情報入力!I82="","",0))</f>
        <v/>
      </c>
      <c r="R74" t="str">
        <f>IF(E74="","",IF(②選手情報入力!I82="","",IF(I74=1,VLOOKUP(②選手情報入力!I82,種目情報!$A$4:$C$17,3,FALSE),VLOOKUP(②選手情報入力!I82,種目情報!$E$3:$G$19,3,FALSE))))</f>
        <v/>
      </c>
      <c r="S74" t="str">
        <f>IF(E74="","",IF(②選手情報入力!K82="","",IF(I74=1,VLOOKUP(②選手情報入力!K82,種目情報!$A$4:$B$17,2,FALSE),VLOOKUP(②選手情報入力!K82,種目情報!$E$4:$F$19,2,FALSE))))</f>
        <v/>
      </c>
      <c r="T74" t="str">
        <f>IF(E74="","",IF(②選手情報入力!L82="","",②選手情報入力!L82))</f>
        <v/>
      </c>
      <c r="U74" s="37" t="str">
        <f>IF(E74="","",IF(②選手情報入力!K82="","",0))</f>
        <v/>
      </c>
      <c r="V74" t="str">
        <f>IF(E74="","",IF(②選手情報入力!K82="","",IF(I74=1,VLOOKUP(②選手情報入力!K82,種目情報!$A$4:$C$17,3,FALSE),VLOOKUP(②選手情報入力!K82,種目情報!$E$4:$G$19,3,FALSE))))</f>
        <v/>
      </c>
      <c r="W74" t="str">
        <f>IF(E74="","",IF(②選手情報入力!M82="","",IF(I74=1,VLOOKUP(②選手情報入力!M82,種目情報!$A$4:$B$17,2,FALSE),VLOOKUP(②選手情報入力!M82,種目情報!$E$4:$F$19,2,FALSE))))</f>
        <v/>
      </c>
      <c r="X74" t="str">
        <f>IF(E74="","",IF(②選手情報入力!N82="","",②選手情報入力!N82))</f>
        <v/>
      </c>
      <c r="Y74" s="37" t="str">
        <f>IF(E74="","",IF(②選手情報入力!M82="","",0))</f>
        <v/>
      </c>
      <c r="Z74" t="str">
        <f>IF(E74="","",IF(②選手情報入力!M82="","",IF(I74=1,VLOOKUP(②選手情報入力!M82,種目情報!$A$4:$C$17,3,FALSE),VLOOKUP(②選手情報入力!M82,種目情報!$E$4:$G$19,3,FALSE))))</f>
        <v/>
      </c>
      <c r="AA74" t="str">
        <f>IF(E74="","",IF(②選手情報入力!O82="","",IF(I74=1,種目情報!$J$4,種目情報!$J$6)))</f>
        <v/>
      </c>
      <c r="AB74" t="str">
        <f>IF(E74="","",IF(②選手情報入力!O82="","",IF(I74=1,IF(②選手情報入力!$O$5="","",②選手情報入力!$O$5),IF(②選手情報入力!$O$6="","",②選手情報入力!$O$6))))</f>
        <v/>
      </c>
      <c r="AC74" t="str">
        <f>IF(E74="","",IF(②選手情報入力!O82="","",0))</f>
        <v/>
      </c>
      <c r="AD74" t="str">
        <f>IF(E74="","",IF(②選手情報入力!O82="","",2))</f>
        <v/>
      </c>
      <c r="AE74" t="str">
        <f>IF(E74="","",IF(②選手情報入力!P82="","",IF(I74=1,種目情報!$J$5,種目情報!$J$7)))</f>
        <v/>
      </c>
      <c r="AF74" t="str">
        <f>IF(E74="","",IF(②選手情報入力!P82="","",IF(I74=1,IF(②選手情報入力!$P$5="","",②選手情報入力!$P$5),IF(②選手情報入力!$P$6="","",②選手情報入力!$P$6))))</f>
        <v/>
      </c>
      <c r="AG74" t="str">
        <f>IF(E74="","",IF(②選手情報入力!P82="","",0))</f>
        <v/>
      </c>
      <c r="AH74" t="str">
        <f>IF(E74="","",IF(②選手情報入力!P82="","",2))</f>
        <v/>
      </c>
    </row>
    <row r="75" spans="1:34">
      <c r="A75" t="str">
        <f>IF(E75="","",I75*1000000+①学校情報入力!$D$3*1000+②選手情報入力!A83)</f>
        <v/>
      </c>
      <c r="B75" t="str">
        <f>IF(E75="","",①学校情報入力!$D$3)</f>
        <v/>
      </c>
      <c r="D75" t="str">
        <f>IF(②選手情報入力!B83="","",②選手情報入力!B83)</f>
        <v/>
      </c>
      <c r="E75" t="str">
        <f>IF(②選手情報入力!C83="","",②選手情報入力!C83)</f>
        <v/>
      </c>
      <c r="F75" t="str">
        <f>IF(E75="","",②選手情報入力!D83)</f>
        <v/>
      </c>
      <c r="G75" t="str">
        <f>IF(E75="","",②選手情報入力!E83)</f>
        <v/>
      </c>
      <c r="H75" t="str">
        <f t="shared" si="3"/>
        <v/>
      </c>
      <c r="I75" t="str">
        <f>IF(E75="","",IF(②選手情報入力!G83="男",1,2))</f>
        <v/>
      </c>
      <c r="J75" t="str">
        <f>IF(E75="","",IF(②選手情報入力!H83="","",②選手情報入力!H83))</f>
        <v/>
      </c>
      <c r="L75" t="str">
        <f t="shared" si="4"/>
        <v/>
      </c>
      <c r="M75" t="str">
        <f t="shared" si="5"/>
        <v/>
      </c>
      <c r="O75" t="str">
        <f>IF(E75="","",IF(②選手情報入力!I83="","",IF(I75=1,VLOOKUP(②選手情報入力!I83,種目情報!$A$3:$B$17,2,FALSE),VLOOKUP(②選手情報入力!I83,種目情報!$E$3:$F$19,2,FALSE))))</f>
        <v/>
      </c>
      <c r="P75" t="str">
        <f>IF(E75="","",IF(②選手情報入力!J83="","",②選手情報入力!J83))</f>
        <v/>
      </c>
      <c r="Q75" s="37" t="str">
        <f>IF(E75="","",IF(②選手情報入力!I83="","",0))</f>
        <v/>
      </c>
      <c r="R75" t="str">
        <f>IF(E75="","",IF(②選手情報入力!I83="","",IF(I75=1,VLOOKUP(②選手情報入力!I83,種目情報!$A$4:$C$17,3,FALSE),VLOOKUP(②選手情報入力!I83,種目情報!$E$3:$G$19,3,FALSE))))</f>
        <v/>
      </c>
      <c r="S75" t="str">
        <f>IF(E75="","",IF(②選手情報入力!K83="","",IF(I75=1,VLOOKUP(②選手情報入力!K83,種目情報!$A$4:$B$17,2,FALSE),VLOOKUP(②選手情報入力!K83,種目情報!$E$4:$F$19,2,FALSE))))</f>
        <v/>
      </c>
      <c r="T75" t="str">
        <f>IF(E75="","",IF(②選手情報入力!L83="","",②選手情報入力!L83))</f>
        <v/>
      </c>
      <c r="U75" s="37" t="str">
        <f>IF(E75="","",IF(②選手情報入力!K83="","",0))</f>
        <v/>
      </c>
      <c r="V75" t="str">
        <f>IF(E75="","",IF(②選手情報入力!K83="","",IF(I75=1,VLOOKUP(②選手情報入力!K83,種目情報!$A$4:$C$17,3,FALSE),VLOOKUP(②選手情報入力!K83,種目情報!$E$4:$G$19,3,FALSE))))</f>
        <v/>
      </c>
      <c r="W75" t="str">
        <f>IF(E75="","",IF(②選手情報入力!M83="","",IF(I75=1,VLOOKUP(②選手情報入力!M83,種目情報!$A$4:$B$17,2,FALSE),VLOOKUP(②選手情報入力!M83,種目情報!$E$4:$F$19,2,FALSE))))</f>
        <v/>
      </c>
      <c r="X75" t="str">
        <f>IF(E75="","",IF(②選手情報入力!N83="","",②選手情報入力!N83))</f>
        <v/>
      </c>
      <c r="Y75" s="37" t="str">
        <f>IF(E75="","",IF(②選手情報入力!M83="","",0))</f>
        <v/>
      </c>
      <c r="Z75" t="str">
        <f>IF(E75="","",IF(②選手情報入力!M83="","",IF(I75=1,VLOOKUP(②選手情報入力!M83,種目情報!$A$4:$C$17,3,FALSE),VLOOKUP(②選手情報入力!M83,種目情報!$E$4:$G$19,3,FALSE))))</f>
        <v/>
      </c>
      <c r="AA75" t="str">
        <f>IF(E75="","",IF(②選手情報入力!O83="","",IF(I75=1,種目情報!$J$4,種目情報!$J$6)))</f>
        <v/>
      </c>
      <c r="AB75" t="str">
        <f>IF(E75="","",IF(②選手情報入力!O83="","",IF(I75=1,IF(②選手情報入力!$O$5="","",②選手情報入力!$O$5),IF(②選手情報入力!$O$6="","",②選手情報入力!$O$6))))</f>
        <v/>
      </c>
      <c r="AC75" t="str">
        <f>IF(E75="","",IF(②選手情報入力!O83="","",0))</f>
        <v/>
      </c>
      <c r="AD75" t="str">
        <f>IF(E75="","",IF(②選手情報入力!O83="","",2))</f>
        <v/>
      </c>
      <c r="AE75" t="str">
        <f>IF(E75="","",IF(②選手情報入力!P83="","",IF(I75=1,種目情報!$J$5,種目情報!$J$7)))</f>
        <v/>
      </c>
      <c r="AF75" t="str">
        <f>IF(E75="","",IF(②選手情報入力!P83="","",IF(I75=1,IF(②選手情報入力!$P$5="","",②選手情報入力!$P$5),IF(②選手情報入力!$P$6="","",②選手情報入力!$P$6))))</f>
        <v/>
      </c>
      <c r="AG75" t="str">
        <f>IF(E75="","",IF(②選手情報入力!P83="","",0))</f>
        <v/>
      </c>
      <c r="AH75" t="str">
        <f>IF(E75="","",IF(②選手情報入力!P83="","",2))</f>
        <v/>
      </c>
    </row>
    <row r="76" spans="1:34">
      <c r="A76" t="str">
        <f>IF(E76="","",I76*1000000+①学校情報入力!$D$3*1000+②選手情報入力!A84)</f>
        <v/>
      </c>
      <c r="B76" t="str">
        <f>IF(E76="","",①学校情報入力!$D$3)</f>
        <v/>
      </c>
      <c r="D76" t="str">
        <f>IF(②選手情報入力!B84="","",②選手情報入力!B84)</f>
        <v/>
      </c>
      <c r="E76" t="str">
        <f>IF(②選手情報入力!C84="","",②選手情報入力!C84)</f>
        <v/>
      </c>
      <c r="F76" t="str">
        <f>IF(E76="","",②選手情報入力!D84)</f>
        <v/>
      </c>
      <c r="G76" t="str">
        <f>IF(E76="","",②選手情報入力!E84)</f>
        <v/>
      </c>
      <c r="H76" t="str">
        <f t="shared" si="3"/>
        <v/>
      </c>
      <c r="I76" t="str">
        <f>IF(E76="","",IF(②選手情報入力!G84="男",1,2))</f>
        <v/>
      </c>
      <c r="J76" t="str">
        <f>IF(E76="","",IF(②選手情報入力!H84="","",②選手情報入力!H84))</f>
        <v/>
      </c>
      <c r="L76" t="str">
        <f t="shared" si="4"/>
        <v/>
      </c>
      <c r="M76" t="str">
        <f t="shared" si="5"/>
        <v/>
      </c>
      <c r="O76" t="str">
        <f>IF(E76="","",IF(②選手情報入力!I84="","",IF(I76=1,VLOOKUP(②選手情報入力!I84,種目情報!$A$3:$B$17,2,FALSE),VLOOKUP(②選手情報入力!I84,種目情報!$E$3:$F$19,2,FALSE))))</f>
        <v/>
      </c>
      <c r="P76" t="str">
        <f>IF(E76="","",IF(②選手情報入力!J84="","",②選手情報入力!J84))</f>
        <v/>
      </c>
      <c r="Q76" s="37" t="str">
        <f>IF(E76="","",IF(②選手情報入力!I84="","",0))</f>
        <v/>
      </c>
      <c r="R76" t="str">
        <f>IF(E76="","",IF(②選手情報入力!I84="","",IF(I76=1,VLOOKUP(②選手情報入力!I84,種目情報!$A$4:$C$17,3,FALSE),VLOOKUP(②選手情報入力!I84,種目情報!$E$3:$G$19,3,FALSE))))</f>
        <v/>
      </c>
      <c r="S76" t="str">
        <f>IF(E76="","",IF(②選手情報入力!K84="","",IF(I76=1,VLOOKUP(②選手情報入力!K84,種目情報!$A$4:$B$17,2,FALSE),VLOOKUP(②選手情報入力!K84,種目情報!$E$4:$F$19,2,FALSE))))</f>
        <v/>
      </c>
      <c r="T76" t="str">
        <f>IF(E76="","",IF(②選手情報入力!L84="","",②選手情報入力!L84))</f>
        <v/>
      </c>
      <c r="U76" s="37" t="str">
        <f>IF(E76="","",IF(②選手情報入力!K84="","",0))</f>
        <v/>
      </c>
      <c r="V76" t="str">
        <f>IF(E76="","",IF(②選手情報入力!K84="","",IF(I76=1,VLOOKUP(②選手情報入力!K84,種目情報!$A$4:$C$17,3,FALSE),VLOOKUP(②選手情報入力!K84,種目情報!$E$4:$G$19,3,FALSE))))</f>
        <v/>
      </c>
      <c r="W76" t="str">
        <f>IF(E76="","",IF(②選手情報入力!M84="","",IF(I76=1,VLOOKUP(②選手情報入力!M84,種目情報!$A$4:$B$17,2,FALSE),VLOOKUP(②選手情報入力!M84,種目情報!$E$4:$F$19,2,FALSE))))</f>
        <v/>
      </c>
      <c r="X76" t="str">
        <f>IF(E76="","",IF(②選手情報入力!N84="","",②選手情報入力!N84))</f>
        <v/>
      </c>
      <c r="Y76" s="37" t="str">
        <f>IF(E76="","",IF(②選手情報入力!M84="","",0))</f>
        <v/>
      </c>
      <c r="Z76" t="str">
        <f>IF(E76="","",IF(②選手情報入力!M84="","",IF(I76=1,VLOOKUP(②選手情報入力!M84,種目情報!$A$4:$C$17,3,FALSE),VLOOKUP(②選手情報入力!M84,種目情報!$E$4:$G$19,3,FALSE))))</f>
        <v/>
      </c>
      <c r="AA76" t="str">
        <f>IF(E76="","",IF(②選手情報入力!O84="","",IF(I76=1,種目情報!$J$4,種目情報!$J$6)))</f>
        <v/>
      </c>
      <c r="AB76" t="str">
        <f>IF(E76="","",IF(②選手情報入力!O84="","",IF(I76=1,IF(②選手情報入力!$O$5="","",②選手情報入力!$O$5),IF(②選手情報入力!$O$6="","",②選手情報入力!$O$6))))</f>
        <v/>
      </c>
      <c r="AC76" t="str">
        <f>IF(E76="","",IF(②選手情報入力!O84="","",0))</f>
        <v/>
      </c>
      <c r="AD76" t="str">
        <f>IF(E76="","",IF(②選手情報入力!O84="","",2))</f>
        <v/>
      </c>
      <c r="AE76" t="str">
        <f>IF(E76="","",IF(②選手情報入力!P84="","",IF(I76=1,種目情報!$J$5,種目情報!$J$7)))</f>
        <v/>
      </c>
      <c r="AF76" t="str">
        <f>IF(E76="","",IF(②選手情報入力!P84="","",IF(I76=1,IF(②選手情報入力!$P$5="","",②選手情報入力!$P$5),IF(②選手情報入力!$P$6="","",②選手情報入力!$P$6))))</f>
        <v/>
      </c>
      <c r="AG76" t="str">
        <f>IF(E76="","",IF(②選手情報入力!P84="","",0))</f>
        <v/>
      </c>
      <c r="AH76" t="str">
        <f>IF(E76="","",IF(②選手情報入力!P84="","",2))</f>
        <v/>
      </c>
    </row>
    <row r="77" spans="1:34">
      <c r="A77" t="str">
        <f>IF(E77="","",I77*1000000+①学校情報入力!$D$3*1000+②選手情報入力!A85)</f>
        <v/>
      </c>
      <c r="B77" t="str">
        <f>IF(E77="","",①学校情報入力!$D$3)</f>
        <v/>
      </c>
      <c r="D77" t="str">
        <f>IF(②選手情報入力!B85="","",②選手情報入力!B85)</f>
        <v/>
      </c>
      <c r="E77" t="str">
        <f>IF(②選手情報入力!C85="","",②選手情報入力!C85)</f>
        <v/>
      </c>
      <c r="F77" t="str">
        <f>IF(E77="","",②選手情報入力!D85)</f>
        <v/>
      </c>
      <c r="G77" t="str">
        <f>IF(E77="","",②選手情報入力!E85)</f>
        <v/>
      </c>
      <c r="H77" t="str">
        <f t="shared" si="3"/>
        <v/>
      </c>
      <c r="I77" t="str">
        <f>IF(E77="","",IF(②選手情報入力!G85="男",1,2))</f>
        <v/>
      </c>
      <c r="J77" t="str">
        <f>IF(E77="","",IF(②選手情報入力!H85="","",②選手情報入力!H85))</f>
        <v/>
      </c>
      <c r="L77" t="str">
        <f t="shared" si="4"/>
        <v/>
      </c>
      <c r="M77" t="str">
        <f t="shared" si="5"/>
        <v/>
      </c>
      <c r="O77" t="str">
        <f>IF(E77="","",IF(②選手情報入力!I85="","",IF(I77=1,VLOOKUP(②選手情報入力!I85,種目情報!$A$3:$B$17,2,FALSE),VLOOKUP(②選手情報入力!I85,種目情報!$E$3:$F$19,2,FALSE))))</f>
        <v/>
      </c>
      <c r="P77" t="str">
        <f>IF(E77="","",IF(②選手情報入力!J85="","",②選手情報入力!J85))</f>
        <v/>
      </c>
      <c r="Q77" s="37" t="str">
        <f>IF(E77="","",IF(②選手情報入力!I85="","",0))</f>
        <v/>
      </c>
      <c r="R77" t="str">
        <f>IF(E77="","",IF(②選手情報入力!I85="","",IF(I77=1,VLOOKUP(②選手情報入力!I85,種目情報!$A$4:$C$17,3,FALSE),VLOOKUP(②選手情報入力!I85,種目情報!$E$3:$G$19,3,FALSE))))</f>
        <v/>
      </c>
      <c r="S77" t="str">
        <f>IF(E77="","",IF(②選手情報入力!K85="","",IF(I77=1,VLOOKUP(②選手情報入力!K85,種目情報!$A$4:$B$17,2,FALSE),VLOOKUP(②選手情報入力!K85,種目情報!$E$4:$F$19,2,FALSE))))</f>
        <v/>
      </c>
      <c r="T77" t="str">
        <f>IF(E77="","",IF(②選手情報入力!L85="","",②選手情報入力!L85))</f>
        <v/>
      </c>
      <c r="U77" s="37" t="str">
        <f>IF(E77="","",IF(②選手情報入力!K85="","",0))</f>
        <v/>
      </c>
      <c r="V77" t="str">
        <f>IF(E77="","",IF(②選手情報入力!K85="","",IF(I77=1,VLOOKUP(②選手情報入力!K85,種目情報!$A$4:$C$17,3,FALSE),VLOOKUP(②選手情報入力!K85,種目情報!$E$4:$G$19,3,FALSE))))</f>
        <v/>
      </c>
      <c r="W77" t="str">
        <f>IF(E77="","",IF(②選手情報入力!M85="","",IF(I77=1,VLOOKUP(②選手情報入力!M85,種目情報!$A$4:$B$17,2,FALSE),VLOOKUP(②選手情報入力!M85,種目情報!$E$4:$F$19,2,FALSE))))</f>
        <v/>
      </c>
      <c r="X77" t="str">
        <f>IF(E77="","",IF(②選手情報入力!N85="","",②選手情報入力!N85))</f>
        <v/>
      </c>
      <c r="Y77" s="37" t="str">
        <f>IF(E77="","",IF(②選手情報入力!M85="","",0))</f>
        <v/>
      </c>
      <c r="Z77" t="str">
        <f>IF(E77="","",IF(②選手情報入力!M85="","",IF(I77=1,VLOOKUP(②選手情報入力!M85,種目情報!$A$4:$C$17,3,FALSE),VLOOKUP(②選手情報入力!M85,種目情報!$E$4:$G$19,3,FALSE))))</f>
        <v/>
      </c>
      <c r="AA77" t="str">
        <f>IF(E77="","",IF(②選手情報入力!O85="","",IF(I77=1,種目情報!$J$4,種目情報!$J$6)))</f>
        <v/>
      </c>
      <c r="AB77" t="str">
        <f>IF(E77="","",IF(②選手情報入力!O85="","",IF(I77=1,IF(②選手情報入力!$O$5="","",②選手情報入力!$O$5),IF(②選手情報入力!$O$6="","",②選手情報入力!$O$6))))</f>
        <v/>
      </c>
      <c r="AC77" t="str">
        <f>IF(E77="","",IF(②選手情報入力!O85="","",0))</f>
        <v/>
      </c>
      <c r="AD77" t="str">
        <f>IF(E77="","",IF(②選手情報入力!O85="","",2))</f>
        <v/>
      </c>
      <c r="AE77" t="str">
        <f>IF(E77="","",IF(②選手情報入力!P85="","",IF(I77=1,種目情報!$J$5,種目情報!$J$7)))</f>
        <v/>
      </c>
      <c r="AF77" t="str">
        <f>IF(E77="","",IF(②選手情報入力!P85="","",IF(I77=1,IF(②選手情報入力!$P$5="","",②選手情報入力!$P$5),IF(②選手情報入力!$P$6="","",②選手情報入力!$P$6))))</f>
        <v/>
      </c>
      <c r="AG77" t="str">
        <f>IF(E77="","",IF(②選手情報入力!P85="","",0))</f>
        <v/>
      </c>
      <c r="AH77" t="str">
        <f>IF(E77="","",IF(②選手情報入力!P85="","",2))</f>
        <v/>
      </c>
    </row>
    <row r="78" spans="1:34">
      <c r="A78" t="str">
        <f>IF(E78="","",I78*1000000+①学校情報入力!$D$3*1000+②選手情報入力!A86)</f>
        <v/>
      </c>
      <c r="B78" t="str">
        <f>IF(E78="","",①学校情報入力!$D$3)</f>
        <v/>
      </c>
      <c r="D78" t="str">
        <f>IF(②選手情報入力!B86="","",②選手情報入力!B86)</f>
        <v/>
      </c>
      <c r="E78" t="str">
        <f>IF(②選手情報入力!C86="","",②選手情報入力!C86)</f>
        <v/>
      </c>
      <c r="F78" t="str">
        <f>IF(E78="","",②選手情報入力!D86)</f>
        <v/>
      </c>
      <c r="G78" t="str">
        <f>IF(E78="","",②選手情報入力!E86)</f>
        <v/>
      </c>
      <c r="H78" t="str">
        <f t="shared" si="3"/>
        <v/>
      </c>
      <c r="I78" t="str">
        <f>IF(E78="","",IF(②選手情報入力!G86="男",1,2))</f>
        <v/>
      </c>
      <c r="J78" t="str">
        <f>IF(E78="","",IF(②選手情報入力!H86="","",②選手情報入力!H86))</f>
        <v/>
      </c>
      <c r="L78" t="str">
        <f t="shared" si="4"/>
        <v/>
      </c>
      <c r="M78" t="str">
        <f t="shared" si="5"/>
        <v/>
      </c>
      <c r="O78" t="str">
        <f>IF(E78="","",IF(②選手情報入力!I86="","",IF(I78=1,VLOOKUP(②選手情報入力!I86,種目情報!$A$3:$B$17,2,FALSE),VLOOKUP(②選手情報入力!I86,種目情報!$E$3:$F$19,2,FALSE))))</f>
        <v/>
      </c>
      <c r="P78" t="str">
        <f>IF(E78="","",IF(②選手情報入力!J86="","",②選手情報入力!J86))</f>
        <v/>
      </c>
      <c r="Q78" s="37" t="str">
        <f>IF(E78="","",IF(②選手情報入力!I86="","",0))</f>
        <v/>
      </c>
      <c r="R78" t="str">
        <f>IF(E78="","",IF(②選手情報入力!I86="","",IF(I78=1,VLOOKUP(②選手情報入力!I86,種目情報!$A$4:$C$17,3,FALSE),VLOOKUP(②選手情報入力!I86,種目情報!$E$3:$G$19,3,FALSE))))</f>
        <v/>
      </c>
      <c r="S78" t="str">
        <f>IF(E78="","",IF(②選手情報入力!K86="","",IF(I78=1,VLOOKUP(②選手情報入力!K86,種目情報!$A$4:$B$17,2,FALSE),VLOOKUP(②選手情報入力!K86,種目情報!$E$4:$F$19,2,FALSE))))</f>
        <v/>
      </c>
      <c r="T78" t="str">
        <f>IF(E78="","",IF(②選手情報入力!L86="","",②選手情報入力!L86))</f>
        <v/>
      </c>
      <c r="U78" s="37" t="str">
        <f>IF(E78="","",IF(②選手情報入力!K86="","",0))</f>
        <v/>
      </c>
      <c r="V78" t="str">
        <f>IF(E78="","",IF(②選手情報入力!K86="","",IF(I78=1,VLOOKUP(②選手情報入力!K86,種目情報!$A$4:$C$17,3,FALSE),VLOOKUP(②選手情報入力!K86,種目情報!$E$4:$G$19,3,FALSE))))</f>
        <v/>
      </c>
      <c r="W78" t="str">
        <f>IF(E78="","",IF(②選手情報入力!M86="","",IF(I78=1,VLOOKUP(②選手情報入力!M86,種目情報!$A$4:$B$17,2,FALSE),VLOOKUP(②選手情報入力!M86,種目情報!$E$4:$F$19,2,FALSE))))</f>
        <v/>
      </c>
      <c r="X78" t="str">
        <f>IF(E78="","",IF(②選手情報入力!N86="","",②選手情報入力!N86))</f>
        <v/>
      </c>
      <c r="Y78" s="37" t="str">
        <f>IF(E78="","",IF(②選手情報入力!M86="","",0))</f>
        <v/>
      </c>
      <c r="Z78" t="str">
        <f>IF(E78="","",IF(②選手情報入力!M86="","",IF(I78=1,VLOOKUP(②選手情報入力!M86,種目情報!$A$4:$C$17,3,FALSE),VLOOKUP(②選手情報入力!M86,種目情報!$E$4:$G$19,3,FALSE))))</f>
        <v/>
      </c>
      <c r="AA78" t="str">
        <f>IF(E78="","",IF(②選手情報入力!O86="","",IF(I78=1,種目情報!$J$4,種目情報!$J$6)))</f>
        <v/>
      </c>
      <c r="AB78" t="str">
        <f>IF(E78="","",IF(②選手情報入力!O86="","",IF(I78=1,IF(②選手情報入力!$O$5="","",②選手情報入力!$O$5),IF(②選手情報入力!$O$6="","",②選手情報入力!$O$6))))</f>
        <v/>
      </c>
      <c r="AC78" t="str">
        <f>IF(E78="","",IF(②選手情報入力!O86="","",0))</f>
        <v/>
      </c>
      <c r="AD78" t="str">
        <f>IF(E78="","",IF(②選手情報入力!O86="","",2))</f>
        <v/>
      </c>
      <c r="AE78" t="str">
        <f>IF(E78="","",IF(②選手情報入力!P86="","",IF(I78=1,種目情報!$J$5,種目情報!$J$7)))</f>
        <v/>
      </c>
      <c r="AF78" t="str">
        <f>IF(E78="","",IF(②選手情報入力!P86="","",IF(I78=1,IF(②選手情報入力!$P$5="","",②選手情報入力!$P$5),IF(②選手情報入力!$P$6="","",②選手情報入力!$P$6))))</f>
        <v/>
      </c>
      <c r="AG78" t="str">
        <f>IF(E78="","",IF(②選手情報入力!P86="","",0))</f>
        <v/>
      </c>
      <c r="AH78" t="str">
        <f>IF(E78="","",IF(②選手情報入力!P86="","",2))</f>
        <v/>
      </c>
    </row>
    <row r="79" spans="1:34">
      <c r="A79" t="str">
        <f>IF(E79="","",I79*1000000+①学校情報入力!$D$3*1000+②選手情報入力!A87)</f>
        <v/>
      </c>
      <c r="B79" t="str">
        <f>IF(E79="","",①学校情報入力!$D$3)</f>
        <v/>
      </c>
      <c r="D79" t="str">
        <f>IF(②選手情報入力!B87="","",②選手情報入力!B87)</f>
        <v/>
      </c>
      <c r="E79" t="str">
        <f>IF(②選手情報入力!C87="","",②選手情報入力!C87)</f>
        <v/>
      </c>
      <c r="F79" t="str">
        <f>IF(E79="","",②選手情報入力!D87)</f>
        <v/>
      </c>
      <c r="G79" t="str">
        <f>IF(E79="","",②選手情報入力!E87)</f>
        <v/>
      </c>
      <c r="H79" t="str">
        <f t="shared" si="3"/>
        <v/>
      </c>
      <c r="I79" t="str">
        <f>IF(E79="","",IF(②選手情報入力!G87="男",1,2))</f>
        <v/>
      </c>
      <c r="J79" t="str">
        <f>IF(E79="","",IF(②選手情報入力!H87="","",②選手情報入力!H87))</f>
        <v/>
      </c>
      <c r="L79" t="str">
        <f t="shared" si="4"/>
        <v/>
      </c>
      <c r="M79" t="str">
        <f t="shared" si="5"/>
        <v/>
      </c>
      <c r="O79" t="str">
        <f>IF(E79="","",IF(②選手情報入力!I87="","",IF(I79=1,VLOOKUP(②選手情報入力!I87,種目情報!$A$3:$B$17,2,FALSE),VLOOKUP(②選手情報入力!I87,種目情報!$E$3:$F$19,2,FALSE))))</f>
        <v/>
      </c>
      <c r="P79" t="str">
        <f>IF(E79="","",IF(②選手情報入力!J87="","",②選手情報入力!J87))</f>
        <v/>
      </c>
      <c r="Q79" s="37" t="str">
        <f>IF(E79="","",IF(②選手情報入力!I87="","",0))</f>
        <v/>
      </c>
      <c r="R79" t="str">
        <f>IF(E79="","",IF(②選手情報入力!I87="","",IF(I79=1,VLOOKUP(②選手情報入力!I87,種目情報!$A$4:$C$17,3,FALSE),VLOOKUP(②選手情報入力!I87,種目情報!$E$3:$G$19,3,FALSE))))</f>
        <v/>
      </c>
      <c r="S79" t="str">
        <f>IF(E79="","",IF(②選手情報入力!K87="","",IF(I79=1,VLOOKUP(②選手情報入力!K87,種目情報!$A$4:$B$17,2,FALSE),VLOOKUP(②選手情報入力!K87,種目情報!$E$4:$F$19,2,FALSE))))</f>
        <v/>
      </c>
      <c r="T79" t="str">
        <f>IF(E79="","",IF(②選手情報入力!L87="","",②選手情報入力!L87))</f>
        <v/>
      </c>
      <c r="U79" s="37" t="str">
        <f>IF(E79="","",IF(②選手情報入力!K87="","",0))</f>
        <v/>
      </c>
      <c r="V79" t="str">
        <f>IF(E79="","",IF(②選手情報入力!K87="","",IF(I79=1,VLOOKUP(②選手情報入力!K87,種目情報!$A$4:$C$17,3,FALSE),VLOOKUP(②選手情報入力!K87,種目情報!$E$4:$G$19,3,FALSE))))</f>
        <v/>
      </c>
      <c r="W79" t="str">
        <f>IF(E79="","",IF(②選手情報入力!M87="","",IF(I79=1,VLOOKUP(②選手情報入力!M87,種目情報!$A$4:$B$17,2,FALSE),VLOOKUP(②選手情報入力!M87,種目情報!$E$4:$F$19,2,FALSE))))</f>
        <v/>
      </c>
      <c r="X79" t="str">
        <f>IF(E79="","",IF(②選手情報入力!N87="","",②選手情報入力!N87))</f>
        <v/>
      </c>
      <c r="Y79" s="37" t="str">
        <f>IF(E79="","",IF(②選手情報入力!M87="","",0))</f>
        <v/>
      </c>
      <c r="Z79" t="str">
        <f>IF(E79="","",IF(②選手情報入力!M87="","",IF(I79=1,VLOOKUP(②選手情報入力!M87,種目情報!$A$4:$C$17,3,FALSE),VLOOKUP(②選手情報入力!M87,種目情報!$E$4:$G$19,3,FALSE))))</f>
        <v/>
      </c>
      <c r="AA79" t="str">
        <f>IF(E79="","",IF(②選手情報入力!O87="","",IF(I79=1,種目情報!$J$4,種目情報!$J$6)))</f>
        <v/>
      </c>
      <c r="AB79" t="str">
        <f>IF(E79="","",IF(②選手情報入力!O87="","",IF(I79=1,IF(②選手情報入力!$O$5="","",②選手情報入力!$O$5),IF(②選手情報入力!$O$6="","",②選手情報入力!$O$6))))</f>
        <v/>
      </c>
      <c r="AC79" t="str">
        <f>IF(E79="","",IF(②選手情報入力!O87="","",0))</f>
        <v/>
      </c>
      <c r="AD79" t="str">
        <f>IF(E79="","",IF(②選手情報入力!O87="","",2))</f>
        <v/>
      </c>
      <c r="AE79" t="str">
        <f>IF(E79="","",IF(②選手情報入力!P87="","",IF(I79=1,種目情報!$J$5,種目情報!$J$7)))</f>
        <v/>
      </c>
      <c r="AF79" t="str">
        <f>IF(E79="","",IF(②選手情報入力!P87="","",IF(I79=1,IF(②選手情報入力!$P$5="","",②選手情報入力!$P$5),IF(②選手情報入力!$P$6="","",②選手情報入力!$P$6))))</f>
        <v/>
      </c>
      <c r="AG79" t="str">
        <f>IF(E79="","",IF(②選手情報入力!P87="","",0))</f>
        <v/>
      </c>
      <c r="AH79" t="str">
        <f>IF(E79="","",IF(②選手情報入力!P87="","",2))</f>
        <v/>
      </c>
    </row>
    <row r="80" spans="1:34">
      <c r="A80" t="str">
        <f>IF(E80="","",I80*1000000+①学校情報入力!$D$3*1000+②選手情報入力!A88)</f>
        <v/>
      </c>
      <c r="B80" t="str">
        <f>IF(E80="","",①学校情報入力!$D$3)</f>
        <v/>
      </c>
      <c r="D80" t="str">
        <f>IF(②選手情報入力!B88="","",②選手情報入力!B88)</f>
        <v/>
      </c>
      <c r="E80" t="str">
        <f>IF(②選手情報入力!C88="","",②選手情報入力!C88)</f>
        <v/>
      </c>
      <c r="F80" t="str">
        <f>IF(E80="","",②選手情報入力!D88)</f>
        <v/>
      </c>
      <c r="G80" t="str">
        <f>IF(E80="","",②選手情報入力!E88)</f>
        <v/>
      </c>
      <c r="H80" t="str">
        <f t="shared" si="3"/>
        <v/>
      </c>
      <c r="I80" t="str">
        <f>IF(E80="","",IF(②選手情報入力!G88="男",1,2))</f>
        <v/>
      </c>
      <c r="J80" t="str">
        <f>IF(E80="","",IF(②選手情報入力!H88="","",②選手情報入力!H88))</f>
        <v/>
      </c>
      <c r="L80" t="str">
        <f t="shared" si="4"/>
        <v/>
      </c>
      <c r="M80" t="str">
        <f t="shared" si="5"/>
        <v/>
      </c>
      <c r="O80" t="str">
        <f>IF(E80="","",IF(②選手情報入力!I88="","",IF(I80=1,VLOOKUP(②選手情報入力!I88,種目情報!$A$3:$B$17,2,FALSE),VLOOKUP(②選手情報入力!I88,種目情報!$E$3:$F$19,2,FALSE))))</f>
        <v/>
      </c>
      <c r="P80" t="str">
        <f>IF(E80="","",IF(②選手情報入力!J88="","",②選手情報入力!J88))</f>
        <v/>
      </c>
      <c r="Q80" s="37" t="str">
        <f>IF(E80="","",IF(②選手情報入力!I88="","",0))</f>
        <v/>
      </c>
      <c r="R80" t="str">
        <f>IF(E80="","",IF(②選手情報入力!I88="","",IF(I80=1,VLOOKUP(②選手情報入力!I88,種目情報!$A$4:$C$17,3,FALSE),VLOOKUP(②選手情報入力!I88,種目情報!$E$3:$G$19,3,FALSE))))</f>
        <v/>
      </c>
      <c r="S80" t="str">
        <f>IF(E80="","",IF(②選手情報入力!K88="","",IF(I80=1,VLOOKUP(②選手情報入力!K88,種目情報!$A$4:$B$17,2,FALSE),VLOOKUP(②選手情報入力!K88,種目情報!$E$4:$F$19,2,FALSE))))</f>
        <v/>
      </c>
      <c r="T80" t="str">
        <f>IF(E80="","",IF(②選手情報入力!L88="","",②選手情報入力!L88))</f>
        <v/>
      </c>
      <c r="U80" s="37" t="str">
        <f>IF(E80="","",IF(②選手情報入力!K88="","",0))</f>
        <v/>
      </c>
      <c r="V80" t="str">
        <f>IF(E80="","",IF(②選手情報入力!K88="","",IF(I80=1,VLOOKUP(②選手情報入力!K88,種目情報!$A$4:$C$17,3,FALSE),VLOOKUP(②選手情報入力!K88,種目情報!$E$4:$G$19,3,FALSE))))</f>
        <v/>
      </c>
      <c r="W80" t="str">
        <f>IF(E80="","",IF(②選手情報入力!M88="","",IF(I80=1,VLOOKUP(②選手情報入力!M88,種目情報!$A$4:$B$17,2,FALSE),VLOOKUP(②選手情報入力!M88,種目情報!$E$4:$F$19,2,FALSE))))</f>
        <v/>
      </c>
      <c r="X80" t="str">
        <f>IF(E80="","",IF(②選手情報入力!N88="","",②選手情報入力!N88))</f>
        <v/>
      </c>
      <c r="Y80" s="37" t="str">
        <f>IF(E80="","",IF(②選手情報入力!M88="","",0))</f>
        <v/>
      </c>
      <c r="Z80" t="str">
        <f>IF(E80="","",IF(②選手情報入力!M88="","",IF(I80=1,VLOOKUP(②選手情報入力!M88,種目情報!$A$4:$C$17,3,FALSE),VLOOKUP(②選手情報入力!M88,種目情報!$E$4:$G$19,3,FALSE))))</f>
        <v/>
      </c>
      <c r="AA80" t="str">
        <f>IF(E80="","",IF(②選手情報入力!O88="","",IF(I80=1,種目情報!$J$4,種目情報!$J$6)))</f>
        <v/>
      </c>
      <c r="AB80" t="str">
        <f>IF(E80="","",IF(②選手情報入力!O88="","",IF(I80=1,IF(②選手情報入力!$O$5="","",②選手情報入力!$O$5),IF(②選手情報入力!$O$6="","",②選手情報入力!$O$6))))</f>
        <v/>
      </c>
      <c r="AC80" t="str">
        <f>IF(E80="","",IF(②選手情報入力!O88="","",0))</f>
        <v/>
      </c>
      <c r="AD80" t="str">
        <f>IF(E80="","",IF(②選手情報入力!O88="","",2))</f>
        <v/>
      </c>
      <c r="AE80" t="str">
        <f>IF(E80="","",IF(②選手情報入力!P88="","",IF(I80=1,種目情報!$J$5,種目情報!$J$7)))</f>
        <v/>
      </c>
      <c r="AF80" t="str">
        <f>IF(E80="","",IF(②選手情報入力!P88="","",IF(I80=1,IF(②選手情報入力!$P$5="","",②選手情報入力!$P$5),IF(②選手情報入力!$P$6="","",②選手情報入力!$P$6))))</f>
        <v/>
      </c>
      <c r="AG80" t="str">
        <f>IF(E80="","",IF(②選手情報入力!P88="","",0))</f>
        <v/>
      </c>
      <c r="AH80" t="str">
        <f>IF(E80="","",IF(②選手情報入力!P88="","",2))</f>
        <v/>
      </c>
    </row>
    <row r="81" spans="1:35">
      <c r="A81" t="str">
        <f>IF(E81="","",I81*1000000+①学校情報入力!$D$3*1000+②選手情報入力!A89)</f>
        <v/>
      </c>
      <c r="B81" t="str">
        <f>IF(E81="","",①学校情報入力!$D$3)</f>
        <v/>
      </c>
      <c r="D81" t="str">
        <f>IF(②選手情報入力!B89="","",②選手情報入力!B89)</f>
        <v/>
      </c>
      <c r="E81" t="str">
        <f>IF(②選手情報入力!C89="","",②選手情報入力!C89)</f>
        <v/>
      </c>
      <c r="F81" t="str">
        <f>IF(E81="","",②選手情報入力!D89)</f>
        <v/>
      </c>
      <c r="G81" t="str">
        <f>IF(E81="","",②選手情報入力!E89)</f>
        <v/>
      </c>
      <c r="H81" t="str">
        <f t="shared" si="3"/>
        <v/>
      </c>
      <c r="I81" t="str">
        <f>IF(E81="","",IF(②選手情報入力!G89="男",1,2))</f>
        <v/>
      </c>
      <c r="J81" t="str">
        <f>IF(E81="","",IF(②選手情報入力!H89="","",②選手情報入力!H89))</f>
        <v/>
      </c>
      <c r="L81" t="str">
        <f t="shared" si="4"/>
        <v/>
      </c>
      <c r="M81" t="str">
        <f t="shared" si="5"/>
        <v/>
      </c>
      <c r="O81" t="str">
        <f>IF(E81="","",IF(②選手情報入力!I89="","",IF(I81=1,VLOOKUP(②選手情報入力!I89,種目情報!$A$3:$B$17,2,FALSE),VLOOKUP(②選手情報入力!I89,種目情報!$E$3:$F$19,2,FALSE))))</f>
        <v/>
      </c>
      <c r="P81" t="str">
        <f>IF(E81="","",IF(②選手情報入力!J89="","",②選手情報入力!J89))</f>
        <v/>
      </c>
      <c r="Q81" s="37" t="str">
        <f>IF(E81="","",IF(②選手情報入力!I89="","",0))</f>
        <v/>
      </c>
      <c r="R81" t="str">
        <f>IF(E81="","",IF(②選手情報入力!I89="","",IF(I81=1,VLOOKUP(②選手情報入力!I89,種目情報!$A$4:$C$17,3,FALSE),VLOOKUP(②選手情報入力!I89,種目情報!$E$3:$G$19,3,FALSE))))</f>
        <v/>
      </c>
      <c r="S81" t="str">
        <f>IF(E81="","",IF(②選手情報入力!K89="","",IF(I81=1,VLOOKUP(②選手情報入力!K89,種目情報!$A$4:$B$17,2,FALSE),VLOOKUP(②選手情報入力!K89,種目情報!$E$4:$F$19,2,FALSE))))</f>
        <v/>
      </c>
      <c r="T81" t="str">
        <f>IF(E81="","",IF(②選手情報入力!L89="","",②選手情報入力!L89))</f>
        <v/>
      </c>
      <c r="U81" s="37" t="str">
        <f>IF(E81="","",IF(②選手情報入力!K89="","",0))</f>
        <v/>
      </c>
      <c r="V81" t="str">
        <f>IF(E81="","",IF(②選手情報入力!K89="","",IF(I81=1,VLOOKUP(②選手情報入力!K89,種目情報!$A$4:$C$17,3,FALSE),VLOOKUP(②選手情報入力!K89,種目情報!$E$4:$G$19,3,FALSE))))</f>
        <v/>
      </c>
      <c r="W81" t="str">
        <f>IF(E81="","",IF(②選手情報入力!M89="","",IF(I81=1,VLOOKUP(②選手情報入力!M89,種目情報!$A$4:$B$17,2,FALSE),VLOOKUP(②選手情報入力!M89,種目情報!$E$4:$F$19,2,FALSE))))</f>
        <v/>
      </c>
      <c r="X81" t="str">
        <f>IF(E81="","",IF(②選手情報入力!N89="","",②選手情報入力!N89))</f>
        <v/>
      </c>
      <c r="Y81" s="37" t="str">
        <f>IF(E81="","",IF(②選手情報入力!M89="","",0))</f>
        <v/>
      </c>
      <c r="Z81" t="str">
        <f>IF(E81="","",IF(②選手情報入力!M89="","",IF(I81=1,VLOOKUP(②選手情報入力!M89,種目情報!$A$4:$C$17,3,FALSE),VLOOKUP(②選手情報入力!M89,種目情報!$E$4:$G$19,3,FALSE))))</f>
        <v/>
      </c>
      <c r="AA81" t="str">
        <f>IF(E81="","",IF(②選手情報入力!O89="","",IF(I81=1,種目情報!$J$4,種目情報!$J$6)))</f>
        <v/>
      </c>
      <c r="AB81" t="str">
        <f>IF(E81="","",IF(②選手情報入力!O89="","",IF(I81=1,IF(②選手情報入力!$O$5="","",②選手情報入力!$O$5),IF(②選手情報入力!$O$6="","",②選手情報入力!$O$6))))</f>
        <v/>
      </c>
      <c r="AC81" t="str">
        <f>IF(E81="","",IF(②選手情報入力!O89="","",0))</f>
        <v/>
      </c>
      <c r="AD81" t="str">
        <f>IF(E81="","",IF(②選手情報入力!O89="","",2))</f>
        <v/>
      </c>
      <c r="AE81" t="str">
        <f>IF(E81="","",IF(②選手情報入力!P89="","",IF(I81=1,種目情報!$J$5,種目情報!$J$7)))</f>
        <v/>
      </c>
      <c r="AF81" t="str">
        <f>IF(E81="","",IF(②選手情報入力!P89="","",IF(I81=1,IF(②選手情報入力!$P$5="","",②選手情報入力!$P$5),IF(②選手情報入力!$P$6="","",②選手情報入力!$P$6))))</f>
        <v/>
      </c>
      <c r="AG81" t="str">
        <f>IF(E81="","",IF(②選手情報入力!P89="","",0))</f>
        <v/>
      </c>
      <c r="AH81" t="str">
        <f>IF(E81="","",IF(②選手情報入力!P89="","",2))</f>
        <v/>
      </c>
    </row>
    <row r="82" spans="1:35">
      <c r="A82" t="str">
        <f>IF(E82="","",I82*1000000+①学校情報入力!$D$3*1000+②選手情報入力!A90)</f>
        <v/>
      </c>
      <c r="B82" t="str">
        <f>IF(E82="","",①学校情報入力!$D$3)</f>
        <v/>
      </c>
      <c r="D82" t="str">
        <f>IF(②選手情報入力!B90="","",②選手情報入力!B90)</f>
        <v/>
      </c>
      <c r="E82" t="str">
        <f>IF(②選手情報入力!C90="","",②選手情報入力!C90)</f>
        <v/>
      </c>
      <c r="F82" t="str">
        <f>IF(E82="","",②選手情報入力!D90)</f>
        <v/>
      </c>
      <c r="G82" t="str">
        <f>IF(E82="","",②選手情報入力!E90)</f>
        <v/>
      </c>
      <c r="H82" t="str">
        <f t="shared" si="3"/>
        <v/>
      </c>
      <c r="I82" t="str">
        <f>IF(E82="","",IF(②選手情報入力!G90="男",1,2))</f>
        <v/>
      </c>
      <c r="J82" t="str">
        <f>IF(E82="","",IF(②選手情報入力!H90="","",②選手情報入力!H90))</f>
        <v/>
      </c>
      <c r="L82" t="str">
        <f t="shared" si="4"/>
        <v/>
      </c>
      <c r="M82" t="str">
        <f t="shared" si="5"/>
        <v/>
      </c>
      <c r="O82" t="str">
        <f>IF(E82="","",IF(②選手情報入力!I90="","",IF(I82=1,VLOOKUP(②選手情報入力!I90,種目情報!$A$3:$B$17,2,FALSE),VLOOKUP(②選手情報入力!I90,種目情報!$E$3:$F$19,2,FALSE))))</f>
        <v/>
      </c>
      <c r="P82" t="str">
        <f>IF(E82="","",IF(②選手情報入力!J90="","",②選手情報入力!J90))</f>
        <v/>
      </c>
      <c r="Q82" s="37" t="str">
        <f>IF(E82="","",IF(②選手情報入力!I90="","",0))</f>
        <v/>
      </c>
      <c r="R82" t="str">
        <f>IF(E82="","",IF(②選手情報入力!I90="","",IF(I82=1,VLOOKUP(②選手情報入力!I90,種目情報!$A$4:$C$17,3,FALSE),VLOOKUP(②選手情報入力!I90,種目情報!$E$3:$G$19,3,FALSE))))</f>
        <v/>
      </c>
      <c r="S82" t="str">
        <f>IF(E82="","",IF(②選手情報入力!K90="","",IF(I82=1,VLOOKUP(②選手情報入力!K90,種目情報!$A$4:$B$17,2,FALSE),VLOOKUP(②選手情報入力!K90,種目情報!$E$4:$F$19,2,FALSE))))</f>
        <v/>
      </c>
      <c r="T82" t="str">
        <f>IF(E82="","",IF(②選手情報入力!L90="","",②選手情報入力!L90))</f>
        <v/>
      </c>
      <c r="U82" s="37" t="str">
        <f>IF(E82="","",IF(②選手情報入力!K90="","",0))</f>
        <v/>
      </c>
      <c r="V82" t="str">
        <f>IF(E82="","",IF(②選手情報入力!K90="","",IF(I82=1,VLOOKUP(②選手情報入力!K90,種目情報!$A$4:$C$17,3,FALSE),VLOOKUP(②選手情報入力!K90,種目情報!$E$4:$G$19,3,FALSE))))</f>
        <v/>
      </c>
      <c r="W82" t="str">
        <f>IF(E82="","",IF(②選手情報入力!M90="","",IF(I82=1,VLOOKUP(②選手情報入力!M90,種目情報!$A$4:$B$17,2,FALSE),VLOOKUP(②選手情報入力!M90,種目情報!$E$4:$F$19,2,FALSE))))</f>
        <v/>
      </c>
      <c r="X82" t="str">
        <f>IF(E82="","",IF(②選手情報入力!N90="","",②選手情報入力!N90))</f>
        <v/>
      </c>
      <c r="Y82" s="37" t="str">
        <f>IF(E82="","",IF(②選手情報入力!M90="","",0))</f>
        <v/>
      </c>
      <c r="Z82" t="str">
        <f>IF(E82="","",IF(②選手情報入力!M90="","",IF(I82=1,VLOOKUP(②選手情報入力!M90,種目情報!$A$4:$C$17,3,FALSE),VLOOKUP(②選手情報入力!M90,種目情報!$E$4:$G$19,3,FALSE))))</f>
        <v/>
      </c>
      <c r="AA82" t="str">
        <f>IF(E82="","",IF(②選手情報入力!O90="","",IF(I82=1,種目情報!$J$4,種目情報!$J$6)))</f>
        <v/>
      </c>
      <c r="AB82" t="str">
        <f>IF(E82="","",IF(②選手情報入力!O90="","",IF(I82=1,IF(②選手情報入力!$O$5="","",②選手情報入力!$O$5),IF(②選手情報入力!$O$6="","",②選手情報入力!$O$6))))</f>
        <v/>
      </c>
      <c r="AC82" t="str">
        <f>IF(E82="","",IF(②選手情報入力!O90="","",0))</f>
        <v/>
      </c>
      <c r="AD82" t="str">
        <f>IF(E82="","",IF(②選手情報入力!O90="","",2))</f>
        <v/>
      </c>
      <c r="AE82" t="str">
        <f>IF(E82="","",IF(②選手情報入力!P90="","",IF(I82=1,種目情報!$J$5,種目情報!$J$7)))</f>
        <v/>
      </c>
      <c r="AF82" t="str">
        <f>IF(E82="","",IF(②選手情報入力!P90="","",IF(I82=1,IF(②選手情報入力!$P$5="","",②選手情報入力!$P$5),IF(②選手情報入力!$P$6="","",②選手情報入力!$P$6))))</f>
        <v/>
      </c>
      <c r="AG82" t="str">
        <f>IF(E82="","",IF(②選手情報入力!P90="","",0))</f>
        <v/>
      </c>
      <c r="AH82" t="str">
        <f>IF(E82="","",IF(②選手情報入力!P90="","",2))</f>
        <v/>
      </c>
    </row>
    <row r="83" spans="1:35">
      <c r="A83" t="str">
        <f>IF(E83="","",I83*1000000+①学校情報入力!$D$3*1000+②選手情報入力!A91)</f>
        <v/>
      </c>
      <c r="B83" t="str">
        <f>IF(E83="","",①学校情報入力!$D$3)</f>
        <v/>
      </c>
      <c r="D83" t="str">
        <f>IF(②選手情報入力!B91="","",②選手情報入力!B91)</f>
        <v/>
      </c>
      <c r="E83" t="str">
        <f>IF(②選手情報入力!C91="","",②選手情報入力!C91)</f>
        <v/>
      </c>
      <c r="F83" t="str">
        <f>IF(E83="","",②選手情報入力!D91)</f>
        <v/>
      </c>
      <c r="G83" t="str">
        <f>IF(E83="","",②選手情報入力!E91)</f>
        <v/>
      </c>
      <c r="H83" t="str">
        <f t="shared" si="3"/>
        <v/>
      </c>
      <c r="I83" t="str">
        <f>IF(E83="","",IF(②選手情報入力!G91="男",1,2))</f>
        <v/>
      </c>
      <c r="J83" t="str">
        <f>IF(E83="","",IF(②選手情報入力!H91="","",②選手情報入力!H91))</f>
        <v/>
      </c>
      <c r="L83" t="str">
        <f t="shared" si="4"/>
        <v/>
      </c>
      <c r="M83" t="str">
        <f t="shared" si="5"/>
        <v/>
      </c>
      <c r="O83" t="str">
        <f>IF(E83="","",IF(②選手情報入力!I91="","",IF(I83=1,VLOOKUP(②選手情報入力!I91,種目情報!$A$3:$B$17,2,FALSE),VLOOKUP(②選手情報入力!I91,種目情報!$E$3:$F$19,2,FALSE))))</f>
        <v/>
      </c>
      <c r="P83" t="str">
        <f>IF(E83="","",IF(②選手情報入力!J91="","",②選手情報入力!J91))</f>
        <v/>
      </c>
      <c r="Q83" s="37" t="str">
        <f>IF(E83="","",IF(②選手情報入力!I91="","",0))</f>
        <v/>
      </c>
      <c r="R83" t="str">
        <f>IF(E83="","",IF(②選手情報入力!I91="","",IF(I83=1,VLOOKUP(②選手情報入力!I91,種目情報!$A$4:$C$17,3,FALSE),VLOOKUP(②選手情報入力!I91,種目情報!$E$3:$G$19,3,FALSE))))</f>
        <v/>
      </c>
      <c r="S83" t="str">
        <f>IF(E83="","",IF(②選手情報入力!K91="","",IF(I83=1,VLOOKUP(②選手情報入力!K91,種目情報!$A$4:$B$17,2,FALSE),VLOOKUP(②選手情報入力!K91,種目情報!$E$4:$F$19,2,FALSE))))</f>
        <v/>
      </c>
      <c r="T83" t="str">
        <f>IF(E83="","",IF(②選手情報入力!L91="","",②選手情報入力!L91))</f>
        <v/>
      </c>
      <c r="U83" s="37" t="str">
        <f>IF(E83="","",IF(②選手情報入力!K91="","",0))</f>
        <v/>
      </c>
      <c r="V83" t="str">
        <f>IF(E83="","",IF(②選手情報入力!K91="","",IF(I83=1,VLOOKUP(②選手情報入力!K91,種目情報!$A$4:$C$17,3,FALSE),VLOOKUP(②選手情報入力!K91,種目情報!$E$4:$G$19,3,FALSE))))</f>
        <v/>
      </c>
      <c r="W83" t="str">
        <f>IF(E83="","",IF(②選手情報入力!M91="","",IF(I83=1,VLOOKUP(②選手情報入力!M91,種目情報!$A$4:$B$17,2,FALSE),VLOOKUP(②選手情報入力!M91,種目情報!$E$4:$F$19,2,FALSE))))</f>
        <v/>
      </c>
      <c r="X83" t="str">
        <f>IF(E83="","",IF(②選手情報入力!N91="","",②選手情報入力!N91))</f>
        <v/>
      </c>
      <c r="Y83" s="37" t="str">
        <f>IF(E83="","",IF(②選手情報入力!M91="","",0))</f>
        <v/>
      </c>
      <c r="Z83" t="str">
        <f>IF(E83="","",IF(②選手情報入力!M91="","",IF(I83=1,VLOOKUP(②選手情報入力!M91,種目情報!$A$4:$C$17,3,FALSE),VLOOKUP(②選手情報入力!M91,種目情報!$E$4:$G$19,3,FALSE))))</f>
        <v/>
      </c>
      <c r="AA83" t="str">
        <f>IF(E83="","",IF(②選手情報入力!O91="","",IF(I83=1,種目情報!$J$4,種目情報!$J$6)))</f>
        <v/>
      </c>
      <c r="AB83" t="str">
        <f>IF(E83="","",IF(②選手情報入力!O91="","",IF(I83=1,IF(②選手情報入力!$O$5="","",②選手情報入力!$O$5),IF(②選手情報入力!$O$6="","",②選手情報入力!$O$6))))</f>
        <v/>
      </c>
      <c r="AC83" t="str">
        <f>IF(E83="","",IF(②選手情報入力!O91="","",0))</f>
        <v/>
      </c>
      <c r="AD83" t="str">
        <f>IF(E83="","",IF(②選手情報入力!O91="","",2))</f>
        <v/>
      </c>
      <c r="AE83" t="str">
        <f>IF(E83="","",IF(②選手情報入力!P91="","",IF(I83=1,種目情報!$J$5,種目情報!$J$7)))</f>
        <v/>
      </c>
      <c r="AF83" t="str">
        <f>IF(E83="","",IF(②選手情報入力!P91="","",IF(I83=1,IF(②選手情報入力!$P$5="","",②選手情報入力!$P$5),IF(②選手情報入力!$P$6="","",②選手情報入力!$P$6))))</f>
        <v/>
      </c>
      <c r="AG83" t="str">
        <f>IF(E83="","",IF(②選手情報入力!P91="","",0))</f>
        <v/>
      </c>
      <c r="AH83" t="str">
        <f>IF(E83="","",IF(②選手情報入力!P91="","",2))</f>
        <v/>
      </c>
    </row>
    <row r="84" spans="1:35">
      <c r="A84" t="str">
        <f>IF(E84="","",I84*1000000+①学校情報入力!$D$3*1000+②選手情報入力!A92)</f>
        <v/>
      </c>
      <c r="B84" t="str">
        <f>IF(E84="","",①学校情報入力!$D$3)</f>
        <v/>
      </c>
      <c r="D84" t="str">
        <f>IF(②選手情報入力!B92="","",②選手情報入力!B92)</f>
        <v/>
      </c>
      <c r="E84" t="str">
        <f>IF(②選手情報入力!C92="","",②選手情報入力!C92)</f>
        <v/>
      </c>
      <c r="F84" t="str">
        <f>IF(E84="","",②選手情報入力!D92)</f>
        <v/>
      </c>
      <c r="G84" t="str">
        <f>IF(E84="","",②選手情報入力!E92)</f>
        <v/>
      </c>
      <c r="H84" t="str">
        <f t="shared" si="3"/>
        <v/>
      </c>
      <c r="I84" t="str">
        <f>IF(E84="","",IF(②選手情報入力!G92="男",1,2))</f>
        <v/>
      </c>
      <c r="J84" t="str">
        <f>IF(E84="","",IF(②選手情報入力!H92="","",②選手情報入力!H92))</f>
        <v/>
      </c>
      <c r="L84" t="str">
        <f t="shared" si="4"/>
        <v/>
      </c>
      <c r="M84" t="str">
        <f t="shared" si="5"/>
        <v/>
      </c>
      <c r="O84" t="str">
        <f>IF(E84="","",IF(②選手情報入力!I92="","",IF(I84=1,VLOOKUP(②選手情報入力!I92,種目情報!$A$3:$B$17,2,FALSE),VLOOKUP(②選手情報入力!I92,種目情報!$E$3:$F$19,2,FALSE))))</f>
        <v/>
      </c>
      <c r="P84" t="str">
        <f>IF(E84="","",IF(②選手情報入力!J92="","",②選手情報入力!J92))</f>
        <v/>
      </c>
      <c r="Q84" s="37" t="str">
        <f>IF(E84="","",IF(②選手情報入力!I92="","",0))</f>
        <v/>
      </c>
      <c r="R84" t="str">
        <f>IF(E84="","",IF(②選手情報入力!I92="","",IF(I84=1,VLOOKUP(②選手情報入力!I92,種目情報!$A$4:$C$17,3,FALSE),VLOOKUP(②選手情報入力!I92,種目情報!$E$3:$G$19,3,FALSE))))</f>
        <v/>
      </c>
      <c r="S84" t="str">
        <f>IF(E84="","",IF(②選手情報入力!K92="","",IF(I84=1,VLOOKUP(②選手情報入力!K92,種目情報!$A$4:$B$17,2,FALSE),VLOOKUP(②選手情報入力!K92,種目情報!$E$4:$F$19,2,FALSE))))</f>
        <v/>
      </c>
      <c r="T84" t="str">
        <f>IF(E84="","",IF(②選手情報入力!L92="","",②選手情報入力!L92))</f>
        <v/>
      </c>
      <c r="U84" s="37" t="str">
        <f>IF(E84="","",IF(②選手情報入力!K92="","",0))</f>
        <v/>
      </c>
      <c r="V84" t="str">
        <f>IF(E84="","",IF(②選手情報入力!K92="","",IF(I84=1,VLOOKUP(②選手情報入力!K92,種目情報!$A$4:$C$17,3,FALSE),VLOOKUP(②選手情報入力!K92,種目情報!$E$4:$G$19,3,FALSE))))</f>
        <v/>
      </c>
      <c r="W84" t="str">
        <f>IF(E84="","",IF(②選手情報入力!M92="","",IF(I84=1,VLOOKUP(②選手情報入力!M92,種目情報!$A$4:$B$17,2,FALSE),VLOOKUP(②選手情報入力!M92,種目情報!$E$4:$F$19,2,FALSE))))</f>
        <v/>
      </c>
      <c r="X84" t="str">
        <f>IF(E84="","",IF(②選手情報入力!N92="","",②選手情報入力!N92))</f>
        <v/>
      </c>
      <c r="Y84" s="37" t="str">
        <f>IF(E84="","",IF(②選手情報入力!M92="","",0))</f>
        <v/>
      </c>
      <c r="Z84" t="str">
        <f>IF(E84="","",IF(②選手情報入力!M92="","",IF(I84=1,VLOOKUP(②選手情報入力!M92,種目情報!$A$4:$C$17,3,FALSE),VLOOKUP(②選手情報入力!M92,種目情報!$E$4:$G$19,3,FALSE))))</f>
        <v/>
      </c>
      <c r="AA84" t="str">
        <f>IF(E84="","",IF(②選手情報入力!O92="","",IF(I84=1,種目情報!$J$4,種目情報!$J$6)))</f>
        <v/>
      </c>
      <c r="AB84" t="str">
        <f>IF(E84="","",IF(②選手情報入力!O92="","",IF(I84=1,IF(②選手情報入力!$O$5="","",②選手情報入力!$O$5),IF(②選手情報入力!$O$6="","",②選手情報入力!$O$6))))</f>
        <v/>
      </c>
      <c r="AC84" t="str">
        <f>IF(E84="","",IF(②選手情報入力!O92="","",0))</f>
        <v/>
      </c>
      <c r="AD84" t="str">
        <f>IF(E84="","",IF(②選手情報入力!O92="","",2))</f>
        <v/>
      </c>
      <c r="AE84" t="str">
        <f>IF(E84="","",IF(②選手情報入力!P92="","",IF(I84=1,種目情報!$J$5,種目情報!$J$7)))</f>
        <v/>
      </c>
      <c r="AF84" t="str">
        <f>IF(E84="","",IF(②選手情報入力!P92="","",IF(I84=1,IF(②選手情報入力!$P$5="","",②選手情報入力!$P$5),IF(②選手情報入力!$P$6="","",②選手情報入力!$P$6))))</f>
        <v/>
      </c>
      <c r="AG84" t="str">
        <f>IF(E84="","",IF(②選手情報入力!P92="","",0))</f>
        <v/>
      </c>
      <c r="AH84" t="str">
        <f>IF(E84="","",IF(②選手情報入力!P92="","",2))</f>
        <v/>
      </c>
    </row>
    <row r="85" spans="1:35">
      <c r="A85" t="str">
        <f>IF(E85="","",I85*1000000+①学校情報入力!$D$3*1000+②選手情報入力!A93)</f>
        <v/>
      </c>
      <c r="B85" t="str">
        <f>IF(E85="","",①学校情報入力!$D$3)</f>
        <v/>
      </c>
      <c r="D85" t="str">
        <f>IF(②選手情報入力!B93="","",②選手情報入力!B93)</f>
        <v/>
      </c>
      <c r="E85" t="str">
        <f>IF(②選手情報入力!C93="","",②選手情報入力!C93)</f>
        <v/>
      </c>
      <c r="F85" t="str">
        <f>IF(E85="","",②選手情報入力!D93)</f>
        <v/>
      </c>
      <c r="G85" t="str">
        <f>IF(E85="","",②選手情報入力!E93)</f>
        <v/>
      </c>
      <c r="H85" t="str">
        <f t="shared" si="3"/>
        <v/>
      </c>
      <c r="I85" t="str">
        <f>IF(E85="","",IF(②選手情報入力!G93="男",1,2))</f>
        <v/>
      </c>
      <c r="J85" t="str">
        <f>IF(E85="","",IF(②選手情報入力!H93="","",②選手情報入力!H93))</f>
        <v/>
      </c>
      <c r="L85" t="str">
        <f t="shared" si="4"/>
        <v/>
      </c>
      <c r="M85" t="str">
        <f t="shared" si="5"/>
        <v/>
      </c>
      <c r="O85" t="str">
        <f>IF(E85="","",IF(②選手情報入力!I93="","",IF(I85=1,VLOOKUP(②選手情報入力!I93,種目情報!$A$3:$B$17,2,FALSE),VLOOKUP(②選手情報入力!I93,種目情報!$E$3:$F$19,2,FALSE))))</f>
        <v/>
      </c>
      <c r="P85" t="str">
        <f>IF(E85="","",IF(②選手情報入力!J93="","",②選手情報入力!J93))</f>
        <v/>
      </c>
      <c r="Q85" s="37" t="str">
        <f>IF(E85="","",IF(②選手情報入力!I93="","",0))</f>
        <v/>
      </c>
      <c r="R85" t="str">
        <f>IF(E85="","",IF(②選手情報入力!I93="","",IF(I85=1,VLOOKUP(②選手情報入力!I93,種目情報!$A$4:$C$17,3,FALSE),VLOOKUP(②選手情報入力!I93,種目情報!$E$3:$G$19,3,FALSE))))</f>
        <v/>
      </c>
      <c r="S85" t="str">
        <f>IF(E85="","",IF(②選手情報入力!K93="","",IF(I85=1,VLOOKUP(②選手情報入力!K93,種目情報!$A$4:$B$17,2,FALSE),VLOOKUP(②選手情報入力!K93,種目情報!$E$4:$F$19,2,FALSE))))</f>
        <v/>
      </c>
      <c r="T85" t="str">
        <f>IF(E85="","",IF(②選手情報入力!L93="","",②選手情報入力!L93))</f>
        <v/>
      </c>
      <c r="U85" s="37" t="str">
        <f>IF(E85="","",IF(②選手情報入力!K93="","",0))</f>
        <v/>
      </c>
      <c r="V85" t="str">
        <f>IF(E85="","",IF(②選手情報入力!K93="","",IF(I85=1,VLOOKUP(②選手情報入力!K93,種目情報!$A$4:$C$17,3,FALSE),VLOOKUP(②選手情報入力!K93,種目情報!$E$4:$G$19,3,FALSE))))</f>
        <v/>
      </c>
      <c r="W85" t="str">
        <f>IF(E85="","",IF(②選手情報入力!M93="","",IF(I85=1,VLOOKUP(②選手情報入力!M93,種目情報!$A$4:$B$17,2,FALSE),VLOOKUP(②選手情報入力!M93,種目情報!$E$4:$F$19,2,FALSE))))</f>
        <v/>
      </c>
      <c r="X85" t="str">
        <f>IF(E85="","",IF(②選手情報入力!N93="","",②選手情報入力!N93))</f>
        <v/>
      </c>
      <c r="Y85" s="37" t="str">
        <f>IF(E85="","",IF(②選手情報入力!M93="","",0))</f>
        <v/>
      </c>
      <c r="Z85" t="str">
        <f>IF(E85="","",IF(②選手情報入力!M93="","",IF(I85=1,VLOOKUP(②選手情報入力!M93,種目情報!$A$4:$C$17,3,FALSE),VLOOKUP(②選手情報入力!M93,種目情報!$E$4:$G$19,3,FALSE))))</f>
        <v/>
      </c>
      <c r="AA85" t="str">
        <f>IF(E85="","",IF(②選手情報入力!O93="","",IF(I85=1,種目情報!$J$4,種目情報!$J$6)))</f>
        <v/>
      </c>
      <c r="AB85" t="str">
        <f>IF(E85="","",IF(②選手情報入力!O93="","",IF(I85=1,IF(②選手情報入力!$O$5="","",②選手情報入力!$O$5),IF(②選手情報入力!$O$6="","",②選手情報入力!$O$6))))</f>
        <v/>
      </c>
      <c r="AC85" t="str">
        <f>IF(E85="","",IF(②選手情報入力!O93="","",0))</f>
        <v/>
      </c>
      <c r="AD85" t="str">
        <f>IF(E85="","",IF(②選手情報入力!O93="","",2))</f>
        <v/>
      </c>
      <c r="AE85" t="str">
        <f>IF(E85="","",IF(②選手情報入力!P93="","",IF(I85=1,種目情報!$J$5,種目情報!$J$7)))</f>
        <v/>
      </c>
      <c r="AF85" t="str">
        <f>IF(E85="","",IF(②選手情報入力!P93="","",IF(I85=1,IF(②選手情報入力!$P$5="","",②選手情報入力!$P$5),IF(②選手情報入力!$P$6="","",②選手情報入力!$P$6))))</f>
        <v/>
      </c>
      <c r="AG85" t="str">
        <f>IF(E85="","",IF(②選手情報入力!P93="","",0))</f>
        <v/>
      </c>
      <c r="AH85" t="str">
        <f>IF(E85="","",IF(②選手情報入力!P93="","",2))</f>
        <v/>
      </c>
    </row>
    <row r="86" spans="1:35">
      <c r="A86" t="str">
        <f>IF(E86="","",I86*1000000+①学校情報入力!$D$3*1000+②選手情報入力!A94)</f>
        <v/>
      </c>
      <c r="B86" t="str">
        <f>IF(E86="","",①学校情報入力!$D$3)</f>
        <v/>
      </c>
      <c r="D86" t="str">
        <f>IF(②選手情報入力!B94="","",②選手情報入力!B94)</f>
        <v/>
      </c>
      <c r="E86" t="str">
        <f>IF(②選手情報入力!C94="","",②選手情報入力!C94)</f>
        <v/>
      </c>
      <c r="F86" t="str">
        <f>IF(E86="","",②選手情報入力!D94)</f>
        <v/>
      </c>
      <c r="G86" t="str">
        <f>IF(E86="","",②選手情報入力!E94)</f>
        <v/>
      </c>
      <c r="H86" t="str">
        <f t="shared" si="3"/>
        <v/>
      </c>
      <c r="I86" t="str">
        <f>IF(E86="","",IF(②選手情報入力!G94="男",1,2))</f>
        <v/>
      </c>
      <c r="J86" t="str">
        <f>IF(E86="","",IF(②選手情報入力!H94="","",②選手情報入力!H94))</f>
        <v/>
      </c>
      <c r="L86" t="str">
        <f t="shared" si="4"/>
        <v/>
      </c>
      <c r="M86" t="str">
        <f t="shared" si="5"/>
        <v/>
      </c>
      <c r="O86" t="str">
        <f>IF(E86="","",IF(②選手情報入力!I94="","",IF(I86=1,VLOOKUP(②選手情報入力!I94,種目情報!$A$3:$B$17,2,FALSE),VLOOKUP(②選手情報入力!I94,種目情報!$E$3:$F$19,2,FALSE))))</f>
        <v/>
      </c>
      <c r="P86" t="str">
        <f>IF(E86="","",IF(②選手情報入力!J94="","",②選手情報入力!J94))</f>
        <v/>
      </c>
      <c r="Q86" s="37" t="str">
        <f>IF(E86="","",IF(②選手情報入力!I94="","",0))</f>
        <v/>
      </c>
      <c r="R86" t="str">
        <f>IF(E86="","",IF(②選手情報入力!I94="","",IF(I86=1,VLOOKUP(②選手情報入力!I94,種目情報!$A$4:$C$17,3,FALSE),VLOOKUP(②選手情報入力!I94,種目情報!$E$3:$G$19,3,FALSE))))</f>
        <v/>
      </c>
      <c r="S86" t="str">
        <f>IF(E86="","",IF(②選手情報入力!K94="","",IF(I86=1,VLOOKUP(②選手情報入力!K94,種目情報!$A$4:$B$17,2,FALSE),VLOOKUP(②選手情報入力!K94,種目情報!$E$4:$F$19,2,FALSE))))</f>
        <v/>
      </c>
      <c r="T86" t="str">
        <f>IF(E86="","",IF(②選手情報入力!L94="","",②選手情報入力!L94))</f>
        <v/>
      </c>
      <c r="U86" s="37" t="str">
        <f>IF(E86="","",IF(②選手情報入力!K94="","",0))</f>
        <v/>
      </c>
      <c r="V86" t="str">
        <f>IF(E86="","",IF(②選手情報入力!K94="","",IF(I86=1,VLOOKUP(②選手情報入力!K94,種目情報!$A$4:$C$17,3,FALSE),VLOOKUP(②選手情報入力!K94,種目情報!$E$4:$G$19,3,FALSE))))</f>
        <v/>
      </c>
      <c r="W86" t="str">
        <f>IF(E86="","",IF(②選手情報入力!M94="","",IF(I86=1,VLOOKUP(②選手情報入力!M94,種目情報!$A$4:$B$17,2,FALSE),VLOOKUP(②選手情報入力!M94,種目情報!$E$4:$F$19,2,FALSE))))</f>
        <v/>
      </c>
      <c r="X86" t="str">
        <f>IF(E86="","",IF(②選手情報入力!N94="","",②選手情報入力!N94))</f>
        <v/>
      </c>
      <c r="Y86" s="37" t="str">
        <f>IF(E86="","",IF(②選手情報入力!M94="","",0))</f>
        <v/>
      </c>
      <c r="Z86" t="str">
        <f>IF(E86="","",IF(②選手情報入力!M94="","",IF(I86=1,VLOOKUP(②選手情報入力!M94,種目情報!$A$4:$C$17,3,FALSE),VLOOKUP(②選手情報入力!M94,種目情報!$E$4:$G$19,3,FALSE))))</f>
        <v/>
      </c>
      <c r="AA86" t="str">
        <f>IF(E86="","",IF(②選手情報入力!O94="","",IF(I86=1,種目情報!$J$4,種目情報!$J$6)))</f>
        <v/>
      </c>
      <c r="AB86" t="str">
        <f>IF(E86="","",IF(②選手情報入力!O94="","",IF(I86=1,IF(②選手情報入力!$O$5="","",②選手情報入力!$O$5),IF(②選手情報入力!$O$6="","",②選手情報入力!$O$6))))</f>
        <v/>
      </c>
      <c r="AC86" t="str">
        <f>IF(E86="","",IF(②選手情報入力!O94="","",0))</f>
        <v/>
      </c>
      <c r="AD86" t="str">
        <f>IF(E86="","",IF(②選手情報入力!O94="","",2))</f>
        <v/>
      </c>
      <c r="AE86" t="str">
        <f>IF(E86="","",IF(②選手情報入力!P94="","",IF(I86=1,種目情報!$J$5,種目情報!$J$7)))</f>
        <v/>
      </c>
      <c r="AF86" t="str">
        <f>IF(E86="","",IF(②選手情報入力!P94="","",IF(I86=1,IF(②選手情報入力!$P$5="","",②選手情報入力!$P$5),IF(②選手情報入力!$P$6="","",②選手情報入力!$P$6))))</f>
        <v/>
      </c>
      <c r="AG86" t="str">
        <f>IF(E86="","",IF(②選手情報入力!P94="","",0))</f>
        <v/>
      </c>
      <c r="AH86" t="str">
        <f>IF(E86="","",IF(②選手情報入力!P94="","",2))</f>
        <v/>
      </c>
    </row>
    <row r="87" spans="1:35">
      <c r="A87" t="str">
        <f>IF(E87="","",I87*1000000+①学校情報入力!$D$3*1000+②選手情報入力!A95)</f>
        <v/>
      </c>
      <c r="B87" t="str">
        <f>IF(E87="","",①学校情報入力!$D$3)</f>
        <v/>
      </c>
      <c r="D87" t="str">
        <f>IF(②選手情報入力!B95="","",②選手情報入力!B95)</f>
        <v/>
      </c>
      <c r="E87" t="str">
        <f>IF(②選手情報入力!C95="","",②選手情報入力!C95)</f>
        <v/>
      </c>
      <c r="F87" t="str">
        <f>IF(E87="","",②選手情報入力!D95)</f>
        <v/>
      </c>
      <c r="G87" t="str">
        <f>IF(E87="","",②選手情報入力!E95)</f>
        <v/>
      </c>
      <c r="H87" t="str">
        <f t="shared" si="3"/>
        <v/>
      </c>
      <c r="I87" t="str">
        <f>IF(E87="","",IF(②選手情報入力!G95="男",1,2))</f>
        <v/>
      </c>
      <c r="J87" t="str">
        <f>IF(E87="","",IF(②選手情報入力!H95="","",②選手情報入力!H95))</f>
        <v/>
      </c>
      <c r="L87" t="str">
        <f t="shared" si="4"/>
        <v/>
      </c>
      <c r="M87" t="str">
        <f t="shared" si="5"/>
        <v/>
      </c>
      <c r="O87" t="str">
        <f>IF(E87="","",IF(②選手情報入力!I95="","",IF(I87=1,VLOOKUP(②選手情報入力!I95,種目情報!$A$3:$B$17,2,FALSE),VLOOKUP(②選手情報入力!I95,種目情報!$E$3:$F$19,2,FALSE))))</f>
        <v/>
      </c>
      <c r="P87" t="str">
        <f>IF(E87="","",IF(②選手情報入力!J95="","",②選手情報入力!J95))</f>
        <v/>
      </c>
      <c r="Q87" s="37" t="str">
        <f>IF(E87="","",IF(②選手情報入力!I95="","",0))</f>
        <v/>
      </c>
      <c r="R87" t="str">
        <f>IF(E87="","",IF(②選手情報入力!I95="","",IF(I87=1,VLOOKUP(②選手情報入力!I95,種目情報!$A$4:$C$17,3,FALSE),VLOOKUP(②選手情報入力!I95,種目情報!$E$3:$G$19,3,FALSE))))</f>
        <v/>
      </c>
      <c r="S87" t="str">
        <f>IF(E87="","",IF(②選手情報入力!K95="","",IF(I87=1,VLOOKUP(②選手情報入力!K95,種目情報!$A$4:$B$17,2,FALSE),VLOOKUP(②選手情報入力!K95,種目情報!$E$4:$F$19,2,FALSE))))</f>
        <v/>
      </c>
      <c r="T87" t="str">
        <f>IF(E87="","",IF(②選手情報入力!L95="","",②選手情報入力!L95))</f>
        <v/>
      </c>
      <c r="U87" s="37" t="str">
        <f>IF(E87="","",IF(②選手情報入力!K95="","",0))</f>
        <v/>
      </c>
      <c r="V87" t="str">
        <f>IF(E87="","",IF(②選手情報入力!K95="","",IF(I87=1,VLOOKUP(②選手情報入力!K95,種目情報!$A$4:$C$17,3,FALSE),VLOOKUP(②選手情報入力!K95,種目情報!$E$4:$G$19,3,FALSE))))</f>
        <v/>
      </c>
      <c r="W87" t="str">
        <f>IF(E87="","",IF(②選手情報入力!M95="","",IF(I87=1,VLOOKUP(②選手情報入力!M95,種目情報!$A$4:$B$17,2,FALSE),VLOOKUP(②選手情報入力!M95,種目情報!$E$4:$F$19,2,FALSE))))</f>
        <v/>
      </c>
      <c r="X87" t="str">
        <f>IF(E87="","",IF(②選手情報入力!N95="","",②選手情報入力!N95))</f>
        <v/>
      </c>
      <c r="Y87" s="37" t="str">
        <f>IF(E87="","",IF(②選手情報入力!M95="","",0))</f>
        <v/>
      </c>
      <c r="Z87" t="str">
        <f>IF(E87="","",IF(②選手情報入力!M95="","",IF(I87=1,VLOOKUP(②選手情報入力!M95,種目情報!$A$4:$C$17,3,FALSE),VLOOKUP(②選手情報入力!M95,種目情報!$E$4:$G$19,3,FALSE))))</f>
        <v/>
      </c>
      <c r="AA87" t="str">
        <f>IF(E87="","",IF(②選手情報入力!O95="","",IF(I87=1,種目情報!$J$4,種目情報!$J$6)))</f>
        <v/>
      </c>
      <c r="AB87" t="str">
        <f>IF(E87="","",IF(②選手情報入力!O95="","",IF(I87=1,IF(②選手情報入力!$O$5="","",②選手情報入力!$O$5),IF(②選手情報入力!$O$6="","",②選手情報入力!$O$6))))</f>
        <v/>
      </c>
      <c r="AC87" t="str">
        <f>IF(E87="","",IF(②選手情報入力!O95="","",0))</f>
        <v/>
      </c>
      <c r="AD87" t="str">
        <f>IF(E87="","",IF(②選手情報入力!O95="","",2))</f>
        <v/>
      </c>
      <c r="AE87" t="str">
        <f>IF(E87="","",IF(②選手情報入力!P95="","",IF(I87=1,種目情報!$J$5,種目情報!$J$7)))</f>
        <v/>
      </c>
      <c r="AF87" t="str">
        <f>IF(E87="","",IF(②選手情報入力!P95="","",IF(I87=1,IF(②選手情報入力!$P$5="","",②選手情報入力!$P$5),IF(②選手情報入力!$P$6="","",②選手情報入力!$P$6))))</f>
        <v/>
      </c>
      <c r="AG87" t="str">
        <f>IF(E87="","",IF(②選手情報入力!P95="","",0))</f>
        <v/>
      </c>
      <c r="AH87" t="str">
        <f>IF(E87="","",IF(②選手情報入力!P95="","",2))</f>
        <v/>
      </c>
    </row>
    <row r="88" spans="1:35">
      <c r="A88" t="str">
        <f>IF(E88="","",I88*1000000+①学校情報入力!$D$3*1000+②選手情報入力!A96)</f>
        <v/>
      </c>
      <c r="B88" t="str">
        <f>IF(E88="","",①学校情報入力!$D$3)</f>
        <v/>
      </c>
      <c r="D88" t="str">
        <f>IF(②選手情報入力!B96="","",②選手情報入力!B96)</f>
        <v/>
      </c>
      <c r="E88" t="str">
        <f>IF(②選手情報入力!C96="","",②選手情報入力!C96)</f>
        <v/>
      </c>
      <c r="F88" t="str">
        <f>IF(E88="","",②選手情報入力!D96)</f>
        <v/>
      </c>
      <c r="G88" t="str">
        <f>IF(E88="","",②選手情報入力!E96)</f>
        <v/>
      </c>
      <c r="H88" t="str">
        <f t="shared" si="3"/>
        <v/>
      </c>
      <c r="I88" t="str">
        <f>IF(E88="","",IF(②選手情報入力!G96="男",1,2))</f>
        <v/>
      </c>
      <c r="J88" t="str">
        <f>IF(E88="","",IF(②選手情報入力!H96="","",②選手情報入力!H96))</f>
        <v/>
      </c>
      <c r="L88" t="str">
        <f t="shared" si="4"/>
        <v/>
      </c>
      <c r="M88" t="str">
        <f t="shared" si="5"/>
        <v/>
      </c>
      <c r="O88" t="str">
        <f>IF(E88="","",IF(②選手情報入力!I96="","",IF(I88=1,VLOOKUP(②選手情報入力!I96,種目情報!$A$3:$B$17,2,FALSE),VLOOKUP(②選手情報入力!I96,種目情報!$E$3:$F$19,2,FALSE))))</f>
        <v/>
      </c>
      <c r="P88" t="str">
        <f>IF(E88="","",IF(②選手情報入力!J96="","",②選手情報入力!J96))</f>
        <v/>
      </c>
      <c r="Q88" s="37" t="str">
        <f>IF(E88="","",IF(②選手情報入力!I96="","",0))</f>
        <v/>
      </c>
      <c r="R88" t="str">
        <f>IF(E88="","",IF(②選手情報入力!I96="","",IF(I88=1,VLOOKUP(②選手情報入力!I96,種目情報!$A$4:$C$17,3,FALSE),VLOOKUP(②選手情報入力!I96,種目情報!$E$3:$G$19,3,FALSE))))</f>
        <v/>
      </c>
      <c r="S88" t="str">
        <f>IF(E88="","",IF(②選手情報入力!K96="","",IF(I88=1,VLOOKUP(②選手情報入力!K96,種目情報!$A$4:$B$17,2,FALSE),VLOOKUP(②選手情報入力!K96,種目情報!$E$4:$F$19,2,FALSE))))</f>
        <v/>
      </c>
      <c r="T88" t="str">
        <f>IF(E88="","",IF(②選手情報入力!L96="","",②選手情報入力!L96))</f>
        <v/>
      </c>
      <c r="U88" s="37" t="str">
        <f>IF(E88="","",IF(②選手情報入力!K96="","",0))</f>
        <v/>
      </c>
      <c r="V88" t="str">
        <f>IF(E88="","",IF(②選手情報入力!K96="","",IF(I88=1,VLOOKUP(②選手情報入力!K96,種目情報!$A$4:$C$17,3,FALSE),VLOOKUP(②選手情報入力!K96,種目情報!$E$4:$G$19,3,FALSE))))</f>
        <v/>
      </c>
      <c r="W88" t="str">
        <f>IF(E88="","",IF(②選手情報入力!M96="","",IF(I88=1,VLOOKUP(②選手情報入力!M96,種目情報!$A$4:$B$17,2,FALSE),VLOOKUP(②選手情報入力!M96,種目情報!$E$4:$F$19,2,FALSE))))</f>
        <v/>
      </c>
      <c r="X88" t="str">
        <f>IF(E88="","",IF(②選手情報入力!N96="","",②選手情報入力!N96))</f>
        <v/>
      </c>
      <c r="Y88" s="37" t="str">
        <f>IF(E88="","",IF(②選手情報入力!M96="","",0))</f>
        <v/>
      </c>
      <c r="Z88" t="str">
        <f>IF(E88="","",IF(②選手情報入力!M96="","",IF(I88=1,VLOOKUP(②選手情報入力!M96,種目情報!$A$4:$C$17,3,FALSE),VLOOKUP(②選手情報入力!M96,種目情報!$E$4:$G$19,3,FALSE))))</f>
        <v/>
      </c>
      <c r="AA88" t="str">
        <f>IF(E88="","",IF(②選手情報入力!O96="","",IF(I88=1,種目情報!$J$4,種目情報!$J$6)))</f>
        <v/>
      </c>
      <c r="AB88" t="str">
        <f>IF(E88="","",IF(②選手情報入力!O96="","",IF(I88=1,IF(②選手情報入力!$O$5="","",②選手情報入力!$O$5),IF(②選手情報入力!$O$6="","",②選手情報入力!$O$6))))</f>
        <v/>
      </c>
      <c r="AC88" t="str">
        <f>IF(E88="","",IF(②選手情報入力!O96="","",0))</f>
        <v/>
      </c>
      <c r="AD88" t="str">
        <f>IF(E88="","",IF(②選手情報入力!O96="","",2))</f>
        <v/>
      </c>
      <c r="AE88" t="str">
        <f>IF(E88="","",IF(②選手情報入力!P96="","",IF(I88=1,種目情報!$J$5,種目情報!$J$7)))</f>
        <v/>
      </c>
      <c r="AF88" t="str">
        <f>IF(E88="","",IF(②選手情報入力!P96="","",IF(I88=1,IF(②選手情報入力!$P$5="","",②選手情報入力!$P$5),IF(②選手情報入力!$P$6="","",②選手情報入力!$P$6))))</f>
        <v/>
      </c>
      <c r="AG88" t="str">
        <f>IF(E88="","",IF(②選手情報入力!P96="","",0))</f>
        <v/>
      </c>
      <c r="AH88" t="str">
        <f>IF(E88="","",IF(②選手情報入力!P96="","",2))</f>
        <v/>
      </c>
    </row>
    <row r="89" spans="1:35">
      <c r="A89" t="str">
        <f>IF(E89="","",I89*1000000+①学校情報入力!$D$3*1000+②選手情報入力!A97)</f>
        <v/>
      </c>
      <c r="B89" t="str">
        <f>IF(E89="","",①学校情報入力!$D$3)</f>
        <v/>
      </c>
      <c r="D89" t="str">
        <f>IF(②選手情報入力!B97="","",②選手情報入力!B97)</f>
        <v/>
      </c>
      <c r="E89" t="str">
        <f>IF(②選手情報入力!C97="","",②選手情報入力!C97)</f>
        <v/>
      </c>
      <c r="F89" t="str">
        <f>IF(E89="","",②選手情報入力!D97)</f>
        <v/>
      </c>
      <c r="G89" t="str">
        <f>IF(E89="","",②選手情報入力!E97)</f>
        <v/>
      </c>
      <c r="H89" t="str">
        <f t="shared" si="3"/>
        <v/>
      </c>
      <c r="I89" t="str">
        <f>IF(E89="","",IF(②選手情報入力!G97="男",1,2))</f>
        <v/>
      </c>
      <c r="J89" t="str">
        <f>IF(E89="","",IF(②選手情報入力!H97="","",②選手情報入力!H97))</f>
        <v/>
      </c>
      <c r="L89" t="str">
        <f t="shared" si="4"/>
        <v/>
      </c>
      <c r="M89" t="str">
        <f t="shared" si="5"/>
        <v/>
      </c>
      <c r="O89" t="str">
        <f>IF(E89="","",IF(②選手情報入力!I97="","",IF(I89=1,VLOOKUP(②選手情報入力!I97,種目情報!$A$3:$B$17,2,FALSE),VLOOKUP(②選手情報入力!I97,種目情報!$E$3:$F$19,2,FALSE))))</f>
        <v/>
      </c>
      <c r="P89" t="str">
        <f>IF(E89="","",IF(②選手情報入力!J97="","",②選手情報入力!J97))</f>
        <v/>
      </c>
      <c r="Q89" s="37" t="str">
        <f>IF(E89="","",IF(②選手情報入力!I97="","",0))</f>
        <v/>
      </c>
      <c r="R89" t="str">
        <f>IF(E89="","",IF(②選手情報入力!I97="","",IF(I89=1,VLOOKUP(②選手情報入力!I97,種目情報!$A$4:$C$17,3,FALSE),VLOOKUP(②選手情報入力!I97,種目情報!$E$3:$G$19,3,FALSE))))</f>
        <v/>
      </c>
      <c r="S89" t="str">
        <f>IF(E89="","",IF(②選手情報入力!K97="","",IF(I89=1,VLOOKUP(②選手情報入力!K97,種目情報!$A$4:$B$17,2,FALSE),VLOOKUP(②選手情報入力!K97,種目情報!$E$4:$F$19,2,FALSE))))</f>
        <v/>
      </c>
      <c r="T89" t="str">
        <f>IF(E89="","",IF(②選手情報入力!L97="","",②選手情報入力!L97))</f>
        <v/>
      </c>
      <c r="U89" s="37" t="str">
        <f>IF(E89="","",IF(②選手情報入力!K97="","",0))</f>
        <v/>
      </c>
      <c r="V89" t="str">
        <f>IF(E89="","",IF(②選手情報入力!K97="","",IF(I89=1,VLOOKUP(②選手情報入力!K97,種目情報!$A$4:$C$17,3,FALSE),VLOOKUP(②選手情報入力!K97,種目情報!$E$4:$G$19,3,FALSE))))</f>
        <v/>
      </c>
      <c r="W89" t="str">
        <f>IF(E89="","",IF(②選手情報入力!M97="","",IF(I89=1,VLOOKUP(②選手情報入力!M97,種目情報!$A$4:$B$17,2,FALSE),VLOOKUP(②選手情報入力!M97,種目情報!$E$4:$F$19,2,FALSE))))</f>
        <v/>
      </c>
      <c r="X89" t="str">
        <f>IF(E89="","",IF(②選手情報入力!N97="","",②選手情報入力!N97))</f>
        <v/>
      </c>
      <c r="Y89" s="37" t="str">
        <f>IF(E89="","",IF(②選手情報入力!M97="","",0))</f>
        <v/>
      </c>
      <c r="Z89" t="str">
        <f>IF(E89="","",IF(②選手情報入力!M97="","",IF(I89=1,VLOOKUP(②選手情報入力!M97,種目情報!$A$4:$C$17,3,FALSE),VLOOKUP(②選手情報入力!M97,種目情報!$E$4:$G$19,3,FALSE))))</f>
        <v/>
      </c>
      <c r="AA89" t="str">
        <f>IF(E89="","",IF(②選手情報入力!O97="","",IF(I89=1,種目情報!$J$4,種目情報!$J$6)))</f>
        <v/>
      </c>
      <c r="AB89" t="str">
        <f>IF(E89="","",IF(②選手情報入力!O97="","",IF(I89=1,IF(②選手情報入力!$O$5="","",②選手情報入力!$O$5),IF(②選手情報入力!$O$6="","",②選手情報入力!$O$6))))</f>
        <v/>
      </c>
      <c r="AC89" t="str">
        <f>IF(E89="","",IF(②選手情報入力!O97="","",0))</f>
        <v/>
      </c>
      <c r="AD89" t="str">
        <f>IF(E89="","",IF(②選手情報入力!O97="","",2))</f>
        <v/>
      </c>
      <c r="AE89" t="str">
        <f>IF(E89="","",IF(②選手情報入力!P97="","",IF(I89=1,種目情報!$J$5,種目情報!$J$7)))</f>
        <v/>
      </c>
      <c r="AF89" t="str">
        <f>IF(E89="","",IF(②選手情報入力!P97="","",IF(I89=1,IF(②選手情報入力!$P$5="","",②選手情報入力!$P$5),IF(②選手情報入力!$P$6="","",②選手情報入力!$P$6))))</f>
        <v/>
      </c>
      <c r="AG89" t="str">
        <f>IF(E89="","",IF(②選手情報入力!P97="","",0))</f>
        <v/>
      </c>
      <c r="AH89" t="str">
        <f>IF(E89="","",IF(②選手情報入力!P97="","",2))</f>
        <v/>
      </c>
    </row>
    <row r="90" spans="1:35">
      <c r="A90" t="str">
        <f>IF(E90="","",I90*1000000+①学校情報入力!$D$3*1000+②選手情報入力!A98)</f>
        <v/>
      </c>
      <c r="B90" t="str">
        <f>IF(E90="","",①学校情報入力!$D$3)</f>
        <v/>
      </c>
      <c r="D90" t="str">
        <f>IF(②選手情報入力!B98="","",②選手情報入力!B98)</f>
        <v/>
      </c>
      <c r="E90" t="str">
        <f>IF(②選手情報入力!C98="","",②選手情報入力!C98)</f>
        <v/>
      </c>
      <c r="F90" t="str">
        <f>IF(E90="","",②選手情報入力!D98)</f>
        <v/>
      </c>
      <c r="G90" t="str">
        <f>IF(E90="","",②選手情報入力!E98)</f>
        <v/>
      </c>
      <c r="H90" t="str">
        <f t="shared" si="3"/>
        <v/>
      </c>
      <c r="I90" t="str">
        <f>IF(E90="","",IF(②選手情報入力!G98="男",1,2))</f>
        <v/>
      </c>
      <c r="J90" t="str">
        <f>IF(E90="","",IF(②選手情報入力!H98="","",②選手情報入力!H98))</f>
        <v/>
      </c>
      <c r="L90" t="str">
        <f t="shared" si="4"/>
        <v/>
      </c>
      <c r="M90" t="str">
        <f t="shared" si="5"/>
        <v/>
      </c>
      <c r="O90" t="str">
        <f>IF(E90="","",IF(②選手情報入力!I98="","",IF(I90=1,VLOOKUP(②選手情報入力!I98,種目情報!$A$3:$B$17,2,FALSE),VLOOKUP(②選手情報入力!I98,種目情報!$E$3:$F$19,2,FALSE))))</f>
        <v/>
      </c>
      <c r="P90" t="str">
        <f>IF(E90="","",IF(②選手情報入力!J98="","",②選手情報入力!J98))</f>
        <v/>
      </c>
      <c r="Q90" s="37" t="str">
        <f>IF(E90="","",IF(②選手情報入力!I98="","",0))</f>
        <v/>
      </c>
      <c r="R90" t="str">
        <f>IF(E90="","",IF(②選手情報入力!I98="","",IF(I90=1,VLOOKUP(②選手情報入力!I98,種目情報!$A$4:$C$17,3,FALSE),VLOOKUP(②選手情報入力!I98,種目情報!$E$3:$G$19,3,FALSE))))</f>
        <v/>
      </c>
      <c r="S90" t="str">
        <f>IF(E90="","",IF(②選手情報入力!K98="","",IF(I90=1,VLOOKUP(②選手情報入力!K98,種目情報!$A$4:$B$17,2,FALSE),VLOOKUP(②選手情報入力!K98,種目情報!$E$4:$F$19,2,FALSE))))</f>
        <v/>
      </c>
      <c r="T90" t="str">
        <f>IF(E90="","",IF(②選手情報入力!L98="","",②選手情報入力!L98))</f>
        <v/>
      </c>
      <c r="U90" s="37" t="str">
        <f>IF(E90="","",IF(②選手情報入力!K98="","",0))</f>
        <v/>
      </c>
      <c r="V90" t="str">
        <f>IF(E90="","",IF(②選手情報入力!K98="","",IF(I90=1,VLOOKUP(②選手情報入力!K98,種目情報!$A$4:$C$17,3,FALSE),VLOOKUP(②選手情報入力!K98,種目情報!$E$4:$G$19,3,FALSE))))</f>
        <v/>
      </c>
      <c r="W90" t="str">
        <f>IF(E90="","",IF(②選手情報入力!M98="","",IF(I90=1,VLOOKUP(②選手情報入力!M98,種目情報!$A$4:$B$17,2,FALSE),VLOOKUP(②選手情報入力!M98,種目情報!$E$4:$F$19,2,FALSE))))</f>
        <v/>
      </c>
      <c r="X90" t="str">
        <f>IF(E90="","",IF(②選手情報入力!N98="","",②選手情報入力!N98))</f>
        <v/>
      </c>
      <c r="Y90" s="37" t="str">
        <f>IF(E90="","",IF(②選手情報入力!M98="","",0))</f>
        <v/>
      </c>
      <c r="Z90" t="str">
        <f>IF(E90="","",IF(②選手情報入力!M98="","",IF(I90=1,VLOOKUP(②選手情報入力!M98,種目情報!$A$4:$C$17,3,FALSE),VLOOKUP(②選手情報入力!M98,種目情報!$E$4:$G$19,3,FALSE))))</f>
        <v/>
      </c>
      <c r="AA90" t="str">
        <f>IF(E90="","",IF(②選手情報入力!O98="","",IF(I90=1,種目情報!$J$4,種目情報!$J$6)))</f>
        <v/>
      </c>
      <c r="AB90" t="str">
        <f>IF(E90="","",IF(②選手情報入力!O98="","",IF(I90=1,IF(②選手情報入力!$O$5="","",②選手情報入力!$O$5),IF(②選手情報入力!$O$6="","",②選手情報入力!$O$6))))</f>
        <v/>
      </c>
      <c r="AC90" t="str">
        <f>IF(E90="","",IF(②選手情報入力!O98="","",0))</f>
        <v/>
      </c>
      <c r="AD90" t="str">
        <f>IF(E90="","",IF(②選手情報入力!O98="","",2))</f>
        <v/>
      </c>
      <c r="AE90" t="str">
        <f>IF(E90="","",IF(②選手情報入力!P98="","",IF(I90=1,種目情報!$J$5,種目情報!$J$7)))</f>
        <v/>
      </c>
      <c r="AF90" t="str">
        <f>IF(E90="","",IF(②選手情報入力!P98="","",IF(I90=1,IF(②選手情報入力!$P$5="","",②選手情報入力!$P$5),IF(②選手情報入力!$P$6="","",②選手情報入力!$P$6))))</f>
        <v/>
      </c>
      <c r="AG90" t="str">
        <f>IF(E90="","",IF(②選手情報入力!P98="","",0))</f>
        <v/>
      </c>
      <c r="AH90" t="str">
        <f>IF(E90="","",IF(②選手情報入力!P98="","",2))</f>
        <v/>
      </c>
    </row>
    <row r="91" spans="1:35">
      <c r="A91" t="str">
        <f>IF(E91="","",I91*1000000+①学校情報入力!$D$3*1000+②選手情報入力!A99)</f>
        <v/>
      </c>
      <c r="B91" t="str">
        <f>IF(E91="","",①学校情報入力!$D$3)</f>
        <v/>
      </c>
      <c r="D91" t="str">
        <f>IF(②選手情報入力!B99="","",②選手情報入力!B99)</f>
        <v/>
      </c>
      <c r="E91" t="str">
        <f>IF(②選手情報入力!C99="","",②選手情報入力!C99)</f>
        <v/>
      </c>
      <c r="F91" t="str">
        <f>IF(E91="","",②選手情報入力!D99)</f>
        <v/>
      </c>
      <c r="G91" t="str">
        <f>IF(E91="","",②選手情報入力!E99)</f>
        <v/>
      </c>
      <c r="H91" t="str">
        <f t="shared" si="3"/>
        <v/>
      </c>
      <c r="I91" t="str">
        <f>IF(E91="","",IF(②選手情報入力!G99="男",1,2))</f>
        <v/>
      </c>
      <c r="J91" t="str">
        <f>IF(E91="","",IF(②選手情報入力!H99="","",②選手情報入力!H99))</f>
        <v/>
      </c>
      <c r="L91" t="str">
        <f t="shared" si="4"/>
        <v/>
      </c>
      <c r="M91" t="str">
        <f t="shared" si="5"/>
        <v/>
      </c>
      <c r="O91" t="str">
        <f>IF(E91="","",IF(②選手情報入力!I99="","",IF(I91=1,VLOOKUP(②選手情報入力!I99,種目情報!$A$3:$B$17,2,FALSE),VLOOKUP(②選手情報入力!I99,種目情報!$E$3:$F$19,2,FALSE))))</f>
        <v/>
      </c>
      <c r="P91" t="str">
        <f>IF(E91="","",IF(②選手情報入力!J99="","",②選手情報入力!J99))</f>
        <v/>
      </c>
      <c r="Q91" s="37" t="str">
        <f>IF(E91="","",IF(②選手情報入力!I99="","",0))</f>
        <v/>
      </c>
      <c r="R91" t="str">
        <f>IF(E91="","",IF(②選手情報入力!I99="","",IF(I91=1,VLOOKUP(②選手情報入力!I99,種目情報!$A$4:$C$17,3,FALSE),VLOOKUP(②選手情報入力!I99,種目情報!$E$3:$G$19,3,FALSE))))</f>
        <v/>
      </c>
      <c r="S91" t="str">
        <f>IF(E91="","",IF(②選手情報入力!K99="","",IF(I91=1,VLOOKUP(②選手情報入力!K99,種目情報!$A$4:$B$17,2,FALSE),VLOOKUP(②選手情報入力!K99,種目情報!$E$4:$F$19,2,FALSE))))</f>
        <v/>
      </c>
      <c r="T91" t="str">
        <f>IF(E91="","",IF(②選手情報入力!L99="","",②選手情報入力!L99))</f>
        <v/>
      </c>
      <c r="U91" s="37" t="str">
        <f>IF(E91="","",IF(②選手情報入力!K99="","",0))</f>
        <v/>
      </c>
      <c r="V91" t="str">
        <f>IF(E91="","",IF(②選手情報入力!K99="","",IF(I91=1,VLOOKUP(②選手情報入力!K99,種目情報!$A$4:$C$17,3,FALSE),VLOOKUP(②選手情報入力!K99,種目情報!$E$4:$G$19,3,FALSE))))</f>
        <v/>
      </c>
      <c r="W91" t="str">
        <f>IF(E91="","",IF(②選手情報入力!M99="","",IF(I91=1,VLOOKUP(②選手情報入力!M99,種目情報!$A$4:$B$17,2,FALSE),VLOOKUP(②選手情報入力!M99,種目情報!$E$4:$F$19,2,FALSE))))</f>
        <v/>
      </c>
      <c r="X91" t="str">
        <f>IF(E91="","",IF(②選手情報入力!N99="","",②選手情報入力!N99))</f>
        <v/>
      </c>
      <c r="Y91" s="37" t="str">
        <f>IF(E91="","",IF(②選手情報入力!M99="","",0))</f>
        <v/>
      </c>
      <c r="Z91" t="str">
        <f>IF(E91="","",IF(②選手情報入力!M99="","",IF(I91=1,VLOOKUP(②選手情報入力!M99,種目情報!$A$4:$C$17,3,FALSE),VLOOKUP(②選手情報入力!M99,種目情報!$E$4:$G$19,3,FALSE))))</f>
        <v/>
      </c>
      <c r="AA91" t="str">
        <f>IF(E91="","",IF(②選手情報入力!O99="","",IF(I91=1,種目情報!$J$4,種目情報!$J$6)))</f>
        <v/>
      </c>
      <c r="AB91" t="str">
        <f>IF(E91="","",IF(②選手情報入力!O99="","",IF(I91=1,IF(②選手情報入力!$O$5="","",②選手情報入力!$O$5),IF(②選手情報入力!$O$6="","",②選手情報入力!$O$6))))</f>
        <v/>
      </c>
      <c r="AC91" t="str">
        <f>IF(E91="","",IF(②選手情報入力!O99="","",0))</f>
        <v/>
      </c>
      <c r="AD91" t="str">
        <f>IF(E91="","",IF(②選手情報入力!O99="","",2))</f>
        <v/>
      </c>
      <c r="AE91" t="str">
        <f>IF(E91="","",IF(②選手情報入力!P99="","",IF(I91=1,種目情報!$J$5,種目情報!$J$7)))</f>
        <v/>
      </c>
      <c r="AF91" t="str">
        <f>IF(E91="","",IF(②選手情報入力!P99="","",IF(I91=1,IF(②選手情報入力!$P$5="","",②選手情報入力!$P$5),IF(②選手情報入力!$P$6="","",②選手情報入力!$P$6))))</f>
        <v/>
      </c>
      <c r="AG91" t="str">
        <f>IF(E91="","",IF(②選手情報入力!P99="","",0))</f>
        <v/>
      </c>
      <c r="AH91" t="str">
        <f>IF(E91="","",IF(②選手情報入力!P99="","",2))</f>
        <v/>
      </c>
    </row>
    <row r="92" spans="1:35">
      <c r="A92" s="27"/>
      <c r="B92" s="27"/>
      <c r="C92" s="27"/>
      <c r="D92" s="27"/>
      <c r="E92" s="27"/>
      <c r="F92" s="27"/>
      <c r="G92" s="27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27"/>
      <c r="Y92" s="27"/>
      <c r="Z92" s="27"/>
      <c r="AA92" s="27"/>
      <c r="AB92" s="27"/>
      <c r="AC92" s="27"/>
      <c r="AD92" s="27"/>
      <c r="AE92" s="27"/>
      <c r="AF92" s="27"/>
      <c r="AG92" s="27"/>
      <c r="AH92" s="27"/>
      <c r="AI92" s="27"/>
    </row>
  </sheetData>
  <sheetProtection sheet="1" objects="1" scenarios="1"/>
  <phoneticPr fontId="1"/>
  <pageMargins left="0.7" right="0.7" top="0.75" bottom="0.75" header="0.3" footer="0.3"/>
  <pageSetup paperSize="9" orientation="portrait" horizontalDpi="4294967293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workbookViewId="0">
      <pane ySplit="1" topLeftCell="A2" activePane="bottomLeft" state="frozen"/>
      <selection pane="bottomLeft" activeCell="C11" sqref="C11"/>
    </sheetView>
  </sheetViews>
  <sheetFormatPr defaultRowHeight="13.5"/>
  <sheetData>
    <row r="1" spans="1:13">
      <c r="A1" t="s">
        <v>63</v>
      </c>
      <c r="B1" t="s">
        <v>64</v>
      </c>
      <c r="C1" t="s">
        <v>65</v>
      </c>
      <c r="D1" t="s">
        <v>66</v>
      </c>
      <c r="E1" t="s">
        <v>67</v>
      </c>
      <c r="F1" t="s">
        <v>68</v>
      </c>
      <c r="G1" t="s">
        <v>69</v>
      </c>
      <c r="H1" t="s">
        <v>3</v>
      </c>
      <c r="I1" t="s">
        <v>8</v>
      </c>
      <c r="J1" t="s">
        <v>70</v>
      </c>
      <c r="K1" t="s">
        <v>71</v>
      </c>
      <c r="L1" t="s">
        <v>72</v>
      </c>
      <c r="M1" t="s">
        <v>73</v>
      </c>
    </row>
    <row r="2" spans="1:13">
      <c r="A2" t="str">
        <f>IF(③リレー情報確認!C8="","",410000+①学校情報入力!$D$3*10)</f>
        <v/>
      </c>
      <c r="B2" t="str">
        <f>IF(A2="","",①学校情報入力!$D$3)</f>
        <v/>
      </c>
      <c r="C2" t="str">
        <f>IF(A2="","",③リレー情報確認!$J$1)</f>
        <v/>
      </c>
      <c r="D2" t="str">
        <f>IF(A2="","",③リレー情報確認!$P$1)</f>
        <v/>
      </c>
      <c r="G2">
        <v>1</v>
      </c>
      <c r="H2" t="str">
        <f>IF(A2="","",③リレー情報確認!E8)</f>
        <v/>
      </c>
      <c r="I2" t="str">
        <f>IF(A2="","",③リレー情報確認!D8)</f>
        <v/>
      </c>
      <c r="J2" t="str">
        <f>IF(A2="","",種目情報!$J$4)</f>
        <v/>
      </c>
      <c r="K2" t="str">
        <f>IF(A2="","",③リレー情報確認!$F$8)</f>
        <v/>
      </c>
      <c r="L2" t="str">
        <f t="shared" ref="L2:L25" si="0">IF(A2="","",0)</f>
        <v/>
      </c>
      <c r="M2" t="str">
        <f>IF(A2="","",種目情報!$K$4)</f>
        <v/>
      </c>
    </row>
    <row r="3" spans="1:13">
      <c r="A3" t="str">
        <f>IF(③リレー情報確認!C9="","",410000+①学校情報入力!$D$3*10)</f>
        <v/>
      </c>
      <c r="B3" t="str">
        <f>IF(A3="","",①学校情報入力!$D$3)</f>
        <v/>
      </c>
      <c r="C3" t="str">
        <f>IF(A3="","",③リレー情報確認!$J$1)</f>
        <v/>
      </c>
      <c r="D3" t="str">
        <f>IF(A3="","",③リレー情報確認!$P$1)</f>
        <v/>
      </c>
      <c r="G3">
        <v>2</v>
      </c>
      <c r="H3" t="str">
        <f>IF(A3="","",③リレー情報確認!E9)</f>
        <v/>
      </c>
      <c r="I3" t="str">
        <f>IF(A3="","",③リレー情報確認!D9)</f>
        <v/>
      </c>
      <c r="J3" t="str">
        <f>IF(A3="","",種目情報!$J$4)</f>
        <v/>
      </c>
      <c r="K3" t="str">
        <f>IF(A3="","",③リレー情報確認!$F$8)</f>
        <v/>
      </c>
      <c r="L3" t="str">
        <f t="shared" si="0"/>
        <v/>
      </c>
      <c r="M3" t="str">
        <f>IF(A3="","",種目情報!$K$4)</f>
        <v/>
      </c>
    </row>
    <row r="4" spans="1:13">
      <c r="A4" t="str">
        <f>IF(③リレー情報確認!C10="","",410000+①学校情報入力!$D$3*10)</f>
        <v/>
      </c>
      <c r="B4" t="str">
        <f>IF(A4="","",①学校情報入力!$D$3)</f>
        <v/>
      </c>
      <c r="C4" t="str">
        <f>IF(A4="","",③リレー情報確認!$J$1)</f>
        <v/>
      </c>
      <c r="D4" t="str">
        <f>IF(A4="","",③リレー情報確認!$P$1)</f>
        <v/>
      </c>
      <c r="G4">
        <v>3</v>
      </c>
      <c r="H4" t="str">
        <f>IF(A4="","",③リレー情報確認!E10)</f>
        <v/>
      </c>
      <c r="I4" t="str">
        <f>IF(A4="","",③リレー情報確認!D10)</f>
        <v/>
      </c>
      <c r="J4" t="str">
        <f>IF(A4="","",種目情報!$J$4)</f>
        <v/>
      </c>
      <c r="K4" t="str">
        <f>IF(A4="","",③リレー情報確認!$F$8)</f>
        <v/>
      </c>
      <c r="L4" t="str">
        <f t="shared" si="0"/>
        <v/>
      </c>
      <c r="M4" t="str">
        <f>IF(A4="","",種目情報!$K$4)</f>
        <v/>
      </c>
    </row>
    <row r="5" spans="1:13">
      <c r="A5" t="str">
        <f>IF(③リレー情報確認!C11="","",410000+①学校情報入力!$D$3*10)</f>
        <v/>
      </c>
      <c r="B5" t="str">
        <f>IF(A5="","",①学校情報入力!$D$3)</f>
        <v/>
      </c>
      <c r="C5" t="str">
        <f>IF(A5="","",③リレー情報確認!$J$1)</f>
        <v/>
      </c>
      <c r="D5" t="str">
        <f>IF(A5="","",③リレー情報確認!$P$1)</f>
        <v/>
      </c>
      <c r="G5">
        <v>4</v>
      </c>
      <c r="H5" t="str">
        <f>IF(A5="","",③リレー情報確認!E11)</f>
        <v/>
      </c>
      <c r="I5" t="str">
        <f>IF(A5="","",③リレー情報確認!D11)</f>
        <v/>
      </c>
      <c r="J5" t="str">
        <f>IF(A5="","",種目情報!$J$4)</f>
        <v/>
      </c>
      <c r="K5" t="str">
        <f>IF(A5="","",③リレー情報確認!$F$8)</f>
        <v/>
      </c>
      <c r="L5" t="str">
        <f t="shared" si="0"/>
        <v/>
      </c>
      <c r="M5" t="str">
        <f>IF(A5="","",種目情報!$K$4)</f>
        <v/>
      </c>
    </row>
    <row r="6" spans="1:13">
      <c r="A6" t="str">
        <f>IF(③リレー情報確認!C12="","",410000+①学校情報入力!$D$3*10)</f>
        <v/>
      </c>
      <c r="B6" t="str">
        <f>IF(A6="","",①学校情報入力!$D$3)</f>
        <v/>
      </c>
      <c r="C6" t="str">
        <f>IF(A6="","",③リレー情報確認!$J$1)</f>
        <v/>
      </c>
      <c r="D6" t="str">
        <f>IF(A6="","",③リレー情報確認!$P$1)</f>
        <v/>
      </c>
      <c r="G6">
        <v>5</v>
      </c>
      <c r="H6" t="str">
        <f>IF(A6="","",③リレー情報確認!E12)</f>
        <v/>
      </c>
      <c r="I6" t="str">
        <f>IF(A6="","",③リレー情報確認!D12)</f>
        <v/>
      </c>
      <c r="J6" t="str">
        <f>IF(A6="","",種目情報!$J$4)</f>
        <v/>
      </c>
      <c r="K6" t="str">
        <f>IF(A6="","",③リレー情報確認!$F$8)</f>
        <v/>
      </c>
      <c r="L6" t="str">
        <f t="shared" si="0"/>
        <v/>
      </c>
      <c r="M6" t="str">
        <f>IF(A6="","",種目情報!$K$4)</f>
        <v/>
      </c>
    </row>
    <row r="7" spans="1:13">
      <c r="A7" t="str">
        <f>IF(③リレー情報確認!C13="","",410000+①学校情報入力!$D$3*10)</f>
        <v/>
      </c>
      <c r="B7" t="str">
        <f>IF(A7="","",①学校情報入力!$D$3)</f>
        <v/>
      </c>
      <c r="C7" t="str">
        <f>IF(A7="","",③リレー情報確認!$J$1)</f>
        <v/>
      </c>
      <c r="D7" t="str">
        <f>IF(A7="","",③リレー情報確認!$P$1)</f>
        <v/>
      </c>
      <c r="G7">
        <v>6</v>
      </c>
      <c r="H7" t="str">
        <f>IF(A7="","",③リレー情報確認!E13)</f>
        <v/>
      </c>
      <c r="I7" t="str">
        <f>IF(A7="","",③リレー情報確認!D13)</f>
        <v/>
      </c>
      <c r="J7" t="str">
        <f>IF(A7="","",種目情報!$J$4)</f>
        <v/>
      </c>
      <c r="K7" t="str">
        <f>IF(A7="","",③リレー情報確認!$F$8)</f>
        <v/>
      </c>
      <c r="L7" t="str">
        <f t="shared" si="0"/>
        <v/>
      </c>
      <c r="M7" t="str">
        <f>IF(A7="","",種目情報!$K$4)</f>
        <v/>
      </c>
    </row>
    <row r="8" spans="1:13">
      <c r="A8" s="12" t="str">
        <f>IF(③リレー情報確認!I8="","",1610000+①学校情報入力!$D$3*10)</f>
        <v/>
      </c>
      <c r="B8" s="12" t="str">
        <f>IF(A8="","",①学校情報入力!$D$3)</f>
        <v/>
      </c>
      <c r="C8" s="12" t="str">
        <f>IF(A8="","",③リレー情報確認!$J$1)</f>
        <v/>
      </c>
      <c r="D8" s="12" t="str">
        <f>IF(A8="","",③リレー情報確認!$P$1)</f>
        <v/>
      </c>
      <c r="E8" s="12"/>
      <c r="F8" s="12"/>
      <c r="G8" s="12">
        <v>1</v>
      </c>
      <c r="H8" s="12" t="str">
        <f>IF(A8="","",③リレー情報確認!K8)</f>
        <v/>
      </c>
      <c r="I8" s="12" t="str">
        <f>IF(A8="","",③リレー情報確認!J8)</f>
        <v/>
      </c>
      <c r="J8" s="12" t="str">
        <f>IF(A8="","",種目情報!$J$5)</f>
        <v/>
      </c>
      <c r="K8" s="12" t="str">
        <f>IF(A8="","",③リレー情報確認!$L$8)</f>
        <v/>
      </c>
      <c r="L8" s="12" t="str">
        <f t="shared" si="0"/>
        <v/>
      </c>
      <c r="M8" s="12" t="str">
        <f>IF(A8="","",種目情報!$K$5)</f>
        <v/>
      </c>
    </row>
    <row r="9" spans="1:13">
      <c r="A9" s="12" t="str">
        <f>IF(③リレー情報確認!I9="","",1610000+①学校情報入力!$D$3*10)</f>
        <v/>
      </c>
      <c r="B9" s="12" t="str">
        <f>IF(A9="","",①学校情報入力!$D$3)</f>
        <v/>
      </c>
      <c r="C9" s="12" t="str">
        <f>IF(A9="","",③リレー情報確認!$J$1)</f>
        <v/>
      </c>
      <c r="D9" s="12" t="str">
        <f>IF(A9="","",③リレー情報確認!$P$1)</f>
        <v/>
      </c>
      <c r="E9" s="12"/>
      <c r="F9" s="12"/>
      <c r="G9" s="12">
        <v>2</v>
      </c>
      <c r="H9" s="12" t="str">
        <f>IF(A9="","",③リレー情報確認!K9)</f>
        <v/>
      </c>
      <c r="I9" s="12" t="str">
        <f>IF(A9="","",③リレー情報確認!J9)</f>
        <v/>
      </c>
      <c r="J9" s="12" t="str">
        <f>IF(A9="","",種目情報!$J$5)</f>
        <v/>
      </c>
      <c r="K9" s="12" t="str">
        <f>IF(A9="","",③リレー情報確認!$L$8)</f>
        <v/>
      </c>
      <c r="L9" s="12" t="str">
        <f t="shared" si="0"/>
        <v/>
      </c>
      <c r="M9" s="12" t="str">
        <f>IF(A9="","",種目情報!$K$5)</f>
        <v/>
      </c>
    </row>
    <row r="10" spans="1:13">
      <c r="A10" s="12" t="str">
        <f>IF(③リレー情報確認!I10="","",1610000+①学校情報入力!$D$3*10)</f>
        <v/>
      </c>
      <c r="B10" s="12" t="str">
        <f>IF(A10="","",①学校情報入力!$D$3)</f>
        <v/>
      </c>
      <c r="C10" s="12" t="str">
        <f>IF(A10="","",③リレー情報確認!$J$1)</f>
        <v/>
      </c>
      <c r="D10" s="12" t="str">
        <f>IF(A10="","",③リレー情報確認!$P$1)</f>
        <v/>
      </c>
      <c r="E10" s="12"/>
      <c r="F10" s="12"/>
      <c r="G10" s="12">
        <v>3</v>
      </c>
      <c r="H10" s="12" t="str">
        <f>IF(A10="","",③リレー情報確認!K10)</f>
        <v/>
      </c>
      <c r="I10" s="12" t="str">
        <f>IF(A10="","",③リレー情報確認!J10)</f>
        <v/>
      </c>
      <c r="J10" s="12" t="str">
        <f>IF(A10="","",種目情報!$J$5)</f>
        <v/>
      </c>
      <c r="K10" s="12" t="str">
        <f>IF(A10="","",③リレー情報確認!$L$8)</f>
        <v/>
      </c>
      <c r="L10" s="12" t="str">
        <f t="shared" si="0"/>
        <v/>
      </c>
      <c r="M10" s="12" t="str">
        <f>IF(A10="","",種目情報!$K$5)</f>
        <v/>
      </c>
    </row>
    <row r="11" spans="1:13">
      <c r="A11" s="12" t="str">
        <f>IF(③リレー情報確認!I11="","",1610000+①学校情報入力!$D$3*10)</f>
        <v/>
      </c>
      <c r="B11" s="12" t="str">
        <f>IF(A11="","",①学校情報入力!$D$3)</f>
        <v/>
      </c>
      <c r="C11" s="12" t="str">
        <f>IF(A11="","",③リレー情報確認!$J$1)</f>
        <v/>
      </c>
      <c r="D11" s="12" t="str">
        <f>IF(A11="","",③リレー情報確認!$P$1)</f>
        <v/>
      </c>
      <c r="E11" s="12"/>
      <c r="F11" s="12"/>
      <c r="G11" s="12">
        <v>4</v>
      </c>
      <c r="H11" s="12" t="str">
        <f>IF(A11="","",③リレー情報確認!K11)</f>
        <v/>
      </c>
      <c r="I11" s="12" t="str">
        <f>IF(A11="","",③リレー情報確認!J11)</f>
        <v/>
      </c>
      <c r="J11" s="12" t="str">
        <f>IF(A11="","",種目情報!$J$5)</f>
        <v/>
      </c>
      <c r="K11" s="12" t="str">
        <f>IF(A11="","",③リレー情報確認!$L$8)</f>
        <v/>
      </c>
      <c r="L11" s="12" t="str">
        <f t="shared" si="0"/>
        <v/>
      </c>
      <c r="M11" s="12" t="str">
        <f>IF(A11="","",種目情報!$K$5)</f>
        <v/>
      </c>
    </row>
    <row r="12" spans="1:13">
      <c r="A12" s="12" t="str">
        <f>IF(③リレー情報確認!I12="","",1610000+①学校情報入力!$D$3*10)</f>
        <v/>
      </c>
      <c r="B12" s="12" t="str">
        <f>IF(A12="","",①学校情報入力!$D$3)</f>
        <v/>
      </c>
      <c r="C12" s="12" t="str">
        <f>IF(A12="","",③リレー情報確認!$J$1)</f>
        <v/>
      </c>
      <c r="D12" s="12" t="str">
        <f>IF(A12="","",③リレー情報確認!$P$1)</f>
        <v/>
      </c>
      <c r="E12" s="12"/>
      <c r="F12" s="12"/>
      <c r="G12" s="12">
        <v>5</v>
      </c>
      <c r="H12" s="12" t="str">
        <f>IF(A12="","",③リレー情報確認!K12)</f>
        <v/>
      </c>
      <c r="I12" s="12" t="str">
        <f>IF(A12="","",③リレー情報確認!J12)</f>
        <v/>
      </c>
      <c r="J12" s="12" t="str">
        <f>IF(A12="","",種目情報!$J$5)</f>
        <v/>
      </c>
      <c r="K12" s="12" t="str">
        <f>IF(A12="","",③リレー情報確認!$L$8)</f>
        <v/>
      </c>
      <c r="L12" s="12" t="str">
        <f t="shared" si="0"/>
        <v/>
      </c>
      <c r="M12" s="12" t="str">
        <f>IF(A12="","",種目情報!$K$5)</f>
        <v/>
      </c>
    </row>
    <row r="13" spans="1:13">
      <c r="A13" s="12" t="str">
        <f>IF(③リレー情報確認!I13="","",1610000+①学校情報入力!$D$3*10)</f>
        <v/>
      </c>
      <c r="B13" s="12" t="str">
        <f>IF(A13="","",①学校情報入力!$D$3)</f>
        <v/>
      </c>
      <c r="C13" s="12" t="str">
        <f>IF(A13="","",③リレー情報確認!$J$1)</f>
        <v/>
      </c>
      <c r="D13" s="12" t="str">
        <f>IF(A13="","",③リレー情報確認!$P$1)</f>
        <v/>
      </c>
      <c r="E13" s="12"/>
      <c r="F13" s="12"/>
      <c r="G13" s="12">
        <v>6</v>
      </c>
      <c r="H13" s="12" t="str">
        <f>IF(A13="","",③リレー情報確認!K13)</f>
        <v/>
      </c>
      <c r="I13" s="12" t="str">
        <f>IF(A13="","",③リレー情報確認!J13)</f>
        <v/>
      </c>
      <c r="J13" s="12" t="str">
        <f>IF(A13="","",種目情報!$J$5)</f>
        <v/>
      </c>
      <c r="K13" s="12" t="str">
        <f>IF(A13="","",③リレー情報確認!$L$8)</f>
        <v/>
      </c>
      <c r="L13" s="12" t="str">
        <f t="shared" si="0"/>
        <v/>
      </c>
      <c r="M13" s="12" t="str">
        <f>IF(A13="","",種目情報!$K$5)</f>
        <v/>
      </c>
    </row>
    <row r="14" spans="1:13">
      <c r="A14" t="str">
        <f>IF(③リレー情報確認!O8="","",420000+①学校情報入力!$D$3*10)</f>
        <v/>
      </c>
      <c r="B14" t="str">
        <f>IF(A14="","",①学校情報入力!$D$3)</f>
        <v/>
      </c>
      <c r="C14" t="str">
        <f>IF(A14="","",③リレー情報確認!$J$1)</f>
        <v/>
      </c>
      <c r="D14" t="str">
        <f>IF(A14="","",③リレー情報確認!$P$1)</f>
        <v/>
      </c>
      <c r="G14">
        <v>1</v>
      </c>
      <c r="H14" t="str">
        <f>IF(A14="","",③リレー情報確認!Q8)</f>
        <v/>
      </c>
      <c r="I14" t="str">
        <f>IF(A14="","",③リレー情報確認!P8)</f>
        <v/>
      </c>
      <c r="J14" t="str">
        <f>IF(A14="","",種目情報!$J$6)</f>
        <v/>
      </c>
      <c r="K14" t="str">
        <f>IF(A14="","",③リレー情報確認!$R$8)</f>
        <v/>
      </c>
      <c r="L14" t="str">
        <f t="shared" si="0"/>
        <v/>
      </c>
      <c r="M14" t="str">
        <f>IF(A14="","",種目情報!$K$6)</f>
        <v/>
      </c>
    </row>
    <row r="15" spans="1:13">
      <c r="A15" t="str">
        <f>IF(③リレー情報確認!O9="","",420000+①学校情報入力!$D$3*10)</f>
        <v/>
      </c>
      <c r="B15" t="str">
        <f>IF(A15="","",①学校情報入力!$D$3)</f>
        <v/>
      </c>
      <c r="C15" t="str">
        <f>IF(A15="","",③リレー情報確認!$J$1)</f>
        <v/>
      </c>
      <c r="D15" t="str">
        <f>IF(A15="","",③リレー情報確認!$P$1)</f>
        <v/>
      </c>
      <c r="G15">
        <v>2</v>
      </c>
      <c r="H15" t="str">
        <f>IF(A15="","",③リレー情報確認!Q9)</f>
        <v/>
      </c>
      <c r="I15" t="str">
        <f>IF(A15="","",③リレー情報確認!P9)</f>
        <v/>
      </c>
      <c r="J15" t="str">
        <f>IF(A15="","",種目情報!$J$6)</f>
        <v/>
      </c>
      <c r="K15" t="str">
        <f>IF(A15="","",③リレー情報確認!$R$8)</f>
        <v/>
      </c>
      <c r="L15" t="str">
        <f t="shared" si="0"/>
        <v/>
      </c>
      <c r="M15" t="str">
        <f>IF(A15="","",種目情報!$K$6)</f>
        <v/>
      </c>
    </row>
    <row r="16" spans="1:13">
      <c r="A16" t="str">
        <f>IF(③リレー情報確認!O10="","",420000+①学校情報入力!$D$3*10)</f>
        <v/>
      </c>
      <c r="B16" t="str">
        <f>IF(A16="","",①学校情報入力!$D$3)</f>
        <v/>
      </c>
      <c r="C16" t="str">
        <f>IF(A16="","",③リレー情報確認!$J$1)</f>
        <v/>
      </c>
      <c r="D16" t="str">
        <f>IF(A16="","",③リレー情報確認!$P$1)</f>
        <v/>
      </c>
      <c r="G16">
        <v>3</v>
      </c>
      <c r="H16" t="str">
        <f>IF(A16="","",③リレー情報確認!Q10)</f>
        <v/>
      </c>
      <c r="I16" t="str">
        <f>IF(A16="","",③リレー情報確認!P10)</f>
        <v/>
      </c>
      <c r="J16" t="str">
        <f>IF(A16="","",種目情報!$J$6)</f>
        <v/>
      </c>
      <c r="K16" t="str">
        <f>IF(A16="","",③リレー情報確認!$R$8)</f>
        <v/>
      </c>
      <c r="L16" t="str">
        <f t="shared" si="0"/>
        <v/>
      </c>
      <c r="M16" t="str">
        <f>IF(A16="","",種目情報!$K$6)</f>
        <v/>
      </c>
    </row>
    <row r="17" spans="1:13">
      <c r="A17" t="str">
        <f>IF(③リレー情報確認!O11="","",420000+①学校情報入力!$D$3*10)</f>
        <v/>
      </c>
      <c r="B17" t="str">
        <f>IF(A17="","",①学校情報入力!$D$3)</f>
        <v/>
      </c>
      <c r="C17" t="str">
        <f>IF(A17="","",③リレー情報確認!$J$1)</f>
        <v/>
      </c>
      <c r="D17" t="str">
        <f>IF(A17="","",③リレー情報確認!$P$1)</f>
        <v/>
      </c>
      <c r="G17">
        <v>4</v>
      </c>
      <c r="H17" t="str">
        <f>IF(A17="","",③リレー情報確認!Q11)</f>
        <v/>
      </c>
      <c r="I17" t="str">
        <f>IF(A17="","",③リレー情報確認!P11)</f>
        <v/>
      </c>
      <c r="J17" t="str">
        <f>IF(A17="","",種目情報!$J$6)</f>
        <v/>
      </c>
      <c r="K17" t="str">
        <f>IF(A17="","",③リレー情報確認!$R$8)</f>
        <v/>
      </c>
      <c r="L17" t="str">
        <f t="shared" si="0"/>
        <v/>
      </c>
      <c r="M17" t="str">
        <f>IF(A17="","",種目情報!$K$6)</f>
        <v/>
      </c>
    </row>
    <row r="18" spans="1:13">
      <c r="A18" t="str">
        <f>IF(③リレー情報確認!O12="","",420000+①学校情報入力!$D$3*10)</f>
        <v/>
      </c>
      <c r="B18" t="str">
        <f>IF(A18="","",①学校情報入力!$D$3)</f>
        <v/>
      </c>
      <c r="C18" t="str">
        <f>IF(A18="","",③リレー情報確認!$J$1)</f>
        <v/>
      </c>
      <c r="D18" t="str">
        <f>IF(A18="","",③リレー情報確認!$P$1)</f>
        <v/>
      </c>
      <c r="G18">
        <v>5</v>
      </c>
      <c r="H18" t="str">
        <f>IF(A18="","",③リレー情報確認!Q12)</f>
        <v/>
      </c>
      <c r="I18" t="str">
        <f>IF(A18="","",③リレー情報確認!P12)</f>
        <v/>
      </c>
      <c r="J18" t="str">
        <f>IF(A18="","",種目情報!$J$6)</f>
        <v/>
      </c>
      <c r="K18" t="str">
        <f>IF(A18="","",③リレー情報確認!$R$8)</f>
        <v/>
      </c>
      <c r="L18" t="str">
        <f t="shared" si="0"/>
        <v/>
      </c>
      <c r="M18" t="str">
        <f>IF(A18="","",種目情報!$K$6)</f>
        <v/>
      </c>
    </row>
    <row r="19" spans="1:13">
      <c r="A19" t="str">
        <f>IF(③リレー情報確認!O13="","",420000+①学校情報入力!$D$3*10)</f>
        <v/>
      </c>
      <c r="B19" t="str">
        <f>IF(A19="","",①学校情報入力!$D$3)</f>
        <v/>
      </c>
      <c r="C19" t="str">
        <f>IF(A19="","",③リレー情報確認!$J$1)</f>
        <v/>
      </c>
      <c r="D19" t="str">
        <f>IF(A19="","",③リレー情報確認!$P$1)</f>
        <v/>
      </c>
      <c r="G19">
        <v>6</v>
      </c>
      <c r="H19" t="str">
        <f>IF(A19="","",③リレー情報確認!Q13)</f>
        <v/>
      </c>
      <c r="I19" t="str">
        <f>IF(A19="","",③リレー情報確認!P13)</f>
        <v/>
      </c>
      <c r="J19" t="str">
        <f>IF(A19="","",種目情報!$J$6)</f>
        <v/>
      </c>
      <c r="K19" t="str">
        <f>IF(A19="","",③リレー情報確認!$R$8)</f>
        <v/>
      </c>
      <c r="L19" t="str">
        <f t="shared" si="0"/>
        <v/>
      </c>
      <c r="M19" t="str">
        <f>IF(A19="","",種目情報!$K$6)</f>
        <v/>
      </c>
    </row>
    <row r="20" spans="1:13">
      <c r="A20" s="11" t="str">
        <f>IF(③リレー情報確認!U8="","",1620000+①学校情報入力!$D$3*10)</f>
        <v/>
      </c>
      <c r="B20" s="11" t="str">
        <f>IF(A20="","",①学校情報入力!$D$3)</f>
        <v/>
      </c>
      <c r="C20" s="11" t="str">
        <f>IF(A20="","",③リレー情報確認!$J$1)</f>
        <v/>
      </c>
      <c r="D20" s="11" t="str">
        <f>IF(A20="","",③リレー情報確認!$P$1)</f>
        <v/>
      </c>
      <c r="E20" s="11"/>
      <c r="F20" s="11"/>
      <c r="G20" s="11">
        <v>1</v>
      </c>
      <c r="H20" s="11" t="str">
        <f>IF(A20="","",③リレー情報確認!W8)</f>
        <v/>
      </c>
      <c r="I20" s="11" t="str">
        <f>IF(A20="","",③リレー情報確認!V8)</f>
        <v/>
      </c>
      <c r="J20" s="11" t="str">
        <f>IF(A20="","",種目情報!$J$7)</f>
        <v/>
      </c>
      <c r="K20" s="11" t="str">
        <f>IF(A20="","",③リレー情報確認!$X$8)</f>
        <v/>
      </c>
      <c r="L20" s="11" t="str">
        <f t="shared" si="0"/>
        <v/>
      </c>
      <c r="M20" s="11" t="str">
        <f>IF(A20="","",種目情報!$K$7)</f>
        <v/>
      </c>
    </row>
    <row r="21" spans="1:13">
      <c r="A21" s="11" t="str">
        <f>IF(③リレー情報確認!U9="","",1620000+①学校情報入力!$D$3*10)</f>
        <v/>
      </c>
      <c r="B21" s="11" t="str">
        <f>IF(A21="","",①学校情報入力!$D$3)</f>
        <v/>
      </c>
      <c r="C21" s="11" t="str">
        <f>IF(A21="","",③リレー情報確認!$J$1)</f>
        <v/>
      </c>
      <c r="D21" s="11" t="str">
        <f>IF(A21="","",③リレー情報確認!$P$1)</f>
        <v/>
      </c>
      <c r="E21" s="11"/>
      <c r="F21" s="11"/>
      <c r="G21" s="11">
        <v>2</v>
      </c>
      <c r="H21" s="11" t="str">
        <f>IF(A21="","",③リレー情報確認!W9)</f>
        <v/>
      </c>
      <c r="I21" s="11" t="str">
        <f>IF(A21="","",③リレー情報確認!V9)</f>
        <v/>
      </c>
      <c r="J21" s="11" t="str">
        <f>IF(A21="","",種目情報!$J$7)</f>
        <v/>
      </c>
      <c r="K21" s="11" t="str">
        <f>IF(A21="","",③リレー情報確認!$X$8)</f>
        <v/>
      </c>
      <c r="L21" s="11" t="str">
        <f t="shared" si="0"/>
        <v/>
      </c>
      <c r="M21" s="11" t="str">
        <f>IF(A21="","",種目情報!$K$7)</f>
        <v/>
      </c>
    </row>
    <row r="22" spans="1:13">
      <c r="A22" s="11" t="str">
        <f>IF(③リレー情報確認!U10="","",1620000+①学校情報入力!$D$3*10)</f>
        <v/>
      </c>
      <c r="B22" s="11" t="str">
        <f>IF(A22="","",①学校情報入力!$D$3)</f>
        <v/>
      </c>
      <c r="C22" s="11" t="str">
        <f>IF(A22="","",③リレー情報確認!$J$1)</f>
        <v/>
      </c>
      <c r="D22" s="11" t="str">
        <f>IF(A22="","",③リレー情報確認!$P$1)</f>
        <v/>
      </c>
      <c r="E22" s="11"/>
      <c r="F22" s="11"/>
      <c r="G22" s="11">
        <v>3</v>
      </c>
      <c r="H22" s="11" t="str">
        <f>IF(A22="","",③リレー情報確認!W10)</f>
        <v/>
      </c>
      <c r="I22" s="11" t="str">
        <f>IF(A22="","",③リレー情報確認!V10)</f>
        <v/>
      </c>
      <c r="J22" s="11" t="str">
        <f>IF(A22="","",種目情報!$J$7)</f>
        <v/>
      </c>
      <c r="K22" s="11" t="str">
        <f>IF(A22="","",③リレー情報確認!$X$8)</f>
        <v/>
      </c>
      <c r="L22" s="11" t="str">
        <f t="shared" si="0"/>
        <v/>
      </c>
      <c r="M22" s="11" t="str">
        <f>IF(A22="","",種目情報!$K$7)</f>
        <v/>
      </c>
    </row>
    <row r="23" spans="1:13">
      <c r="A23" s="11" t="str">
        <f>IF(③リレー情報確認!U11="","",1620000+①学校情報入力!$D$3*10)</f>
        <v/>
      </c>
      <c r="B23" s="11" t="str">
        <f>IF(A23="","",①学校情報入力!$D$3)</f>
        <v/>
      </c>
      <c r="C23" s="11" t="str">
        <f>IF(A23="","",③リレー情報確認!$J$1)</f>
        <v/>
      </c>
      <c r="D23" s="11" t="str">
        <f>IF(A23="","",③リレー情報確認!$P$1)</f>
        <v/>
      </c>
      <c r="E23" s="11"/>
      <c r="F23" s="11"/>
      <c r="G23" s="11">
        <v>4</v>
      </c>
      <c r="H23" s="11" t="str">
        <f>IF(A23="","",③リレー情報確認!W11)</f>
        <v/>
      </c>
      <c r="I23" s="11" t="str">
        <f>IF(A23="","",③リレー情報確認!V11)</f>
        <v/>
      </c>
      <c r="J23" s="11" t="str">
        <f>IF(A23="","",種目情報!$J$7)</f>
        <v/>
      </c>
      <c r="K23" s="11" t="str">
        <f>IF(A23="","",③リレー情報確認!$X$8)</f>
        <v/>
      </c>
      <c r="L23" s="11" t="str">
        <f t="shared" si="0"/>
        <v/>
      </c>
      <c r="M23" s="11" t="str">
        <f>IF(A23="","",種目情報!$K$7)</f>
        <v/>
      </c>
    </row>
    <row r="24" spans="1:13">
      <c r="A24" s="11" t="str">
        <f>IF(③リレー情報確認!U12="","",1620000+①学校情報入力!$D$3*10)</f>
        <v/>
      </c>
      <c r="B24" s="11" t="str">
        <f>IF(A24="","",①学校情報入力!$D$3)</f>
        <v/>
      </c>
      <c r="C24" s="11" t="str">
        <f>IF(A24="","",③リレー情報確認!$J$1)</f>
        <v/>
      </c>
      <c r="D24" s="11" t="str">
        <f>IF(A24="","",③リレー情報確認!$P$1)</f>
        <v/>
      </c>
      <c r="E24" s="11"/>
      <c r="F24" s="11"/>
      <c r="G24" s="11">
        <v>5</v>
      </c>
      <c r="H24" s="11" t="str">
        <f>IF(A24="","",③リレー情報確認!W12)</f>
        <v/>
      </c>
      <c r="I24" s="11" t="str">
        <f>IF(A24="","",③リレー情報確認!V12)</f>
        <v/>
      </c>
      <c r="J24" s="11" t="str">
        <f>IF(A24="","",種目情報!$J$7)</f>
        <v/>
      </c>
      <c r="K24" s="11" t="str">
        <f>IF(A24="","",③リレー情報確認!$X$8)</f>
        <v/>
      </c>
      <c r="L24" s="11" t="str">
        <f t="shared" si="0"/>
        <v/>
      </c>
      <c r="M24" s="11" t="str">
        <f>IF(A24="","",種目情報!$K$7)</f>
        <v/>
      </c>
    </row>
    <row r="25" spans="1:13">
      <c r="A25" s="11" t="str">
        <f>IF(③リレー情報確認!U13="","",1620000+①学校情報入力!$D$3*10)</f>
        <v/>
      </c>
      <c r="B25" s="11" t="str">
        <f>IF(A25="","",①学校情報入力!$D$3)</f>
        <v/>
      </c>
      <c r="C25" s="11" t="str">
        <f>IF(A25="","",③リレー情報確認!$J$1)</f>
        <v/>
      </c>
      <c r="D25" s="11" t="str">
        <f>IF(A25="","",③リレー情報確認!$P$1)</f>
        <v/>
      </c>
      <c r="E25" s="11"/>
      <c r="F25" s="11"/>
      <c r="G25" s="11">
        <v>6</v>
      </c>
      <c r="H25" s="11" t="str">
        <f>IF(A25="","",③リレー情報確認!W13)</f>
        <v/>
      </c>
      <c r="I25" s="11" t="str">
        <f>IF(A25="","",③リレー情報確認!V13)</f>
        <v/>
      </c>
      <c r="J25" s="11" t="str">
        <f>IF(A25="","",種目情報!$J$7)</f>
        <v/>
      </c>
      <c r="K25" s="11" t="str">
        <f>IF(A25="","",③リレー情報確認!$X$8)</f>
        <v/>
      </c>
      <c r="L25" s="11" t="str">
        <f t="shared" si="0"/>
        <v/>
      </c>
      <c r="M25" s="11" t="str">
        <f>IF(A25="","",種目情報!$K$7)</f>
        <v/>
      </c>
    </row>
  </sheetData>
  <sheetProtection sheet="1" objects="1" scenarios="1"/>
  <phoneticPr fontId="2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0"/>
  <sheetViews>
    <sheetView showGridLines="0" workbookViewId="0">
      <selection activeCell="B5" sqref="B5"/>
    </sheetView>
  </sheetViews>
  <sheetFormatPr defaultRowHeight="13.5"/>
  <cols>
    <col min="1" max="3" width="9" style="13"/>
    <col min="4" max="4" width="9" style="13" customWidth="1"/>
    <col min="5" max="7" width="9" style="13"/>
    <col min="8" max="8" width="9.125" style="13" customWidth="1"/>
    <col min="9" max="16384" width="9" style="13"/>
  </cols>
  <sheetData>
    <row r="1" spans="1:14" ht="16.5" customHeight="1">
      <c r="A1" s="331" t="s">
        <v>89</v>
      </c>
      <c r="B1" s="331"/>
      <c r="C1" s="331"/>
      <c r="D1" s="331"/>
      <c r="E1" s="331"/>
      <c r="F1" s="331"/>
      <c r="G1" s="331"/>
      <c r="H1" s="331"/>
      <c r="I1" s="331"/>
      <c r="J1" s="331"/>
      <c r="K1" s="331"/>
      <c r="L1" s="331"/>
      <c r="M1" s="331"/>
      <c r="N1" s="331"/>
    </row>
    <row r="2" spans="1:14" customFormat="1" ht="7.5" customHeight="1" thickBot="1"/>
    <row r="3" spans="1:14" ht="19.5" customHeight="1" thickTop="1">
      <c r="A3" s="60"/>
      <c r="B3" s="16" t="s">
        <v>62</v>
      </c>
      <c r="C3" s="351" t="s">
        <v>260</v>
      </c>
      <c r="D3" s="351"/>
      <c r="E3" s="351"/>
      <c r="F3" s="351"/>
      <c r="G3" s="351"/>
      <c r="H3" s="351"/>
      <c r="I3" s="352"/>
      <c r="J3" s="338" t="s">
        <v>275</v>
      </c>
      <c r="K3" s="339"/>
      <c r="L3" s="340"/>
    </row>
    <row r="4" spans="1:14" ht="18.75" customHeight="1">
      <c r="B4" s="17" t="s">
        <v>84</v>
      </c>
      <c r="C4" s="336">
        <v>42814</v>
      </c>
      <c r="D4" s="336"/>
      <c r="E4" s="336"/>
      <c r="F4" s="336"/>
      <c r="G4" s="336"/>
      <c r="H4" s="336"/>
      <c r="I4" s="75"/>
      <c r="J4" s="341"/>
      <c r="K4" s="342"/>
      <c r="L4" s="343"/>
    </row>
    <row r="5" spans="1:14" ht="19.5" customHeight="1" thickBot="1">
      <c r="B5" s="17" t="s">
        <v>85</v>
      </c>
      <c r="C5" s="337" t="s">
        <v>283</v>
      </c>
      <c r="D5" s="337"/>
      <c r="E5" s="337"/>
      <c r="F5" s="337"/>
      <c r="G5" s="337"/>
      <c r="H5" s="337"/>
      <c r="I5" s="75"/>
      <c r="J5" s="344"/>
      <c r="K5" s="345"/>
      <c r="L5" s="346"/>
    </row>
    <row r="6" spans="1:14" customFormat="1" ht="7.5" customHeight="1" thickTop="1" thickBot="1"/>
    <row r="7" spans="1:14" ht="19.5" customHeight="1" thickBot="1">
      <c r="B7" s="332" t="s">
        <v>182</v>
      </c>
      <c r="C7" s="333"/>
      <c r="D7" s="334">
        <v>42786</v>
      </c>
      <c r="E7" s="334"/>
      <c r="F7" s="334"/>
      <c r="G7" s="334"/>
      <c r="H7" s="335"/>
      <c r="J7" s="133"/>
      <c r="K7" s="133"/>
      <c r="L7" s="133"/>
      <c r="M7" s="133"/>
      <c r="N7" s="3"/>
    </row>
    <row r="8" spans="1:14" ht="17.25">
      <c r="B8" s="354" t="s">
        <v>183</v>
      </c>
      <c r="C8" s="354"/>
      <c r="D8" s="354"/>
      <c r="E8" s="354"/>
      <c r="F8" s="354"/>
      <c r="G8" s="354"/>
      <c r="H8" s="354"/>
      <c r="I8" s="354"/>
      <c r="J8" s="354"/>
      <c r="K8" s="354"/>
    </row>
    <row r="9" spans="1:14" ht="14.25" thickBot="1">
      <c r="B9" s="133"/>
      <c r="C9" s="133"/>
      <c r="D9" s="133"/>
      <c r="E9" s="133"/>
      <c r="F9" s="133"/>
      <c r="G9" s="133"/>
      <c r="H9" s="133"/>
      <c r="I9" s="133"/>
      <c r="J9" s="133"/>
      <c r="K9" s="133"/>
    </row>
    <row r="10" spans="1:14" customFormat="1" ht="20.25" customHeight="1" thickBot="1">
      <c r="B10" s="332" t="s">
        <v>184</v>
      </c>
      <c r="C10" s="333"/>
      <c r="D10" s="347">
        <v>42788</v>
      </c>
      <c r="E10" s="348"/>
      <c r="F10" s="348"/>
      <c r="G10" s="348"/>
      <c r="H10" s="349"/>
    </row>
    <row r="11" spans="1:14" customFormat="1" ht="17.25">
      <c r="B11" s="350" t="s">
        <v>185</v>
      </c>
      <c r="C11" s="350"/>
      <c r="D11" s="350"/>
      <c r="E11" s="350"/>
      <c r="F11" s="350"/>
      <c r="G11" s="350"/>
      <c r="H11" s="350"/>
    </row>
    <row r="12" spans="1:14" ht="16.5" customHeight="1">
      <c r="A12" s="18" t="s">
        <v>106</v>
      </c>
    </row>
    <row r="13" spans="1:14" ht="16.5" customHeight="1">
      <c r="A13" s="18"/>
    </row>
    <row r="14" spans="1:14" ht="16.5" customHeight="1">
      <c r="A14" s="18"/>
      <c r="B14" s="257" t="s">
        <v>261</v>
      </c>
    </row>
    <row r="15" spans="1:14" ht="16.5" customHeight="1">
      <c r="A15" s="18"/>
    </row>
    <row r="16" spans="1:14" ht="16.5" customHeight="1">
      <c r="A16" s="14" t="s">
        <v>82</v>
      </c>
      <c r="B16" s="13" t="s">
        <v>122</v>
      </c>
    </row>
    <row r="17" spans="1:15" ht="16.5" customHeight="1">
      <c r="A17" s="14" t="s">
        <v>186</v>
      </c>
      <c r="B17" s="13" t="s">
        <v>92</v>
      </c>
    </row>
    <row r="18" spans="1:15" ht="16.5" customHeight="1">
      <c r="A18" s="14" t="s">
        <v>83</v>
      </c>
      <c r="B18" s="13" t="s">
        <v>111</v>
      </c>
    </row>
    <row r="19" spans="1:15" ht="16.5" customHeight="1">
      <c r="A19" s="14" t="s">
        <v>187</v>
      </c>
      <c r="B19" s="111" t="s">
        <v>134</v>
      </c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</row>
    <row r="20" spans="1:15" ht="16.5" customHeight="1">
      <c r="A20" s="14" t="s">
        <v>188</v>
      </c>
      <c r="B20" s="112" t="s">
        <v>177</v>
      </c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</row>
    <row r="21" spans="1:15" ht="16.5" customHeight="1">
      <c r="A21" s="14" t="s">
        <v>189</v>
      </c>
      <c r="B21" s="13" t="s">
        <v>144</v>
      </c>
    </row>
    <row r="22" spans="1:15" ht="16.5" customHeight="1">
      <c r="A22" s="14" t="s">
        <v>133</v>
      </c>
      <c r="B22" s="13" t="s">
        <v>105</v>
      </c>
    </row>
    <row r="23" spans="1:15" ht="16.5" customHeight="1">
      <c r="A23" s="14" t="s">
        <v>236</v>
      </c>
      <c r="B23" s="252" t="s">
        <v>237</v>
      </c>
    </row>
    <row r="24" spans="1:15" ht="16.5" customHeight="1"/>
    <row r="25" spans="1:15" ht="16.5" customHeight="1">
      <c r="A25" s="13" t="s">
        <v>190</v>
      </c>
    </row>
    <row r="26" spans="1:15" ht="16.5" customHeight="1">
      <c r="A26" s="18" t="s">
        <v>191</v>
      </c>
    </row>
    <row r="27" spans="1:15" ht="16.5" customHeight="1">
      <c r="A27" s="15" t="s">
        <v>81</v>
      </c>
      <c r="B27" s="13" t="s">
        <v>123</v>
      </c>
      <c r="F27" s="13" t="s">
        <v>192</v>
      </c>
    </row>
    <row r="28" spans="1:15" ht="16.5" customHeight="1">
      <c r="A28" s="18" t="s">
        <v>86</v>
      </c>
    </row>
    <row r="29" spans="1:15" ht="16.5" customHeight="1">
      <c r="A29" s="15" t="s">
        <v>81</v>
      </c>
      <c r="B29" s="13" t="s">
        <v>99</v>
      </c>
    </row>
    <row r="30" spans="1:15" ht="16.5" customHeight="1">
      <c r="A30" s="15" t="s">
        <v>81</v>
      </c>
      <c r="B30" s="13" t="s">
        <v>98</v>
      </c>
    </row>
    <row r="31" spans="1:15" ht="16.5" customHeight="1">
      <c r="A31" s="15" t="s">
        <v>81</v>
      </c>
      <c r="B31" s="13" t="s">
        <v>194</v>
      </c>
    </row>
    <row r="32" spans="1:15" ht="16.5" customHeight="1">
      <c r="A32" s="15" t="s">
        <v>193</v>
      </c>
      <c r="B32" s="13" t="s">
        <v>195</v>
      </c>
    </row>
    <row r="33" spans="1:14" ht="16.5" customHeight="1">
      <c r="A33" s="15" t="s">
        <v>81</v>
      </c>
      <c r="B33" s="22" t="s">
        <v>101</v>
      </c>
      <c r="C33" s="22"/>
      <c r="D33" s="22"/>
      <c r="E33" s="22"/>
      <c r="F33" s="22"/>
      <c r="G33" s="20"/>
      <c r="H33" s="20"/>
      <c r="I33" s="20"/>
      <c r="J33" s="20"/>
      <c r="K33" s="20"/>
      <c r="L33" s="20"/>
    </row>
    <row r="34" spans="1:14" ht="16.5" customHeight="1">
      <c r="A34" s="15" t="s">
        <v>193</v>
      </c>
      <c r="B34" s="20"/>
      <c r="C34" s="20" t="s">
        <v>196</v>
      </c>
      <c r="D34" s="20"/>
      <c r="E34" s="20"/>
      <c r="F34" s="20"/>
      <c r="G34" s="20"/>
      <c r="H34" s="20"/>
      <c r="I34" s="20"/>
      <c r="J34" s="20"/>
      <c r="K34" s="20"/>
      <c r="L34" s="20"/>
    </row>
    <row r="35" spans="1:14" ht="16.5" customHeight="1">
      <c r="A35" s="15" t="s">
        <v>81</v>
      </c>
      <c r="B35" s="20"/>
      <c r="C35" s="47" t="s">
        <v>108</v>
      </c>
      <c r="D35" s="20"/>
      <c r="E35" s="23" t="s">
        <v>80</v>
      </c>
      <c r="F35" s="23" t="s">
        <v>145</v>
      </c>
      <c r="G35" s="23">
        <v>54.23</v>
      </c>
      <c r="H35" s="20"/>
      <c r="I35" s="20"/>
      <c r="J35" s="20"/>
      <c r="K35" s="20"/>
      <c r="L35" s="20"/>
    </row>
    <row r="36" spans="1:14" ht="16.5" customHeight="1" thickBot="1">
      <c r="A36" s="15" t="s">
        <v>81</v>
      </c>
      <c r="B36" s="20"/>
      <c r="C36" s="47" t="s">
        <v>109</v>
      </c>
      <c r="D36" s="20"/>
      <c r="E36" s="23" t="s">
        <v>102</v>
      </c>
      <c r="F36" s="23" t="s">
        <v>145</v>
      </c>
      <c r="G36" s="23" t="s">
        <v>103</v>
      </c>
      <c r="H36" s="20"/>
      <c r="I36" s="20"/>
      <c r="J36" s="20"/>
      <c r="K36" s="20"/>
      <c r="L36" s="20"/>
    </row>
    <row r="37" spans="1:14" ht="16.5" customHeight="1">
      <c r="A37" s="15" t="s">
        <v>81</v>
      </c>
      <c r="B37" s="20"/>
      <c r="C37" s="47"/>
      <c r="D37" s="48" t="s">
        <v>107</v>
      </c>
      <c r="E37" s="49"/>
      <c r="F37" s="49"/>
      <c r="G37" s="49"/>
      <c r="H37" s="50"/>
      <c r="I37" s="20"/>
      <c r="J37" s="51"/>
      <c r="K37" s="51"/>
      <c r="L37" s="45"/>
      <c r="M37" s="21"/>
      <c r="N37" s="7"/>
    </row>
    <row r="38" spans="1:14" ht="16.5" customHeight="1">
      <c r="A38" s="15" t="s">
        <v>81</v>
      </c>
      <c r="B38" s="20"/>
      <c r="C38" s="47"/>
      <c r="D38" s="52" t="s">
        <v>91</v>
      </c>
      <c r="E38" s="53"/>
      <c r="F38" s="53"/>
      <c r="G38" s="53"/>
      <c r="H38" s="54"/>
      <c r="I38" s="20"/>
      <c r="J38" s="51"/>
      <c r="K38" s="51"/>
      <c r="L38" s="45"/>
      <c r="M38" s="21"/>
      <c r="N38" s="7"/>
    </row>
    <row r="39" spans="1:14" ht="16.5" customHeight="1" thickBot="1">
      <c r="A39" s="15" t="s">
        <v>193</v>
      </c>
      <c r="B39" s="20"/>
      <c r="C39" s="47"/>
      <c r="D39" s="55" t="s">
        <v>43</v>
      </c>
      <c r="E39" s="56" t="s">
        <v>90</v>
      </c>
      <c r="F39" s="57" t="s">
        <v>145</v>
      </c>
      <c r="G39" s="58">
        <v>12</v>
      </c>
      <c r="H39" s="59"/>
      <c r="I39" s="20"/>
      <c r="J39" s="51"/>
      <c r="K39" s="51"/>
      <c r="L39" s="45"/>
      <c r="M39" s="21"/>
      <c r="N39" s="7"/>
    </row>
    <row r="40" spans="1:14" ht="16.5" customHeight="1">
      <c r="A40" s="15" t="s">
        <v>81</v>
      </c>
      <c r="B40" s="20"/>
      <c r="C40" s="20" t="s">
        <v>197</v>
      </c>
      <c r="D40" s="20"/>
      <c r="E40" s="20"/>
      <c r="F40" s="20"/>
      <c r="G40" s="20"/>
      <c r="H40" s="20"/>
      <c r="I40" s="20"/>
      <c r="J40" s="20"/>
      <c r="K40" s="20"/>
      <c r="L40" s="20"/>
    </row>
    <row r="41" spans="1:14" ht="16.5" customHeight="1">
      <c r="A41" s="15" t="s">
        <v>81</v>
      </c>
      <c r="B41" s="20"/>
      <c r="C41" s="47" t="s">
        <v>110</v>
      </c>
      <c r="D41" s="20"/>
      <c r="E41" s="23" t="s">
        <v>146</v>
      </c>
      <c r="F41" s="23" t="s">
        <v>198</v>
      </c>
      <c r="G41" s="23" t="s">
        <v>147</v>
      </c>
      <c r="H41" s="20"/>
      <c r="I41" s="20"/>
      <c r="J41" s="20"/>
      <c r="K41" s="20"/>
      <c r="L41" s="20"/>
    </row>
    <row r="42" spans="1:14" ht="16.5" customHeight="1">
      <c r="A42" s="15" t="s">
        <v>199</v>
      </c>
      <c r="B42" s="20"/>
      <c r="C42" s="81" t="s">
        <v>97</v>
      </c>
      <c r="D42" s="20"/>
      <c r="E42" s="23"/>
      <c r="F42" s="23"/>
      <c r="G42" s="23"/>
      <c r="H42" s="20"/>
      <c r="I42" s="20"/>
      <c r="J42" s="20"/>
      <c r="K42" s="20"/>
      <c r="L42" s="20"/>
    </row>
    <row r="43" spans="1:14" ht="16.5" customHeight="1">
      <c r="A43" s="15" t="s">
        <v>199</v>
      </c>
      <c r="B43" s="13" t="s">
        <v>95</v>
      </c>
    </row>
    <row r="44" spans="1:14" ht="16.5" customHeight="1">
      <c r="A44" s="15" t="s">
        <v>199</v>
      </c>
      <c r="B44" s="240" t="s">
        <v>216</v>
      </c>
    </row>
    <row r="45" spans="1:14" ht="16.5" customHeight="1">
      <c r="A45" s="18" t="s">
        <v>366</v>
      </c>
    </row>
    <row r="46" spans="1:14" ht="16.5" customHeight="1">
      <c r="A46" s="15" t="s">
        <v>81</v>
      </c>
      <c r="B46" s="13" t="s">
        <v>171</v>
      </c>
    </row>
    <row r="47" spans="1:14" ht="16.5" customHeight="1">
      <c r="A47" s="15" t="s">
        <v>81</v>
      </c>
      <c r="B47" s="13" t="s">
        <v>367</v>
      </c>
    </row>
    <row r="48" spans="1:14" ht="16.5" customHeight="1">
      <c r="A48" s="18" t="s">
        <v>203</v>
      </c>
    </row>
    <row r="49" spans="1:13" ht="16.5" customHeight="1">
      <c r="A49" s="15" t="s">
        <v>81</v>
      </c>
      <c r="B49" s="13" t="s">
        <v>217</v>
      </c>
    </row>
    <row r="50" spans="1:13" ht="16.5" customHeight="1">
      <c r="A50" s="15" t="s">
        <v>81</v>
      </c>
      <c r="B50" s="13" t="s">
        <v>93</v>
      </c>
    </row>
    <row r="51" spans="1:13" ht="16.5" customHeight="1">
      <c r="A51" s="18" t="s">
        <v>204</v>
      </c>
    </row>
    <row r="52" spans="1:13" ht="22.9" customHeight="1">
      <c r="A52" s="15" t="s">
        <v>193</v>
      </c>
      <c r="G52" s="13" t="s">
        <v>262</v>
      </c>
      <c r="H52" s="242"/>
      <c r="I52" s="242"/>
      <c r="J52" s="242"/>
      <c r="K52" s="242"/>
      <c r="L52" s="242"/>
      <c r="M52" s="242"/>
    </row>
    <row r="53" spans="1:13" ht="16.5" customHeight="1">
      <c r="A53" s="15" t="s">
        <v>81</v>
      </c>
      <c r="B53" s="13" t="s">
        <v>200</v>
      </c>
    </row>
    <row r="54" spans="1:13" ht="16.5" customHeight="1">
      <c r="A54" s="15" t="s">
        <v>81</v>
      </c>
      <c r="B54" s="13" t="s">
        <v>201</v>
      </c>
    </row>
    <row r="55" spans="1:13" ht="16.5" customHeight="1">
      <c r="A55" s="15" t="s">
        <v>81</v>
      </c>
      <c r="B55" s="13" t="s">
        <v>178</v>
      </c>
    </row>
    <row r="56" spans="1:13" s="135" customFormat="1" ht="16.5" customHeight="1">
      <c r="A56" s="134" t="s">
        <v>205</v>
      </c>
    </row>
    <row r="57" spans="1:13" s="135" customFormat="1" ht="16.5" customHeight="1">
      <c r="A57" s="136" t="s">
        <v>81</v>
      </c>
      <c r="B57" s="135" t="s">
        <v>218</v>
      </c>
    </row>
    <row r="58" spans="1:13" ht="16.5" customHeight="1">
      <c r="A58" s="18" t="s">
        <v>206</v>
      </c>
    </row>
    <row r="59" spans="1:13" ht="16.5" customHeight="1">
      <c r="A59" s="15" t="s">
        <v>81</v>
      </c>
      <c r="B59" s="13" t="s">
        <v>164</v>
      </c>
    </row>
    <row r="60" spans="1:13" ht="16.5" customHeight="1">
      <c r="A60" s="15" t="s">
        <v>81</v>
      </c>
    </row>
    <row r="61" spans="1:13" ht="16.5" customHeight="1">
      <c r="A61" s="15" t="s">
        <v>81</v>
      </c>
      <c r="C61" s="93" t="s">
        <v>87</v>
      </c>
    </row>
    <row r="62" spans="1:13" ht="16.5" customHeight="1">
      <c r="A62" s="15" t="s">
        <v>81</v>
      </c>
      <c r="C62" s="92" t="s">
        <v>165</v>
      </c>
      <c r="D62" s="92"/>
      <c r="E62" s="92"/>
      <c r="F62" s="92"/>
      <c r="G62" s="92"/>
      <c r="H62" s="92"/>
    </row>
    <row r="63" spans="1:13" ht="16.5" customHeight="1">
      <c r="A63" s="18" t="s">
        <v>207</v>
      </c>
    </row>
    <row r="64" spans="1:13" ht="16.5" customHeight="1" thickBot="1"/>
    <row r="65" spans="2:10" ht="16.5" customHeight="1">
      <c r="B65" s="82" t="s">
        <v>88</v>
      </c>
      <c r="C65" s="83"/>
      <c r="D65" s="84"/>
      <c r="E65" s="83"/>
      <c r="F65" s="83"/>
      <c r="G65" s="83"/>
      <c r="H65" s="83"/>
      <c r="I65" s="83"/>
      <c r="J65" s="85"/>
    </row>
    <row r="66" spans="2:10" ht="16.5" customHeight="1">
      <c r="B66" s="86"/>
      <c r="D66" s="87"/>
      <c r="E66" s="87"/>
      <c r="F66" s="87"/>
      <c r="G66" s="87"/>
      <c r="H66" s="87"/>
      <c r="I66" s="87"/>
      <c r="J66" s="88"/>
    </row>
    <row r="67" spans="2:10" ht="30" customHeight="1">
      <c r="B67" s="86"/>
      <c r="C67" s="222" t="s">
        <v>202</v>
      </c>
      <c r="D67" s="353" t="s">
        <v>181</v>
      </c>
      <c r="E67" s="353"/>
      <c r="F67" s="353"/>
      <c r="G67" s="353"/>
      <c r="H67" s="87"/>
      <c r="I67" s="87"/>
      <c r="J67" s="88"/>
    </row>
    <row r="68" spans="2:10" ht="16.5" customHeight="1">
      <c r="B68" s="86"/>
      <c r="C68" s="194" t="s">
        <v>166</v>
      </c>
      <c r="D68" s="87"/>
      <c r="E68" s="87"/>
      <c r="F68" s="87"/>
      <c r="G68" s="87"/>
      <c r="H68" s="87"/>
      <c r="I68" s="87"/>
      <c r="J68" s="88"/>
    </row>
    <row r="69" spans="2:10" ht="16.5" customHeight="1" thickBot="1">
      <c r="B69" s="89"/>
      <c r="C69" s="90"/>
      <c r="D69" s="90"/>
      <c r="E69" s="90"/>
      <c r="F69" s="90"/>
      <c r="G69" s="90"/>
      <c r="H69" s="90"/>
      <c r="I69" s="90"/>
      <c r="J69" s="91"/>
    </row>
    <row r="70" spans="2:10" ht="16.5" customHeight="1"/>
  </sheetData>
  <sheetProtection selectLockedCells="1" selectUnlockedCells="1"/>
  <mergeCells count="12">
    <mergeCell ref="B10:C10"/>
    <mergeCell ref="D10:H10"/>
    <mergeCell ref="B11:H11"/>
    <mergeCell ref="C3:I3"/>
    <mergeCell ref="D67:G67"/>
    <mergeCell ref="B8:K8"/>
    <mergeCell ref="A1:N1"/>
    <mergeCell ref="B7:C7"/>
    <mergeCell ref="D7:H7"/>
    <mergeCell ref="C4:H4"/>
    <mergeCell ref="C5:H5"/>
    <mergeCell ref="J3:L5"/>
  </mergeCells>
  <phoneticPr fontId="1"/>
  <pageMargins left="0.7" right="0.7" top="0.75" bottom="0.75" header="0.3" footer="0.3"/>
  <pageSetup paperSize="9" scale="5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T58"/>
  <sheetViews>
    <sheetView zoomScaleNormal="100" workbookViewId="0">
      <pane ySplit="9" topLeftCell="A10" activePane="bottomLeft" state="frozen"/>
      <selection pane="bottomLeft" activeCell="D5" sqref="D5:F5"/>
    </sheetView>
  </sheetViews>
  <sheetFormatPr defaultRowHeight="13.5"/>
  <cols>
    <col min="1" max="1" width="5.75" style="2" customWidth="1"/>
    <col min="2" max="2" width="16.125" style="2" customWidth="1"/>
    <col min="3" max="3" width="5.75" style="2" customWidth="1"/>
    <col min="4" max="4" width="16.125" style="2" customWidth="1"/>
    <col min="5" max="5" width="5.75" style="2" customWidth="1"/>
    <col min="6" max="6" width="16.125" style="2" customWidth="1"/>
    <col min="7" max="7" width="5.75" style="2" customWidth="1"/>
    <col min="8" max="8" width="16.125" style="2" customWidth="1"/>
    <col min="9" max="9" width="4.5" style="2" customWidth="1"/>
    <col min="10" max="10" width="16.125" style="2" customWidth="1"/>
    <col min="11" max="11" width="9" style="2" customWidth="1"/>
    <col min="12" max="12" width="9" style="2" hidden="1" customWidth="1"/>
    <col min="13" max="13" width="25.5" style="2" hidden="1" customWidth="1"/>
    <col min="14" max="14" width="11.625" style="2" hidden="1" customWidth="1"/>
    <col min="15" max="20" width="9" style="2" hidden="1" customWidth="1"/>
    <col min="21" max="16384" width="9" style="2"/>
  </cols>
  <sheetData>
    <row r="1" spans="1:13" ht="22.15" customHeight="1">
      <c r="A1" s="8" t="s">
        <v>208</v>
      </c>
      <c r="D1" s="8" t="str">
        <f>注意事項!J3</f>
        <v>高校用</v>
      </c>
    </row>
    <row r="2" spans="1:13" ht="14.25" thickBot="1"/>
    <row r="3" spans="1:13" ht="24.6" customHeight="1">
      <c r="B3" s="358" t="s">
        <v>209</v>
      </c>
      <c r="C3" s="359"/>
      <c r="D3" s="371"/>
      <c r="E3" s="372"/>
      <c r="F3" s="373"/>
      <c r="G3" s="223" t="s">
        <v>210</v>
      </c>
    </row>
    <row r="4" spans="1:13" ht="27" customHeight="1">
      <c r="B4" s="358" t="s">
        <v>211</v>
      </c>
      <c r="C4" s="359"/>
      <c r="D4" s="360"/>
      <c r="E4" s="361"/>
      <c r="F4" s="362"/>
      <c r="G4" s="4" t="s">
        <v>94</v>
      </c>
      <c r="H4" s="3"/>
    </row>
    <row r="5" spans="1:13" ht="27" customHeight="1">
      <c r="B5" s="358" t="s">
        <v>212</v>
      </c>
      <c r="C5" s="359"/>
      <c r="D5" s="360"/>
      <c r="E5" s="361"/>
      <c r="F5" s="362"/>
      <c r="G5" s="4" t="s">
        <v>234</v>
      </c>
      <c r="H5" s="3"/>
    </row>
    <row r="6" spans="1:13" ht="27" customHeight="1">
      <c r="B6" s="358" t="s">
        <v>213</v>
      </c>
      <c r="C6" s="359"/>
      <c r="D6" s="360"/>
      <c r="E6" s="361"/>
      <c r="F6" s="362"/>
      <c r="G6" s="4" t="s">
        <v>235</v>
      </c>
    </row>
    <row r="7" spans="1:13" ht="27" customHeight="1">
      <c r="B7" s="358" t="s">
        <v>214</v>
      </c>
      <c r="C7" s="359"/>
      <c r="D7" s="374"/>
      <c r="E7" s="375"/>
      <c r="F7" s="376"/>
      <c r="G7" s="4" t="s">
        <v>94</v>
      </c>
    </row>
    <row r="8" spans="1:13" ht="27" customHeight="1" thickBot="1">
      <c r="B8" s="358" t="s">
        <v>37</v>
      </c>
      <c r="C8" s="359"/>
      <c r="D8" s="368"/>
      <c r="E8" s="369"/>
      <c r="F8" s="370"/>
      <c r="G8" s="4" t="s">
        <v>120</v>
      </c>
      <c r="I8" s="3"/>
    </row>
    <row r="9" spans="1:13" ht="30" customHeight="1" thickBot="1">
      <c r="A9" s="195"/>
      <c r="B9" s="363" t="s">
        <v>232</v>
      </c>
      <c r="C9" s="364"/>
      <c r="D9" s="243"/>
      <c r="E9" s="244" t="s">
        <v>233</v>
      </c>
      <c r="F9" s="69"/>
      <c r="G9" s="195"/>
      <c r="H9" s="69"/>
      <c r="M9"/>
    </row>
    <row r="10" spans="1:13" ht="28.5" customHeight="1" thickBot="1">
      <c r="A10" s="195"/>
      <c r="B10" s="365" t="s">
        <v>215</v>
      </c>
      <c r="C10" s="366"/>
      <c r="D10" s="366"/>
      <c r="E10" s="366"/>
      <c r="F10" s="366"/>
      <c r="G10" s="366"/>
      <c r="H10" s="366"/>
      <c r="I10" s="367"/>
      <c r="M10"/>
    </row>
    <row r="11" spans="1:13" ht="28.5" customHeight="1" thickBot="1">
      <c r="A11" s="195"/>
      <c r="B11" s="355"/>
      <c r="C11" s="356"/>
      <c r="D11" s="356"/>
      <c r="E11" s="357"/>
      <c r="F11" s="356"/>
      <c r="G11" s="356"/>
      <c r="H11" s="356"/>
      <c r="I11" s="357"/>
      <c r="M11"/>
    </row>
    <row r="12" spans="1:13" ht="28.5" customHeight="1" thickBot="1">
      <c r="A12" s="195"/>
      <c r="B12" s="355"/>
      <c r="C12" s="356"/>
      <c r="D12" s="356"/>
      <c r="E12" s="357"/>
      <c r="F12" s="356"/>
      <c r="G12" s="356"/>
      <c r="H12" s="356"/>
      <c r="I12" s="357"/>
      <c r="M12"/>
    </row>
    <row r="13" spans="1:13">
      <c r="A13" s="195"/>
      <c r="B13" s="69"/>
      <c r="C13" s="195"/>
      <c r="D13" s="69"/>
      <c r="E13" s="195"/>
      <c r="F13" s="69"/>
      <c r="G13" s="195"/>
      <c r="H13" s="69"/>
      <c r="M13"/>
    </row>
    <row r="14" spans="1:13">
      <c r="A14" s="195"/>
      <c r="B14" s="69"/>
      <c r="C14" s="195"/>
      <c r="D14" s="69"/>
      <c r="E14" s="195"/>
      <c r="F14" s="69"/>
      <c r="G14" s="195"/>
      <c r="H14" s="69"/>
      <c r="M14"/>
    </row>
    <row r="15" spans="1:13">
      <c r="A15" s="195"/>
      <c r="B15" s="69"/>
      <c r="C15" s="195"/>
      <c r="D15" s="69"/>
      <c r="E15" s="195"/>
      <c r="F15" s="69"/>
      <c r="G15" s="195"/>
      <c r="H15" s="69"/>
      <c r="M15"/>
    </row>
    <row r="16" spans="1:13">
      <c r="A16" s="195"/>
      <c r="B16" s="69"/>
      <c r="C16" s="195"/>
      <c r="D16" s="69"/>
      <c r="E16" s="195"/>
      <c r="F16" s="69"/>
      <c r="G16" s="195"/>
      <c r="H16" s="69"/>
      <c r="M16"/>
    </row>
    <row r="17" spans="1:13">
      <c r="A17" s="195"/>
      <c r="B17" s="69"/>
      <c r="C17" s="195"/>
      <c r="D17" s="69"/>
      <c r="E17" s="195"/>
      <c r="F17" s="69"/>
      <c r="G17" s="195"/>
      <c r="H17" s="69"/>
      <c r="M17"/>
    </row>
    <row r="18" spans="1:13">
      <c r="A18" s="195"/>
      <c r="B18" s="69"/>
      <c r="C18" s="195"/>
      <c r="D18" s="69"/>
      <c r="E18" s="195"/>
      <c r="F18" s="69"/>
      <c r="G18" s="195"/>
      <c r="H18" s="69"/>
      <c r="M18"/>
    </row>
    <row r="19" spans="1:13">
      <c r="A19" s="195"/>
      <c r="B19" s="69"/>
      <c r="C19" s="195"/>
      <c r="D19" s="69"/>
      <c r="E19" s="195"/>
      <c r="F19" s="69"/>
      <c r="G19" s="195"/>
      <c r="H19" s="69"/>
      <c r="M19"/>
    </row>
    <row r="20" spans="1:13">
      <c r="A20" s="195"/>
      <c r="B20" s="69"/>
      <c r="C20" s="195"/>
      <c r="D20" s="69"/>
      <c r="E20" s="195"/>
      <c r="F20" s="69"/>
      <c r="G20" s="195"/>
      <c r="H20" s="69"/>
      <c r="M20"/>
    </row>
    <row r="21" spans="1:13">
      <c r="A21" s="195"/>
      <c r="B21" s="69"/>
      <c r="C21" s="195"/>
      <c r="D21" s="69"/>
      <c r="E21" s="195"/>
      <c r="F21" s="69"/>
      <c r="G21" s="195"/>
      <c r="H21" s="69"/>
      <c r="M21"/>
    </row>
    <row r="22" spans="1:13">
      <c r="A22" s="195"/>
      <c r="B22" s="69"/>
      <c r="C22" s="195"/>
      <c r="D22" s="69"/>
      <c r="E22" s="195"/>
      <c r="F22" s="69"/>
      <c r="G22" s="195"/>
      <c r="H22" s="69"/>
      <c r="M22"/>
    </row>
    <row r="23" spans="1:13">
      <c r="A23" s="195"/>
      <c r="B23" s="69"/>
      <c r="C23" s="195"/>
      <c r="D23" s="69"/>
      <c r="E23" s="195"/>
      <c r="F23" s="69"/>
      <c r="G23" s="195"/>
      <c r="H23" s="69"/>
      <c r="M23"/>
    </row>
    <row r="24" spans="1:13">
      <c r="A24" s="195"/>
      <c r="B24" s="69"/>
      <c r="C24" s="195"/>
      <c r="D24" s="69"/>
      <c r="E24" s="195"/>
      <c r="F24" s="69"/>
      <c r="G24" s="195"/>
      <c r="H24" s="69"/>
      <c r="M24"/>
    </row>
    <row r="25" spans="1:13">
      <c r="A25" s="195"/>
      <c r="B25" s="69"/>
      <c r="C25" s="195"/>
      <c r="D25" s="69"/>
      <c r="E25" s="195"/>
      <c r="F25" s="69"/>
      <c r="G25" s="195"/>
      <c r="H25" s="69"/>
      <c r="M25"/>
    </row>
    <row r="26" spans="1:13">
      <c r="A26" s="195"/>
      <c r="B26" s="69"/>
      <c r="C26" s="195"/>
      <c r="D26" s="69"/>
      <c r="E26" s="195"/>
      <c r="F26" s="69"/>
      <c r="G26" s="195"/>
      <c r="H26" s="69"/>
      <c r="M26"/>
    </row>
    <row r="27" spans="1:13">
      <c r="A27" s="195"/>
      <c r="B27" s="69"/>
      <c r="C27" s="195"/>
      <c r="D27" s="69"/>
      <c r="E27" s="195"/>
      <c r="F27" s="69"/>
      <c r="G27" s="195"/>
      <c r="H27" s="69"/>
      <c r="M27"/>
    </row>
    <row r="28" spans="1:13">
      <c r="A28" s="195"/>
      <c r="B28" s="69"/>
      <c r="C28" s="195"/>
      <c r="D28" s="69"/>
      <c r="E28" s="195"/>
      <c r="F28" s="69"/>
      <c r="G28" s="195"/>
      <c r="H28" s="69"/>
      <c r="M28"/>
    </row>
    <row r="29" spans="1:13">
      <c r="A29" s="195"/>
      <c r="B29" s="69"/>
      <c r="C29" s="195"/>
      <c r="D29" s="69"/>
      <c r="E29" s="195"/>
      <c r="F29" s="69"/>
      <c r="G29" s="195"/>
      <c r="H29" s="69"/>
      <c r="M29"/>
    </row>
    <row r="30" spans="1:13">
      <c r="A30" s="195"/>
      <c r="B30" s="69"/>
      <c r="C30" s="195"/>
      <c r="D30" s="69"/>
      <c r="E30" s="195"/>
      <c r="F30" s="69"/>
      <c r="G30" s="195"/>
      <c r="H30" s="69"/>
      <c r="M30"/>
    </row>
    <row r="31" spans="1:13">
      <c r="A31" s="195"/>
      <c r="B31" s="69"/>
      <c r="C31" s="195"/>
      <c r="D31" s="69"/>
      <c r="E31" s="195"/>
      <c r="F31" s="69"/>
      <c r="G31" s="195"/>
      <c r="H31" s="69"/>
      <c r="M31"/>
    </row>
    <row r="32" spans="1:13">
      <c r="A32" s="195"/>
      <c r="B32" s="69"/>
      <c r="C32" s="195"/>
      <c r="D32" s="69"/>
      <c r="E32" s="195"/>
      <c r="F32" s="69"/>
      <c r="G32" s="195"/>
      <c r="H32" s="69"/>
      <c r="M32"/>
    </row>
    <row r="33" spans="1:13">
      <c r="A33" s="195"/>
      <c r="B33" s="69"/>
      <c r="C33" s="195"/>
      <c r="D33" s="69"/>
      <c r="E33" s="195"/>
      <c r="F33" s="69"/>
      <c r="G33" s="69"/>
      <c r="H33" s="69"/>
      <c r="M33"/>
    </row>
    <row r="34" spans="1:13">
      <c r="A34" s="195"/>
      <c r="B34" s="69"/>
      <c r="C34" s="195"/>
      <c r="D34" s="69"/>
      <c r="E34" s="195"/>
      <c r="F34" s="69"/>
      <c r="G34" s="69"/>
      <c r="H34" s="69"/>
      <c r="M34"/>
    </row>
    <row r="35" spans="1:13">
      <c r="A35" s="195"/>
      <c r="B35" s="69"/>
      <c r="C35" s="195"/>
      <c r="D35" s="69"/>
      <c r="E35" s="195"/>
      <c r="F35" s="69"/>
      <c r="G35" s="69"/>
      <c r="H35" s="69"/>
      <c r="M35"/>
    </row>
    <row r="36" spans="1:13">
      <c r="A36" s="195"/>
      <c r="B36" s="69"/>
      <c r="C36" s="195"/>
      <c r="D36" s="69"/>
      <c r="E36" s="195"/>
      <c r="F36" s="69"/>
      <c r="G36" s="69"/>
      <c r="H36" s="69"/>
      <c r="M36"/>
    </row>
    <row r="37" spans="1:13">
      <c r="A37" s="195"/>
      <c r="B37" s="69"/>
      <c r="C37" s="195"/>
      <c r="D37" s="69"/>
      <c r="E37" s="195"/>
      <c r="F37" s="69"/>
      <c r="G37" s="69"/>
      <c r="H37" s="69"/>
      <c r="M37"/>
    </row>
    <row r="38" spans="1:13">
      <c r="A38" s="195"/>
      <c r="B38" s="69"/>
      <c r="C38" s="195"/>
      <c r="D38" s="69"/>
      <c r="E38" s="195"/>
      <c r="F38" s="69"/>
      <c r="G38" s="69"/>
      <c r="H38" s="69"/>
      <c r="M38"/>
    </row>
    <row r="39" spans="1:13">
      <c r="A39" s="195"/>
      <c r="B39" s="69"/>
      <c r="C39" s="195"/>
      <c r="D39" s="69"/>
      <c r="E39" s="195"/>
      <c r="F39" s="69"/>
      <c r="G39" s="69"/>
      <c r="H39" s="69"/>
      <c r="M39"/>
    </row>
    <row r="40" spans="1:13">
      <c r="A40" s="195"/>
      <c r="B40" s="69"/>
      <c r="C40" s="195"/>
      <c r="D40" s="69"/>
      <c r="E40" s="195"/>
      <c r="F40" s="69"/>
      <c r="G40" s="69"/>
      <c r="H40" s="69"/>
      <c r="M40"/>
    </row>
    <row r="41" spans="1:13">
      <c r="A41" s="195"/>
      <c r="B41" s="69"/>
      <c r="C41" s="195"/>
      <c r="D41" s="69"/>
      <c r="E41" s="195"/>
      <c r="F41" s="69"/>
      <c r="G41" s="69"/>
      <c r="H41" s="69"/>
      <c r="M41"/>
    </row>
    <row r="42" spans="1:13">
      <c r="A42" s="195"/>
      <c r="B42" s="69"/>
      <c r="C42" s="195"/>
      <c r="D42" s="69"/>
      <c r="E42" s="195"/>
      <c r="F42" s="69"/>
      <c r="G42" s="69"/>
      <c r="H42" s="69"/>
      <c r="M42"/>
    </row>
    <row r="43" spans="1:13">
      <c r="A43" s="195"/>
      <c r="B43" s="69"/>
      <c r="C43" s="195"/>
      <c r="D43" s="69"/>
      <c r="E43" s="195"/>
      <c r="F43" s="69"/>
      <c r="M43"/>
    </row>
    <row r="44" spans="1:13">
      <c r="M44"/>
    </row>
    <row r="45" spans="1:13">
      <c r="M45"/>
    </row>
    <row r="46" spans="1:13">
      <c r="M46"/>
    </row>
    <row r="47" spans="1:13">
      <c r="M47"/>
    </row>
    <row r="48" spans="1:13">
      <c r="M48"/>
    </row>
    <row r="49" spans="13:13">
      <c r="M49"/>
    </row>
    <row r="50" spans="13:13">
      <c r="M50"/>
    </row>
    <row r="51" spans="13:13">
      <c r="M51"/>
    </row>
    <row r="52" spans="13:13">
      <c r="M52"/>
    </row>
    <row r="53" spans="13:13">
      <c r="M53"/>
    </row>
    <row r="54" spans="13:13">
      <c r="M54"/>
    </row>
    <row r="55" spans="13:13">
      <c r="M55"/>
    </row>
    <row r="56" spans="13:13">
      <c r="M56"/>
    </row>
    <row r="57" spans="13:13">
      <c r="M57"/>
    </row>
    <row r="58" spans="13:13">
      <c r="M58"/>
    </row>
  </sheetData>
  <sheetProtection sheet="1" objects="1" scenarios="1" selectLockedCells="1"/>
  <mergeCells count="18">
    <mergeCell ref="D3:F3"/>
    <mergeCell ref="B5:C5"/>
    <mergeCell ref="D4:F4"/>
    <mergeCell ref="D6:F6"/>
    <mergeCell ref="D7:F7"/>
    <mergeCell ref="B6:C6"/>
    <mergeCell ref="B7:C7"/>
    <mergeCell ref="B3:C3"/>
    <mergeCell ref="B12:E12"/>
    <mergeCell ref="F12:I12"/>
    <mergeCell ref="B4:C4"/>
    <mergeCell ref="D5:F5"/>
    <mergeCell ref="B9:C9"/>
    <mergeCell ref="B10:I10"/>
    <mergeCell ref="B11:E11"/>
    <mergeCell ref="F11:I11"/>
    <mergeCell ref="D8:F8"/>
    <mergeCell ref="B8:C8"/>
  </mergeCells>
  <phoneticPr fontId="1"/>
  <dataValidations count="4">
    <dataValidation imeMode="on" allowBlank="1" showInputMessage="1" showErrorMessage="1" sqref="C3"/>
    <dataValidation imeMode="off" allowBlank="1" showInputMessage="1" showErrorMessage="1" sqref="D8:F8"/>
    <dataValidation imeMode="hiragana" allowBlank="1" showInputMessage="1" showErrorMessage="1" sqref="D7:F7"/>
    <dataValidation imeMode="halfKatakana" allowBlank="1" showInputMessage="1" showErrorMessage="1" sqref="D6:F6"/>
  </dataValidations>
  <pageMargins left="0.7" right="0.7" top="0.75" bottom="0.75" header="0.3" footer="0.3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AW103"/>
  <sheetViews>
    <sheetView zoomScaleNormal="100" workbookViewId="0">
      <pane ySplit="9" topLeftCell="A88" activePane="bottomLeft" state="frozen"/>
      <selection pane="bottomLeft" activeCell="B10" sqref="B10:B99"/>
    </sheetView>
  </sheetViews>
  <sheetFormatPr defaultRowHeight="13.5"/>
  <cols>
    <col min="1" max="1" width="4.5" style="1" bestFit="1" customWidth="1"/>
    <col min="2" max="2" width="4.5" style="1" customWidth="1"/>
    <col min="3" max="3" width="9" style="1"/>
    <col min="4" max="5" width="17.5" style="1" customWidth="1"/>
    <col min="6" max="6" width="12.5" style="1" customWidth="1"/>
    <col min="7" max="8" width="5.5" style="1" bestFit="1" customWidth="1"/>
    <col min="9" max="10" width="22.5" style="1" customWidth="1"/>
    <col min="11" max="12" width="12.375" style="1" hidden="1" customWidth="1"/>
    <col min="13" max="13" width="3.625" style="1" hidden="1" customWidth="1"/>
    <col min="14" max="14" width="5.5" style="1" bestFit="1" customWidth="1"/>
    <col min="15" max="15" width="10.5" style="1" customWidth="1"/>
    <col min="16" max="16" width="8.875" style="1" hidden="1" customWidth="1"/>
    <col min="17" max="17" width="9" style="1"/>
    <col min="18" max="19" width="9" style="1" hidden="1" customWidth="1"/>
    <col min="20" max="20" width="13.875" style="2" hidden="1" customWidth="1"/>
    <col min="21" max="21" width="13.875" style="1" hidden="1" customWidth="1"/>
    <col min="22" max="22" width="9" style="1" hidden="1" customWidth="1"/>
    <col min="23" max="23" width="6.5" style="1" hidden="1" customWidth="1"/>
    <col min="24" max="25" width="16.125" style="1" hidden="1" customWidth="1"/>
    <col min="26" max="27" width="5.5" style="1" hidden="1" customWidth="1"/>
    <col min="28" max="28" width="9.5" style="5" hidden="1" customWidth="1"/>
    <col min="29" max="29" width="6.5" style="1" hidden="1" customWidth="1"/>
    <col min="30" max="31" width="16.125" style="1" hidden="1" customWidth="1"/>
    <col min="32" max="33" width="5.5" style="1" hidden="1" customWidth="1"/>
    <col min="34" max="34" width="9.5" style="1" hidden="1" customWidth="1"/>
    <col min="35" max="49" width="9" style="1" hidden="1" customWidth="1"/>
    <col min="50" max="59" width="9" style="1" customWidth="1"/>
    <col min="60" max="16384" width="9" style="1"/>
  </cols>
  <sheetData>
    <row r="1" spans="1:42" ht="17.25">
      <c r="A1" s="8" t="s">
        <v>76</v>
      </c>
      <c r="B1" s="8"/>
    </row>
    <row r="2" spans="1:42">
      <c r="A2" s="3"/>
      <c r="B2" s="3"/>
    </row>
    <row r="3" spans="1:42" ht="14.25" thickBot="1">
      <c r="A3" s="3"/>
      <c r="B3" s="3"/>
      <c r="C3" s="137" t="s">
        <v>159</v>
      </c>
      <c r="D3" s="23"/>
      <c r="E3" s="23"/>
      <c r="F3" s="23"/>
      <c r="G3" s="23"/>
      <c r="H3" s="23"/>
      <c r="I3" s="23"/>
      <c r="J3" s="23"/>
      <c r="K3" s="23"/>
      <c r="L3" s="23"/>
      <c r="N3" s="377" t="s">
        <v>151</v>
      </c>
      <c r="O3" s="377"/>
      <c r="P3" s="377"/>
    </row>
    <row r="4" spans="1:42" ht="14.25" thickBot="1">
      <c r="A4" s="3"/>
      <c r="B4" s="3"/>
      <c r="C4" s="137" t="s">
        <v>160</v>
      </c>
      <c r="D4" s="23"/>
      <c r="E4" s="23"/>
      <c r="F4" s="23"/>
      <c r="G4" s="23"/>
      <c r="H4" s="23"/>
      <c r="I4" s="23"/>
      <c r="J4" s="23"/>
      <c r="K4" s="23"/>
      <c r="L4" s="23"/>
      <c r="M4" s="115"/>
      <c r="N4" s="139"/>
      <c r="O4" s="139" t="s">
        <v>152</v>
      </c>
      <c r="P4" s="259" t="s">
        <v>153</v>
      </c>
    </row>
    <row r="5" spans="1:42">
      <c r="A5" s="3"/>
      <c r="B5" s="3"/>
      <c r="C5" s="44" t="s">
        <v>138</v>
      </c>
      <c r="D5" s="23"/>
      <c r="E5" s="23"/>
      <c r="F5" s="23"/>
      <c r="G5" s="23"/>
      <c r="H5" s="23"/>
      <c r="I5" s="23"/>
      <c r="J5" s="23"/>
      <c r="K5" s="23"/>
      <c r="L5" s="23"/>
      <c r="N5" s="140" t="s">
        <v>154</v>
      </c>
      <c r="O5" s="262"/>
      <c r="P5" s="260"/>
    </row>
    <row r="6" spans="1:42" ht="14.25" thickBot="1">
      <c r="A6" s="3"/>
      <c r="B6" s="3"/>
      <c r="C6" s="44" t="s">
        <v>148</v>
      </c>
      <c r="D6" s="23"/>
      <c r="E6" s="23"/>
      <c r="F6" s="23"/>
      <c r="G6" s="23"/>
      <c r="H6" s="23"/>
      <c r="I6" s="23"/>
      <c r="J6" s="23"/>
      <c r="K6" s="23"/>
      <c r="L6" s="23"/>
      <c r="N6" s="141" t="s">
        <v>155</v>
      </c>
      <c r="O6" s="263"/>
      <c r="P6" s="261"/>
    </row>
    <row r="7" spans="1:42" ht="14.25" thickBot="1"/>
    <row r="8" spans="1:42" ht="36.75" customHeight="1">
      <c r="A8" s="25"/>
      <c r="B8" s="314" t="s">
        <v>363</v>
      </c>
      <c r="C8" s="34" t="s">
        <v>364</v>
      </c>
      <c r="D8" s="34" t="s">
        <v>118</v>
      </c>
      <c r="E8" s="34" t="s">
        <v>119</v>
      </c>
      <c r="F8" s="208"/>
      <c r="G8" s="26" t="s">
        <v>38</v>
      </c>
      <c r="H8" s="28" t="s">
        <v>39</v>
      </c>
      <c r="I8" s="25" t="s">
        <v>41</v>
      </c>
      <c r="J8" s="28" t="s">
        <v>42</v>
      </c>
      <c r="K8" s="25" t="s">
        <v>219</v>
      </c>
      <c r="L8" s="28" t="s">
        <v>220</v>
      </c>
      <c r="M8" s="31"/>
      <c r="N8" s="225"/>
      <c r="O8" s="32" t="s">
        <v>45</v>
      </c>
      <c r="P8" s="32" t="s">
        <v>46</v>
      </c>
    </row>
    <row r="9" spans="1:42" ht="14.25" thickBot="1">
      <c r="A9" s="35" t="s">
        <v>43</v>
      </c>
      <c r="B9" s="313" t="s">
        <v>362</v>
      </c>
      <c r="C9" s="19">
        <v>1001</v>
      </c>
      <c r="D9" s="19" t="s">
        <v>44</v>
      </c>
      <c r="E9" s="19" t="s">
        <v>112</v>
      </c>
      <c r="F9" s="209"/>
      <c r="G9" s="19" t="s">
        <v>2</v>
      </c>
      <c r="H9" s="30">
        <v>2</v>
      </c>
      <c r="I9" s="29" t="s">
        <v>347</v>
      </c>
      <c r="J9" s="30">
        <v>12.53</v>
      </c>
      <c r="K9" s="29" t="s">
        <v>246</v>
      </c>
      <c r="L9" s="30" t="s">
        <v>247</v>
      </c>
      <c r="M9" s="29"/>
      <c r="N9" s="226"/>
      <c r="O9" s="33" t="s">
        <v>61</v>
      </c>
      <c r="P9" s="33" t="s">
        <v>96</v>
      </c>
      <c r="W9" s="5" t="s">
        <v>74</v>
      </c>
      <c r="X9" s="5" t="s">
        <v>47</v>
      </c>
      <c r="Y9" s="5" t="s">
        <v>113</v>
      </c>
      <c r="Z9" s="5" t="s">
        <v>38</v>
      </c>
      <c r="AA9" s="5" t="s">
        <v>1</v>
      </c>
      <c r="AB9" s="10" t="s">
        <v>149</v>
      </c>
      <c r="AC9" s="5" t="s">
        <v>74</v>
      </c>
      <c r="AD9" s="5" t="s">
        <v>47</v>
      </c>
      <c r="AE9" s="5" t="s">
        <v>113</v>
      </c>
      <c r="AF9" s="5" t="s">
        <v>38</v>
      </c>
      <c r="AG9" s="5" t="s">
        <v>1</v>
      </c>
      <c r="AH9" s="5" t="s">
        <v>149</v>
      </c>
      <c r="AI9" s="1" t="s">
        <v>150</v>
      </c>
      <c r="AJ9" s="1">
        <f>COUNT(AJ10:AJ99)</f>
        <v>0</v>
      </c>
      <c r="AK9" s="1" t="s">
        <v>156</v>
      </c>
      <c r="AL9" s="1">
        <f>COUNT(AL10:AL99)</f>
        <v>0</v>
      </c>
      <c r="AM9" s="1" t="s">
        <v>157</v>
      </c>
      <c r="AN9" s="1">
        <f>COUNT(AN10:AN99)</f>
        <v>0</v>
      </c>
      <c r="AO9" s="1" t="s">
        <v>158</v>
      </c>
      <c r="AP9" s="1">
        <f>COUNT(AP10:AP99)</f>
        <v>0</v>
      </c>
    </row>
    <row r="10" spans="1:42">
      <c r="A10" s="36">
        <v>1</v>
      </c>
      <c r="B10" s="435"/>
      <c r="C10" s="61"/>
      <c r="D10" s="61"/>
      <c r="E10" s="61"/>
      <c r="F10" s="210"/>
      <c r="G10" s="61"/>
      <c r="H10" s="62"/>
      <c r="I10" s="63"/>
      <c r="J10" s="191"/>
      <c r="K10" s="63"/>
      <c r="L10" s="191"/>
      <c r="M10" s="63"/>
      <c r="N10" s="227"/>
      <c r="O10" s="64"/>
      <c r="P10" s="64"/>
      <c r="T10" s="71"/>
      <c r="U10" s="72"/>
      <c r="W10" s="5" t="str">
        <f t="shared" ref="W10:W41" si="0">IF(G10="男",C10,"")</f>
        <v/>
      </c>
      <c r="X10" s="5" t="str">
        <f t="shared" ref="X10:X41" si="1">IF(G10="男",D10,"")</f>
        <v/>
      </c>
      <c r="Y10" s="5" t="str">
        <f t="shared" ref="Y10:Y41" si="2">IF(G10="男",E10,"")</f>
        <v/>
      </c>
      <c r="Z10" s="5" t="str">
        <f t="shared" ref="Z10:Z41" si="3">IF(G10="男",G10,"")</f>
        <v/>
      </c>
      <c r="AA10" s="5" t="str">
        <f t="shared" ref="AA10:AA41" si="4">IF(G10="男",IF(H10="","",H10),"")</f>
        <v/>
      </c>
      <c r="AB10" s="10" t="str">
        <f>IF(G10="男",data_kyogisha!A2,"")</f>
        <v/>
      </c>
      <c r="AC10" s="5" t="str">
        <f t="shared" ref="AC10:AC41" si="5">IF(G10="女",C10,"")</f>
        <v/>
      </c>
      <c r="AD10" s="5" t="str">
        <f t="shared" ref="AD10:AD41" si="6">IF(G10="女",D10,"")</f>
        <v/>
      </c>
      <c r="AE10" s="5" t="str">
        <f t="shared" ref="AE10:AE41" si="7">IF(G10="女",E10,"")</f>
        <v/>
      </c>
      <c r="AF10" s="5" t="str">
        <f t="shared" ref="AF10:AF41" si="8">IF(G10="女",G10,"")</f>
        <v/>
      </c>
      <c r="AG10" s="5" t="str">
        <f t="shared" ref="AG10:AG41" si="9">IF(G10="女",IF(H10="","",H10),"")</f>
        <v/>
      </c>
      <c r="AH10" s="1" t="str">
        <f>IF(G10="女",data_kyogisha!A2,"")</f>
        <v/>
      </c>
      <c r="AI10" s="1">
        <f>IF(AND(G10="男",O10="○"),1,0)</f>
        <v>0</v>
      </c>
      <c r="AJ10" s="1" t="str">
        <f>IF(AND(G10="男",O10="○"),C10,"")</f>
        <v/>
      </c>
      <c r="AK10" s="1">
        <f>IF(AND(G10="男",P10="○"),1,0)</f>
        <v>0</v>
      </c>
      <c r="AL10" s="1" t="str">
        <f>IF(AND(G10="男",P10="○"),C10,"")</f>
        <v/>
      </c>
      <c r="AM10" s="1">
        <f>IF(AND(G10="女",O10="○"),1,0)</f>
        <v>0</v>
      </c>
      <c r="AN10" s="1" t="str">
        <f>IF(AND(G10="女",O10="○"),C10,"")</f>
        <v/>
      </c>
      <c r="AO10" s="1">
        <f>IF(AND(G10="女",P10="○"),1,0)</f>
        <v>0</v>
      </c>
      <c r="AP10" s="1" t="str">
        <f>IF(AND(G10="女",P10="○"),C10,"")</f>
        <v/>
      </c>
    </row>
    <row r="11" spans="1:42">
      <c r="A11" s="36">
        <v>2</v>
      </c>
      <c r="B11" s="435"/>
      <c r="C11" s="61"/>
      <c r="D11" s="61"/>
      <c r="E11" s="61"/>
      <c r="F11" s="210"/>
      <c r="G11" s="61"/>
      <c r="H11" s="62"/>
      <c r="I11" s="63"/>
      <c r="J11" s="191"/>
      <c r="K11" s="63"/>
      <c r="L11" s="191"/>
      <c r="M11" s="63"/>
      <c r="N11" s="227"/>
      <c r="O11" s="64"/>
      <c r="P11" s="64"/>
      <c r="S11" s="1" t="s">
        <v>60</v>
      </c>
      <c r="T11" s="73" t="str">
        <f>IF(種目情報!A3="","",種目情報!A3)</f>
        <v>男60m</v>
      </c>
      <c r="U11" s="74" t="str">
        <f>IF(種目情報!E3="","",種目情報!E3)</f>
        <v>女60m</v>
      </c>
      <c r="V11" s="1" t="s">
        <v>61</v>
      </c>
      <c r="W11" s="5" t="str">
        <f t="shared" si="0"/>
        <v/>
      </c>
      <c r="X11" s="5" t="str">
        <f t="shared" si="1"/>
        <v/>
      </c>
      <c r="Y11" s="5" t="str">
        <f t="shared" si="2"/>
        <v/>
      </c>
      <c r="Z11" s="5" t="str">
        <f t="shared" si="3"/>
        <v/>
      </c>
      <c r="AA11" s="5" t="str">
        <f t="shared" si="4"/>
        <v/>
      </c>
      <c r="AB11" s="10" t="str">
        <f>IF(G11="男",data_kyogisha!A3,"")</f>
        <v/>
      </c>
      <c r="AC11" s="5" t="str">
        <f t="shared" si="5"/>
        <v/>
      </c>
      <c r="AD11" s="5" t="str">
        <f t="shared" si="6"/>
        <v/>
      </c>
      <c r="AE11" s="5" t="str">
        <f t="shared" si="7"/>
        <v/>
      </c>
      <c r="AF11" s="5" t="str">
        <f t="shared" si="8"/>
        <v/>
      </c>
      <c r="AG11" s="5" t="str">
        <f t="shared" si="9"/>
        <v/>
      </c>
      <c r="AH11" s="5" t="str">
        <f>IF(G11="女",data_kyogisha!A3,"")</f>
        <v/>
      </c>
      <c r="AI11" s="1">
        <f>IF(AND(G11="男",O11="○"),AI10+1,AI10)</f>
        <v>0</v>
      </c>
      <c r="AJ11" s="1" t="str">
        <f t="shared" ref="AJ11:AJ73" si="10">IF(AND(G11="男",O11="○"),C11,"")</f>
        <v/>
      </c>
      <c r="AK11" s="1">
        <f>IF(AND(G11="男",P11="○"),AK10+1,AK10)</f>
        <v>0</v>
      </c>
      <c r="AL11" s="1" t="str">
        <f>IF(AND(G11="男",P11="○"),C11,"")</f>
        <v/>
      </c>
      <c r="AM11" s="1">
        <f>IF(AND(G11="女",O11="○"),AM10+1,AM10)</f>
        <v>0</v>
      </c>
      <c r="AN11" s="1" t="str">
        <f>IF(AND(G11="女",O11="○"),C11,"")</f>
        <v/>
      </c>
      <c r="AO11" s="1">
        <f>IF(AND(G11="女",P11="○"),AO10+1,AO10)</f>
        <v>0</v>
      </c>
      <c r="AP11" s="1" t="str">
        <f>IF(AND(G11="女",P11="○"),C11,"")</f>
        <v/>
      </c>
    </row>
    <row r="12" spans="1:42">
      <c r="A12" s="36">
        <v>3</v>
      </c>
      <c r="B12" s="435"/>
      <c r="C12" s="61"/>
      <c r="D12" s="61"/>
      <c r="E12" s="61"/>
      <c r="F12" s="210"/>
      <c r="G12" s="61"/>
      <c r="H12" s="62"/>
      <c r="I12" s="63"/>
      <c r="J12" s="191"/>
      <c r="K12" s="63"/>
      <c r="L12" s="191"/>
      <c r="M12" s="63"/>
      <c r="N12" s="227"/>
      <c r="O12" s="64"/>
      <c r="P12" s="64"/>
      <c r="S12" s="1" t="s">
        <v>59</v>
      </c>
      <c r="T12" s="73" t="str">
        <f>IF(種目情報!A4="","",種目情報!A4)</f>
        <v>男300m</v>
      </c>
      <c r="U12" s="74" t="str">
        <f>IF(種目情報!E4="","",種目情報!E4)</f>
        <v>女300m</v>
      </c>
      <c r="W12" s="5" t="str">
        <f t="shared" si="0"/>
        <v/>
      </c>
      <c r="X12" s="5" t="str">
        <f t="shared" si="1"/>
        <v/>
      </c>
      <c r="Y12" s="5" t="str">
        <f t="shared" si="2"/>
        <v/>
      </c>
      <c r="Z12" s="5" t="str">
        <f t="shared" si="3"/>
        <v/>
      </c>
      <c r="AA12" s="5" t="str">
        <f t="shared" si="4"/>
        <v/>
      </c>
      <c r="AB12" s="10" t="str">
        <f>IF(G12="男",data_kyogisha!A4,"")</f>
        <v/>
      </c>
      <c r="AC12" s="5" t="str">
        <f t="shared" si="5"/>
        <v/>
      </c>
      <c r="AD12" s="5" t="str">
        <f t="shared" si="6"/>
        <v/>
      </c>
      <c r="AE12" s="5" t="str">
        <f t="shared" si="7"/>
        <v/>
      </c>
      <c r="AF12" s="5" t="str">
        <f t="shared" si="8"/>
        <v/>
      </c>
      <c r="AG12" s="5" t="str">
        <f t="shared" si="9"/>
        <v/>
      </c>
      <c r="AH12" s="5" t="str">
        <f>IF(G12="女",data_kyogisha!A4,"")</f>
        <v/>
      </c>
      <c r="AI12" s="1">
        <f t="shared" ref="AI12:AI74" si="11">IF(AND(G12="男",O12="○"),AI11+1,AI11)</f>
        <v>0</v>
      </c>
      <c r="AJ12" s="1" t="str">
        <f t="shared" si="10"/>
        <v/>
      </c>
      <c r="AK12" s="1">
        <f t="shared" ref="AK12:AK75" si="12">IF(AND(G12="男",P12="○"),AK11+1,AK11)</f>
        <v>0</v>
      </c>
      <c r="AL12" s="1" t="str">
        <f t="shared" ref="AL12:AL74" si="13">IF(AND(G12="男",P12="○"),C12,"")</f>
        <v/>
      </c>
      <c r="AM12" s="1">
        <f t="shared" ref="AM12:AM19" si="14">IF(AND(G12="女",O12="○"),AM11+1,AM11)</f>
        <v>0</v>
      </c>
      <c r="AN12" s="1" t="str">
        <f t="shared" ref="AN12:AN19" si="15">IF(AND(G12="女",O12="○"),C12,"")</f>
        <v/>
      </c>
      <c r="AO12" s="1">
        <f t="shared" ref="AO12:AO75" si="16">IF(AND(G12="女",P12="○"),AO11+1,AO11)</f>
        <v>0</v>
      </c>
      <c r="AP12" s="1" t="str">
        <f t="shared" ref="AP12:AP75" si="17">IF(AND(G12="女",P12="○"),C12,"")</f>
        <v/>
      </c>
    </row>
    <row r="13" spans="1:42">
      <c r="A13" s="36">
        <v>4</v>
      </c>
      <c r="B13" s="435"/>
      <c r="C13" s="61"/>
      <c r="D13" s="61"/>
      <c r="E13" s="61"/>
      <c r="F13" s="210"/>
      <c r="G13" s="61"/>
      <c r="H13" s="62"/>
      <c r="I13" s="63"/>
      <c r="J13" s="191"/>
      <c r="K13" s="63"/>
      <c r="L13" s="191"/>
      <c r="M13" s="63"/>
      <c r="N13" s="227"/>
      <c r="O13" s="64"/>
      <c r="P13" s="64"/>
      <c r="T13" s="73" t="str">
        <f>IF(種目情報!A5="","",種目情報!A5)</f>
        <v>男1000m</v>
      </c>
      <c r="U13" s="74" t="str">
        <f>IF(種目情報!E5="","",種目情報!E5)</f>
        <v>女1000m</v>
      </c>
      <c r="W13" s="5" t="str">
        <f t="shared" si="0"/>
        <v/>
      </c>
      <c r="X13" s="5" t="str">
        <f t="shared" si="1"/>
        <v/>
      </c>
      <c r="Y13" s="5" t="str">
        <f t="shared" si="2"/>
        <v/>
      </c>
      <c r="Z13" s="5" t="str">
        <f t="shared" si="3"/>
        <v/>
      </c>
      <c r="AA13" s="5" t="str">
        <f t="shared" si="4"/>
        <v/>
      </c>
      <c r="AB13" s="10" t="str">
        <f>IF(G13="男",data_kyogisha!A5,"")</f>
        <v/>
      </c>
      <c r="AC13" s="5" t="str">
        <f t="shared" si="5"/>
        <v/>
      </c>
      <c r="AD13" s="5" t="str">
        <f t="shared" si="6"/>
        <v/>
      </c>
      <c r="AE13" s="5" t="str">
        <f t="shared" si="7"/>
        <v/>
      </c>
      <c r="AF13" s="5" t="str">
        <f t="shared" si="8"/>
        <v/>
      </c>
      <c r="AG13" s="5" t="str">
        <f t="shared" si="9"/>
        <v/>
      </c>
      <c r="AH13" s="5" t="str">
        <f>IF(G13="女",data_kyogisha!A5,"")</f>
        <v/>
      </c>
      <c r="AI13" s="1">
        <f t="shared" si="11"/>
        <v>0</v>
      </c>
      <c r="AJ13" s="1" t="str">
        <f t="shared" si="10"/>
        <v/>
      </c>
      <c r="AK13" s="1">
        <f t="shared" si="12"/>
        <v>0</v>
      </c>
      <c r="AL13" s="1" t="str">
        <f t="shared" si="13"/>
        <v/>
      </c>
      <c r="AM13" s="1">
        <f t="shared" si="14"/>
        <v>0</v>
      </c>
      <c r="AN13" s="1" t="str">
        <f t="shared" si="15"/>
        <v/>
      </c>
      <c r="AO13" s="1">
        <f t="shared" si="16"/>
        <v>0</v>
      </c>
      <c r="AP13" s="1" t="str">
        <f t="shared" si="17"/>
        <v/>
      </c>
    </row>
    <row r="14" spans="1:42">
      <c r="A14" s="36">
        <v>5</v>
      </c>
      <c r="B14" s="435"/>
      <c r="C14" s="61"/>
      <c r="D14" s="61"/>
      <c r="E14" s="61"/>
      <c r="F14" s="210"/>
      <c r="G14" s="61"/>
      <c r="H14" s="62"/>
      <c r="I14" s="63"/>
      <c r="J14" s="191"/>
      <c r="K14" s="63"/>
      <c r="L14" s="191"/>
      <c r="M14" s="63"/>
      <c r="N14" s="227"/>
      <c r="O14" s="64"/>
      <c r="P14" s="64"/>
      <c r="T14" s="73" t="str">
        <f>IF(種目情報!A6="","",種目情報!A6)</f>
        <v>男走高跳A</v>
      </c>
      <c r="U14" s="74" t="str">
        <f>IF(種目情報!E6="","",種目情報!E6)</f>
        <v>女走高跳A</v>
      </c>
      <c r="W14" s="5" t="str">
        <f t="shared" si="0"/>
        <v/>
      </c>
      <c r="X14" s="5" t="str">
        <f t="shared" si="1"/>
        <v/>
      </c>
      <c r="Y14" s="5" t="str">
        <f t="shared" si="2"/>
        <v/>
      </c>
      <c r="Z14" s="5" t="str">
        <f t="shared" si="3"/>
        <v/>
      </c>
      <c r="AA14" s="5" t="str">
        <f t="shared" si="4"/>
        <v/>
      </c>
      <c r="AB14" s="10" t="str">
        <f>IF(G14="男",data_kyogisha!A6,"")</f>
        <v/>
      </c>
      <c r="AC14" s="5" t="str">
        <f t="shared" si="5"/>
        <v/>
      </c>
      <c r="AD14" s="5" t="str">
        <f t="shared" si="6"/>
        <v/>
      </c>
      <c r="AE14" s="5" t="str">
        <f t="shared" si="7"/>
        <v/>
      </c>
      <c r="AF14" s="5" t="str">
        <f t="shared" si="8"/>
        <v/>
      </c>
      <c r="AG14" s="5" t="str">
        <f t="shared" si="9"/>
        <v/>
      </c>
      <c r="AH14" s="5" t="str">
        <f>IF(G14="女",data_kyogisha!A6,"")</f>
        <v/>
      </c>
      <c r="AI14" s="1">
        <f t="shared" si="11"/>
        <v>0</v>
      </c>
      <c r="AJ14" s="1" t="str">
        <f t="shared" si="10"/>
        <v/>
      </c>
      <c r="AK14" s="1">
        <f t="shared" si="12"/>
        <v>0</v>
      </c>
      <c r="AL14" s="1" t="str">
        <f t="shared" si="13"/>
        <v/>
      </c>
      <c r="AM14" s="1">
        <f t="shared" si="14"/>
        <v>0</v>
      </c>
      <c r="AN14" s="1" t="str">
        <f t="shared" si="15"/>
        <v/>
      </c>
      <c r="AO14" s="1">
        <f t="shared" si="16"/>
        <v>0</v>
      </c>
      <c r="AP14" s="1" t="str">
        <f t="shared" si="17"/>
        <v/>
      </c>
    </row>
    <row r="15" spans="1:42">
      <c r="A15" s="36">
        <v>6</v>
      </c>
      <c r="B15" s="435"/>
      <c r="C15" s="61"/>
      <c r="D15" s="61"/>
      <c r="E15" s="61"/>
      <c r="F15" s="210"/>
      <c r="G15" s="61"/>
      <c r="H15" s="62"/>
      <c r="I15" s="63"/>
      <c r="J15" s="191"/>
      <c r="K15" s="63"/>
      <c r="L15" s="191"/>
      <c r="M15" s="63"/>
      <c r="N15" s="227"/>
      <c r="O15" s="64"/>
      <c r="P15" s="64"/>
      <c r="T15" s="73" t="str">
        <f>IF(種目情報!A7="","",種目情報!A7)</f>
        <v>男走高跳B</v>
      </c>
      <c r="U15" s="74" t="str">
        <f>IF(種目情報!E7="","",種目情報!E7)</f>
        <v>女走高跳B</v>
      </c>
      <c r="W15" s="5" t="str">
        <f t="shared" si="0"/>
        <v/>
      </c>
      <c r="X15" s="5" t="str">
        <f t="shared" si="1"/>
        <v/>
      </c>
      <c r="Y15" s="5" t="str">
        <f t="shared" si="2"/>
        <v/>
      </c>
      <c r="Z15" s="5" t="str">
        <f t="shared" si="3"/>
        <v/>
      </c>
      <c r="AA15" s="5" t="str">
        <f t="shared" si="4"/>
        <v/>
      </c>
      <c r="AB15" s="10" t="str">
        <f>IF(G15="男",data_kyogisha!A7,"")</f>
        <v/>
      </c>
      <c r="AC15" s="5" t="str">
        <f t="shared" si="5"/>
        <v/>
      </c>
      <c r="AD15" s="5" t="str">
        <f t="shared" si="6"/>
        <v/>
      </c>
      <c r="AE15" s="5" t="str">
        <f t="shared" si="7"/>
        <v/>
      </c>
      <c r="AF15" s="5" t="str">
        <f t="shared" si="8"/>
        <v/>
      </c>
      <c r="AG15" s="5" t="str">
        <f t="shared" si="9"/>
        <v/>
      </c>
      <c r="AH15" s="5" t="str">
        <f>IF(G15="女",data_kyogisha!A7,"")</f>
        <v/>
      </c>
      <c r="AI15" s="1">
        <f t="shared" si="11"/>
        <v>0</v>
      </c>
      <c r="AJ15" s="1" t="str">
        <f t="shared" si="10"/>
        <v/>
      </c>
      <c r="AK15" s="1">
        <f t="shared" si="12"/>
        <v>0</v>
      </c>
      <c r="AL15" s="1" t="str">
        <f t="shared" si="13"/>
        <v/>
      </c>
      <c r="AM15" s="1">
        <f t="shared" si="14"/>
        <v>0</v>
      </c>
      <c r="AN15" s="1" t="str">
        <f t="shared" si="15"/>
        <v/>
      </c>
      <c r="AO15" s="1">
        <f t="shared" si="16"/>
        <v>0</v>
      </c>
      <c r="AP15" s="1" t="str">
        <f t="shared" si="17"/>
        <v/>
      </c>
    </row>
    <row r="16" spans="1:42">
      <c r="A16" s="36">
        <v>7</v>
      </c>
      <c r="B16" s="435"/>
      <c r="C16" s="61"/>
      <c r="D16" s="61"/>
      <c r="E16" s="61"/>
      <c r="F16" s="210"/>
      <c r="G16" s="61"/>
      <c r="H16" s="62"/>
      <c r="I16" s="63"/>
      <c r="J16" s="191"/>
      <c r="K16" s="63"/>
      <c r="L16" s="191"/>
      <c r="M16" s="63"/>
      <c r="N16" s="227"/>
      <c r="O16" s="64"/>
      <c r="P16" s="64"/>
      <c r="T16" s="73" t="str">
        <f>IF(種目情報!A8="","",種目情報!A8)</f>
        <v>男走幅跳</v>
      </c>
      <c r="U16" s="74" t="str">
        <f>IF(種目情報!E8="","",種目情報!E8)</f>
        <v>女走幅跳</v>
      </c>
      <c r="W16" s="5" t="str">
        <f t="shared" si="0"/>
        <v/>
      </c>
      <c r="X16" s="5" t="str">
        <f t="shared" si="1"/>
        <v/>
      </c>
      <c r="Y16" s="5" t="str">
        <f t="shared" si="2"/>
        <v/>
      </c>
      <c r="Z16" s="5" t="str">
        <f t="shared" si="3"/>
        <v/>
      </c>
      <c r="AA16" s="5" t="str">
        <f t="shared" si="4"/>
        <v/>
      </c>
      <c r="AB16" s="10" t="str">
        <f>IF(G16="男",data_kyogisha!A8,"")</f>
        <v/>
      </c>
      <c r="AC16" s="5" t="str">
        <f t="shared" si="5"/>
        <v/>
      </c>
      <c r="AD16" s="5" t="str">
        <f t="shared" si="6"/>
        <v/>
      </c>
      <c r="AE16" s="5" t="str">
        <f t="shared" si="7"/>
        <v/>
      </c>
      <c r="AF16" s="5" t="str">
        <f t="shared" si="8"/>
        <v/>
      </c>
      <c r="AG16" s="5" t="str">
        <f t="shared" si="9"/>
        <v/>
      </c>
      <c r="AH16" s="5" t="str">
        <f>IF(G16="女",data_kyogisha!A8,"")</f>
        <v/>
      </c>
      <c r="AI16" s="1">
        <f t="shared" si="11"/>
        <v>0</v>
      </c>
      <c r="AJ16" s="1" t="str">
        <f t="shared" si="10"/>
        <v/>
      </c>
      <c r="AK16" s="1">
        <f t="shared" si="12"/>
        <v>0</v>
      </c>
      <c r="AL16" s="1" t="str">
        <f t="shared" si="13"/>
        <v/>
      </c>
      <c r="AM16" s="1">
        <f t="shared" si="14"/>
        <v>0</v>
      </c>
      <c r="AN16" s="1" t="str">
        <f t="shared" si="15"/>
        <v/>
      </c>
      <c r="AO16" s="1">
        <f t="shared" si="16"/>
        <v>0</v>
      </c>
      <c r="AP16" s="1" t="str">
        <f t="shared" si="17"/>
        <v/>
      </c>
    </row>
    <row r="17" spans="1:42">
      <c r="A17" s="36">
        <v>8</v>
      </c>
      <c r="B17" s="435"/>
      <c r="C17" s="61"/>
      <c r="D17" s="61"/>
      <c r="E17" s="61"/>
      <c r="F17" s="210"/>
      <c r="G17" s="61"/>
      <c r="H17" s="62"/>
      <c r="I17" s="63"/>
      <c r="J17" s="191"/>
      <c r="K17" s="63"/>
      <c r="L17" s="191"/>
      <c r="M17" s="63"/>
      <c r="N17" s="227"/>
      <c r="O17" s="64"/>
      <c r="P17" s="64"/>
      <c r="T17" s="73" t="str">
        <f>IF(種目情報!A9="","",種目情報!A9)</f>
        <v>男高校砲丸投</v>
      </c>
      <c r="U17" s="74" t="str">
        <f>IF(種目情報!E9="","",種目情報!E9)</f>
        <v>女砲丸投</v>
      </c>
      <c r="W17" s="5" t="str">
        <f t="shared" si="0"/>
        <v/>
      </c>
      <c r="X17" s="5" t="str">
        <f t="shared" si="1"/>
        <v/>
      </c>
      <c r="Y17" s="5" t="str">
        <f t="shared" si="2"/>
        <v/>
      </c>
      <c r="Z17" s="5" t="str">
        <f t="shared" si="3"/>
        <v/>
      </c>
      <c r="AA17" s="5" t="str">
        <f t="shared" si="4"/>
        <v/>
      </c>
      <c r="AB17" s="10" t="str">
        <f>IF(G17="男",data_kyogisha!A9,"")</f>
        <v/>
      </c>
      <c r="AC17" s="5" t="str">
        <f t="shared" si="5"/>
        <v/>
      </c>
      <c r="AD17" s="5" t="str">
        <f t="shared" si="6"/>
        <v/>
      </c>
      <c r="AE17" s="5" t="str">
        <f t="shared" si="7"/>
        <v/>
      </c>
      <c r="AF17" s="5" t="str">
        <f t="shared" si="8"/>
        <v/>
      </c>
      <c r="AG17" s="5" t="str">
        <f t="shared" si="9"/>
        <v/>
      </c>
      <c r="AH17" s="5" t="str">
        <f>IF(G17="女",data_kyogisha!A9,"")</f>
        <v/>
      </c>
      <c r="AI17" s="1">
        <f t="shared" si="11"/>
        <v>0</v>
      </c>
      <c r="AJ17" s="1" t="str">
        <f t="shared" si="10"/>
        <v/>
      </c>
      <c r="AK17" s="1">
        <f t="shared" si="12"/>
        <v>0</v>
      </c>
      <c r="AL17" s="1" t="str">
        <f t="shared" si="13"/>
        <v/>
      </c>
      <c r="AM17" s="1">
        <f t="shared" si="14"/>
        <v>0</v>
      </c>
      <c r="AN17" s="1" t="str">
        <f t="shared" si="15"/>
        <v/>
      </c>
      <c r="AO17" s="1">
        <f t="shared" si="16"/>
        <v>0</v>
      </c>
      <c r="AP17" s="1" t="str">
        <f t="shared" si="17"/>
        <v/>
      </c>
    </row>
    <row r="18" spans="1:42">
      <c r="A18" s="36">
        <v>9</v>
      </c>
      <c r="B18" s="435"/>
      <c r="C18" s="61"/>
      <c r="D18" s="61"/>
      <c r="E18" s="61"/>
      <c r="F18" s="210"/>
      <c r="G18" s="61"/>
      <c r="H18" s="62"/>
      <c r="I18" s="63"/>
      <c r="J18" s="191"/>
      <c r="K18" s="63"/>
      <c r="L18" s="191"/>
      <c r="M18" s="63"/>
      <c r="N18" s="227"/>
      <c r="O18" s="64"/>
      <c r="P18" s="64"/>
      <c r="T18" s="73" t="str">
        <f>IF(種目情報!A10="","",種目情報!A10)</f>
        <v>男高校円盤投</v>
      </c>
      <c r="U18" s="74" t="str">
        <f>IF(種目情報!E10="","",種目情報!E10)</f>
        <v>女円盤投</v>
      </c>
      <c r="W18" s="5" t="str">
        <f t="shared" si="0"/>
        <v/>
      </c>
      <c r="X18" s="5" t="str">
        <f t="shared" si="1"/>
        <v/>
      </c>
      <c r="Y18" s="5" t="str">
        <f t="shared" si="2"/>
        <v/>
      </c>
      <c r="Z18" s="5" t="str">
        <f t="shared" si="3"/>
        <v/>
      </c>
      <c r="AA18" s="5" t="str">
        <f t="shared" si="4"/>
        <v/>
      </c>
      <c r="AB18" s="10" t="str">
        <f>IF(G18="男",data_kyogisha!A10,"")</f>
        <v/>
      </c>
      <c r="AC18" s="5" t="str">
        <f t="shared" si="5"/>
        <v/>
      </c>
      <c r="AD18" s="5" t="str">
        <f t="shared" si="6"/>
        <v/>
      </c>
      <c r="AE18" s="5" t="str">
        <f t="shared" si="7"/>
        <v/>
      </c>
      <c r="AF18" s="5" t="str">
        <f t="shared" si="8"/>
        <v/>
      </c>
      <c r="AG18" s="5" t="str">
        <f t="shared" si="9"/>
        <v/>
      </c>
      <c r="AH18" s="5" t="str">
        <f>IF(G18="女",data_kyogisha!A10,"")</f>
        <v/>
      </c>
      <c r="AI18" s="1">
        <f t="shared" si="11"/>
        <v>0</v>
      </c>
      <c r="AJ18" s="1" t="str">
        <f t="shared" si="10"/>
        <v/>
      </c>
      <c r="AK18" s="1">
        <f t="shared" si="12"/>
        <v>0</v>
      </c>
      <c r="AL18" s="1" t="str">
        <f t="shared" si="13"/>
        <v/>
      </c>
      <c r="AM18" s="1">
        <f t="shared" si="14"/>
        <v>0</v>
      </c>
      <c r="AN18" s="1" t="str">
        <f t="shared" si="15"/>
        <v/>
      </c>
      <c r="AO18" s="1">
        <f t="shared" si="16"/>
        <v>0</v>
      </c>
      <c r="AP18" s="1" t="str">
        <f t="shared" si="17"/>
        <v/>
      </c>
    </row>
    <row r="19" spans="1:42">
      <c r="A19" s="36">
        <v>10</v>
      </c>
      <c r="B19" s="435"/>
      <c r="C19" s="61"/>
      <c r="D19" s="61"/>
      <c r="E19" s="61"/>
      <c r="F19" s="210"/>
      <c r="G19" s="61"/>
      <c r="H19" s="62"/>
      <c r="I19" s="63"/>
      <c r="J19" s="191"/>
      <c r="K19" s="63"/>
      <c r="L19" s="191"/>
      <c r="M19" s="63"/>
      <c r="N19" s="227"/>
      <c r="O19" s="64"/>
      <c r="P19" s="64"/>
      <c r="T19" s="73"/>
      <c r="U19" s="74"/>
      <c r="W19" s="5" t="str">
        <f t="shared" si="0"/>
        <v/>
      </c>
      <c r="X19" s="5" t="str">
        <f t="shared" si="1"/>
        <v/>
      </c>
      <c r="Y19" s="5" t="str">
        <f t="shared" si="2"/>
        <v/>
      </c>
      <c r="Z19" s="5" t="str">
        <f t="shared" si="3"/>
        <v/>
      </c>
      <c r="AA19" s="5" t="str">
        <f t="shared" si="4"/>
        <v/>
      </c>
      <c r="AB19" s="10" t="str">
        <f>IF(G19="男",data_kyogisha!A11,"")</f>
        <v/>
      </c>
      <c r="AC19" s="5" t="str">
        <f t="shared" si="5"/>
        <v/>
      </c>
      <c r="AD19" s="5" t="str">
        <f t="shared" si="6"/>
        <v/>
      </c>
      <c r="AE19" s="5" t="str">
        <f t="shared" si="7"/>
        <v/>
      </c>
      <c r="AF19" s="5" t="str">
        <f t="shared" si="8"/>
        <v/>
      </c>
      <c r="AG19" s="5" t="str">
        <f t="shared" si="9"/>
        <v/>
      </c>
      <c r="AH19" s="5" t="str">
        <f>IF(G19="女",data_kyogisha!A11,"")</f>
        <v/>
      </c>
      <c r="AI19" s="1">
        <f t="shared" si="11"/>
        <v>0</v>
      </c>
      <c r="AJ19" s="1" t="str">
        <f t="shared" si="10"/>
        <v/>
      </c>
      <c r="AK19" s="1">
        <f t="shared" si="12"/>
        <v>0</v>
      </c>
      <c r="AL19" s="1" t="str">
        <f t="shared" si="13"/>
        <v/>
      </c>
      <c r="AM19" s="1">
        <f t="shared" si="14"/>
        <v>0</v>
      </c>
      <c r="AN19" s="1" t="str">
        <f t="shared" si="15"/>
        <v/>
      </c>
      <c r="AO19" s="1">
        <f t="shared" si="16"/>
        <v>0</v>
      </c>
      <c r="AP19" s="1" t="str">
        <f t="shared" si="17"/>
        <v/>
      </c>
    </row>
    <row r="20" spans="1:42">
      <c r="A20" s="36">
        <v>11</v>
      </c>
      <c r="B20" s="435"/>
      <c r="C20" s="61"/>
      <c r="D20" s="61"/>
      <c r="E20" s="61"/>
      <c r="F20" s="210"/>
      <c r="G20" s="61"/>
      <c r="H20" s="62"/>
      <c r="I20" s="63"/>
      <c r="J20" s="191"/>
      <c r="K20" s="63"/>
      <c r="L20" s="191"/>
      <c r="M20" s="63"/>
      <c r="N20" s="227"/>
      <c r="O20" s="64"/>
      <c r="P20" s="64"/>
      <c r="T20" s="73"/>
      <c r="U20" s="74"/>
      <c r="W20" s="5" t="str">
        <f t="shared" si="0"/>
        <v/>
      </c>
      <c r="X20" s="5" t="str">
        <f t="shared" si="1"/>
        <v/>
      </c>
      <c r="Y20" s="5" t="str">
        <f t="shared" si="2"/>
        <v/>
      </c>
      <c r="Z20" s="5" t="str">
        <f t="shared" si="3"/>
        <v/>
      </c>
      <c r="AA20" s="5" t="str">
        <f t="shared" si="4"/>
        <v/>
      </c>
      <c r="AB20" s="10" t="str">
        <f>IF(G20="男",data_kyogisha!A12,"")</f>
        <v/>
      </c>
      <c r="AC20" s="5" t="str">
        <f t="shared" si="5"/>
        <v/>
      </c>
      <c r="AD20" s="5" t="str">
        <f t="shared" si="6"/>
        <v/>
      </c>
      <c r="AE20" s="5" t="str">
        <f t="shared" si="7"/>
        <v/>
      </c>
      <c r="AF20" s="5" t="str">
        <f t="shared" si="8"/>
        <v/>
      </c>
      <c r="AG20" s="5" t="str">
        <f t="shared" si="9"/>
        <v/>
      </c>
      <c r="AH20" s="5" t="str">
        <f>IF(G20="女",data_kyogisha!A12,"")</f>
        <v/>
      </c>
      <c r="AI20" s="1">
        <f t="shared" si="11"/>
        <v>0</v>
      </c>
      <c r="AJ20" s="1" t="str">
        <f t="shared" si="10"/>
        <v/>
      </c>
      <c r="AK20" s="1">
        <f t="shared" si="12"/>
        <v>0</v>
      </c>
      <c r="AL20" s="1" t="str">
        <f t="shared" si="13"/>
        <v/>
      </c>
      <c r="AM20" s="1">
        <f t="shared" ref="AM20:AM83" si="18">IF(AND(G20="女",O20="○"),AM19+1,AM19)</f>
        <v>0</v>
      </c>
      <c r="AN20" s="1" t="str">
        <f t="shared" ref="AN20:AN83" si="19">IF(AND(G20="女",O20="○"),C20,"")</f>
        <v/>
      </c>
      <c r="AO20" s="1">
        <f t="shared" si="16"/>
        <v>0</v>
      </c>
      <c r="AP20" s="1" t="str">
        <f t="shared" si="17"/>
        <v/>
      </c>
    </row>
    <row r="21" spans="1:42">
      <c r="A21" s="36">
        <v>12</v>
      </c>
      <c r="B21" s="435"/>
      <c r="C21" s="61"/>
      <c r="D21" s="61"/>
      <c r="E21" s="61"/>
      <c r="F21" s="210"/>
      <c r="G21" s="61"/>
      <c r="H21" s="62"/>
      <c r="I21" s="63"/>
      <c r="J21" s="191"/>
      <c r="K21" s="63"/>
      <c r="L21" s="191"/>
      <c r="M21" s="63"/>
      <c r="N21" s="227"/>
      <c r="O21" s="64"/>
      <c r="P21" s="64"/>
      <c r="T21" s="73"/>
      <c r="U21" s="74"/>
      <c r="W21" s="5" t="str">
        <f t="shared" si="0"/>
        <v/>
      </c>
      <c r="X21" s="5" t="str">
        <f t="shared" si="1"/>
        <v/>
      </c>
      <c r="Y21" s="5" t="str">
        <f t="shared" si="2"/>
        <v/>
      </c>
      <c r="Z21" s="5" t="str">
        <f t="shared" si="3"/>
        <v/>
      </c>
      <c r="AA21" s="5" t="str">
        <f t="shared" si="4"/>
        <v/>
      </c>
      <c r="AB21" s="10" t="str">
        <f>IF(G21="男",data_kyogisha!A13,"")</f>
        <v/>
      </c>
      <c r="AC21" s="5" t="str">
        <f t="shared" si="5"/>
        <v/>
      </c>
      <c r="AD21" s="5" t="str">
        <f t="shared" si="6"/>
        <v/>
      </c>
      <c r="AE21" s="5" t="str">
        <f t="shared" si="7"/>
        <v/>
      </c>
      <c r="AF21" s="5" t="str">
        <f t="shared" si="8"/>
        <v/>
      </c>
      <c r="AG21" s="5" t="str">
        <f t="shared" si="9"/>
        <v/>
      </c>
      <c r="AH21" s="5" t="str">
        <f>IF(G21="女",data_kyogisha!A13,"")</f>
        <v/>
      </c>
      <c r="AI21" s="1">
        <f t="shared" si="11"/>
        <v>0</v>
      </c>
      <c r="AJ21" s="1" t="str">
        <f t="shared" si="10"/>
        <v/>
      </c>
      <c r="AK21" s="1">
        <f t="shared" si="12"/>
        <v>0</v>
      </c>
      <c r="AL21" s="1" t="str">
        <f t="shared" si="13"/>
        <v/>
      </c>
      <c r="AM21" s="1">
        <f t="shared" si="18"/>
        <v>0</v>
      </c>
      <c r="AN21" s="1" t="str">
        <f t="shared" si="19"/>
        <v/>
      </c>
      <c r="AO21" s="1">
        <f t="shared" si="16"/>
        <v>0</v>
      </c>
      <c r="AP21" s="1" t="str">
        <f t="shared" si="17"/>
        <v/>
      </c>
    </row>
    <row r="22" spans="1:42">
      <c r="A22" s="36">
        <v>13</v>
      </c>
      <c r="B22" s="435"/>
      <c r="C22" s="61"/>
      <c r="D22" s="61"/>
      <c r="E22" s="61"/>
      <c r="F22" s="210"/>
      <c r="G22" s="61"/>
      <c r="H22" s="62"/>
      <c r="I22" s="63"/>
      <c r="J22" s="191"/>
      <c r="K22" s="63"/>
      <c r="L22" s="191"/>
      <c r="M22" s="63"/>
      <c r="N22" s="227"/>
      <c r="O22" s="64"/>
      <c r="P22" s="64"/>
      <c r="T22" s="73"/>
      <c r="U22" s="74"/>
      <c r="W22" s="5" t="str">
        <f t="shared" si="0"/>
        <v/>
      </c>
      <c r="X22" s="5" t="str">
        <f t="shared" si="1"/>
        <v/>
      </c>
      <c r="Y22" s="5" t="str">
        <f t="shared" si="2"/>
        <v/>
      </c>
      <c r="Z22" s="5" t="str">
        <f t="shared" si="3"/>
        <v/>
      </c>
      <c r="AA22" s="5" t="str">
        <f t="shared" si="4"/>
        <v/>
      </c>
      <c r="AB22" s="10" t="str">
        <f>IF(G22="男",data_kyogisha!A14,"")</f>
        <v/>
      </c>
      <c r="AC22" s="5" t="str">
        <f t="shared" si="5"/>
        <v/>
      </c>
      <c r="AD22" s="5" t="str">
        <f t="shared" si="6"/>
        <v/>
      </c>
      <c r="AE22" s="5" t="str">
        <f t="shared" si="7"/>
        <v/>
      </c>
      <c r="AF22" s="5" t="str">
        <f t="shared" si="8"/>
        <v/>
      </c>
      <c r="AG22" s="5" t="str">
        <f t="shared" si="9"/>
        <v/>
      </c>
      <c r="AH22" s="5" t="str">
        <f>IF(G22="女",data_kyogisha!A14,"")</f>
        <v/>
      </c>
      <c r="AI22" s="1">
        <f t="shared" si="11"/>
        <v>0</v>
      </c>
      <c r="AJ22" s="1" t="str">
        <f t="shared" si="10"/>
        <v/>
      </c>
      <c r="AK22" s="1">
        <f t="shared" si="12"/>
        <v>0</v>
      </c>
      <c r="AL22" s="1" t="str">
        <f t="shared" si="13"/>
        <v/>
      </c>
      <c r="AM22" s="1">
        <f t="shared" si="18"/>
        <v>0</v>
      </c>
      <c r="AN22" s="1" t="str">
        <f t="shared" si="19"/>
        <v/>
      </c>
      <c r="AO22" s="1">
        <f t="shared" si="16"/>
        <v>0</v>
      </c>
      <c r="AP22" s="1" t="str">
        <f t="shared" si="17"/>
        <v/>
      </c>
    </row>
    <row r="23" spans="1:42">
      <c r="A23" s="36">
        <v>14</v>
      </c>
      <c r="B23" s="435"/>
      <c r="C23" s="61"/>
      <c r="D23" s="61"/>
      <c r="E23" s="61"/>
      <c r="F23" s="210"/>
      <c r="G23" s="61"/>
      <c r="H23" s="62"/>
      <c r="I23" s="63"/>
      <c r="J23" s="191"/>
      <c r="K23" s="63"/>
      <c r="L23" s="191"/>
      <c r="M23" s="63"/>
      <c r="N23" s="227"/>
      <c r="O23" s="64"/>
      <c r="P23" s="64"/>
      <c r="T23" s="73"/>
      <c r="U23" s="74"/>
      <c r="W23" s="5" t="str">
        <f t="shared" si="0"/>
        <v/>
      </c>
      <c r="X23" s="5" t="str">
        <f t="shared" si="1"/>
        <v/>
      </c>
      <c r="Y23" s="5" t="str">
        <f t="shared" si="2"/>
        <v/>
      </c>
      <c r="Z23" s="5" t="str">
        <f t="shared" si="3"/>
        <v/>
      </c>
      <c r="AA23" s="5" t="str">
        <f t="shared" si="4"/>
        <v/>
      </c>
      <c r="AB23" s="10" t="str">
        <f>IF(G23="男",data_kyogisha!A15,"")</f>
        <v/>
      </c>
      <c r="AC23" s="5" t="str">
        <f t="shared" si="5"/>
        <v/>
      </c>
      <c r="AD23" s="5" t="str">
        <f t="shared" si="6"/>
        <v/>
      </c>
      <c r="AE23" s="5" t="str">
        <f t="shared" si="7"/>
        <v/>
      </c>
      <c r="AF23" s="5" t="str">
        <f t="shared" si="8"/>
        <v/>
      </c>
      <c r="AG23" s="5" t="str">
        <f t="shared" si="9"/>
        <v/>
      </c>
      <c r="AH23" s="5" t="str">
        <f>IF(G23="女",data_kyogisha!A15,"")</f>
        <v/>
      </c>
      <c r="AI23" s="1">
        <f t="shared" si="11"/>
        <v>0</v>
      </c>
      <c r="AJ23" s="1" t="str">
        <f t="shared" si="10"/>
        <v/>
      </c>
      <c r="AK23" s="1">
        <f t="shared" si="12"/>
        <v>0</v>
      </c>
      <c r="AL23" s="1" t="str">
        <f t="shared" si="13"/>
        <v/>
      </c>
      <c r="AM23" s="1">
        <f t="shared" si="18"/>
        <v>0</v>
      </c>
      <c r="AN23" s="1" t="str">
        <f t="shared" si="19"/>
        <v/>
      </c>
      <c r="AO23" s="1">
        <f t="shared" si="16"/>
        <v>0</v>
      </c>
      <c r="AP23" s="1" t="str">
        <f t="shared" si="17"/>
        <v/>
      </c>
    </row>
    <row r="24" spans="1:42">
      <c r="A24" s="36">
        <v>15</v>
      </c>
      <c r="B24" s="435"/>
      <c r="C24" s="61"/>
      <c r="D24" s="61"/>
      <c r="E24" s="61"/>
      <c r="F24" s="210"/>
      <c r="G24" s="61"/>
      <c r="H24" s="62"/>
      <c r="I24" s="63"/>
      <c r="J24" s="191"/>
      <c r="K24" s="63"/>
      <c r="L24" s="191"/>
      <c r="M24" s="63"/>
      <c r="N24" s="227"/>
      <c r="O24" s="64"/>
      <c r="P24" s="64"/>
      <c r="T24" s="73"/>
      <c r="U24" s="74"/>
      <c r="W24" s="5" t="str">
        <f t="shared" si="0"/>
        <v/>
      </c>
      <c r="X24" s="5" t="str">
        <f t="shared" si="1"/>
        <v/>
      </c>
      <c r="Y24" s="5" t="str">
        <f t="shared" si="2"/>
        <v/>
      </c>
      <c r="Z24" s="5" t="str">
        <f t="shared" si="3"/>
        <v/>
      </c>
      <c r="AA24" s="5" t="str">
        <f t="shared" si="4"/>
        <v/>
      </c>
      <c r="AB24" s="10" t="str">
        <f>IF(G24="男",data_kyogisha!A16,"")</f>
        <v/>
      </c>
      <c r="AC24" s="5" t="str">
        <f t="shared" si="5"/>
        <v/>
      </c>
      <c r="AD24" s="5" t="str">
        <f t="shared" si="6"/>
        <v/>
      </c>
      <c r="AE24" s="5" t="str">
        <f t="shared" si="7"/>
        <v/>
      </c>
      <c r="AF24" s="5" t="str">
        <f t="shared" si="8"/>
        <v/>
      </c>
      <c r="AG24" s="5" t="str">
        <f t="shared" si="9"/>
        <v/>
      </c>
      <c r="AH24" s="5" t="str">
        <f>IF(G24="女",data_kyogisha!A16,"")</f>
        <v/>
      </c>
      <c r="AI24" s="1">
        <f t="shared" si="11"/>
        <v>0</v>
      </c>
      <c r="AJ24" s="1" t="str">
        <f t="shared" si="10"/>
        <v/>
      </c>
      <c r="AK24" s="1">
        <f t="shared" si="12"/>
        <v>0</v>
      </c>
      <c r="AL24" s="1" t="str">
        <f t="shared" si="13"/>
        <v/>
      </c>
      <c r="AM24" s="1">
        <f t="shared" si="18"/>
        <v>0</v>
      </c>
      <c r="AN24" s="1" t="str">
        <f t="shared" si="19"/>
        <v/>
      </c>
      <c r="AO24" s="1">
        <f t="shared" si="16"/>
        <v>0</v>
      </c>
      <c r="AP24" s="1" t="str">
        <f t="shared" si="17"/>
        <v/>
      </c>
    </row>
    <row r="25" spans="1:42">
      <c r="A25" s="36">
        <v>16</v>
      </c>
      <c r="B25" s="435"/>
      <c r="C25" s="61"/>
      <c r="D25" s="61"/>
      <c r="E25" s="61"/>
      <c r="F25" s="210"/>
      <c r="G25" s="61"/>
      <c r="H25" s="62"/>
      <c r="I25" s="63"/>
      <c r="J25" s="191"/>
      <c r="K25" s="63"/>
      <c r="L25" s="191"/>
      <c r="M25" s="63"/>
      <c r="N25" s="227"/>
      <c r="O25" s="64"/>
      <c r="P25" s="64"/>
      <c r="T25" s="73"/>
      <c r="U25" s="74"/>
      <c r="W25" s="5" t="str">
        <f t="shared" si="0"/>
        <v/>
      </c>
      <c r="X25" s="5" t="str">
        <f t="shared" si="1"/>
        <v/>
      </c>
      <c r="Y25" s="5" t="str">
        <f t="shared" si="2"/>
        <v/>
      </c>
      <c r="Z25" s="5" t="str">
        <f t="shared" si="3"/>
        <v/>
      </c>
      <c r="AA25" s="5" t="str">
        <f t="shared" si="4"/>
        <v/>
      </c>
      <c r="AB25" s="10" t="str">
        <f>IF(G25="男",data_kyogisha!A17,"")</f>
        <v/>
      </c>
      <c r="AC25" s="5" t="str">
        <f t="shared" si="5"/>
        <v/>
      </c>
      <c r="AD25" s="5" t="str">
        <f t="shared" si="6"/>
        <v/>
      </c>
      <c r="AE25" s="5" t="str">
        <f t="shared" si="7"/>
        <v/>
      </c>
      <c r="AF25" s="5" t="str">
        <f t="shared" si="8"/>
        <v/>
      </c>
      <c r="AG25" s="5" t="str">
        <f t="shared" si="9"/>
        <v/>
      </c>
      <c r="AH25" s="5" t="str">
        <f>IF(G25="女",data_kyogisha!A17,"")</f>
        <v/>
      </c>
      <c r="AI25" s="1">
        <f t="shared" si="11"/>
        <v>0</v>
      </c>
      <c r="AJ25" s="1" t="str">
        <f t="shared" si="10"/>
        <v/>
      </c>
      <c r="AK25" s="1">
        <f t="shared" si="12"/>
        <v>0</v>
      </c>
      <c r="AL25" s="1" t="str">
        <f t="shared" si="13"/>
        <v/>
      </c>
      <c r="AM25" s="1">
        <f t="shared" si="18"/>
        <v>0</v>
      </c>
      <c r="AN25" s="1" t="str">
        <f t="shared" si="19"/>
        <v/>
      </c>
      <c r="AO25" s="1">
        <f t="shared" si="16"/>
        <v>0</v>
      </c>
      <c r="AP25" s="1" t="str">
        <f t="shared" si="17"/>
        <v/>
      </c>
    </row>
    <row r="26" spans="1:42">
      <c r="A26" s="36">
        <v>17</v>
      </c>
      <c r="B26" s="435"/>
      <c r="C26" s="61"/>
      <c r="D26" s="61"/>
      <c r="E26" s="61"/>
      <c r="F26" s="210"/>
      <c r="G26" s="61"/>
      <c r="H26" s="62"/>
      <c r="I26" s="63"/>
      <c r="J26" s="191"/>
      <c r="K26" s="63"/>
      <c r="L26" s="191"/>
      <c r="M26" s="63"/>
      <c r="N26" s="227"/>
      <c r="O26" s="64"/>
      <c r="P26" s="64"/>
      <c r="T26" s="73"/>
      <c r="U26" s="74"/>
      <c r="W26" s="5" t="str">
        <f t="shared" si="0"/>
        <v/>
      </c>
      <c r="X26" s="5" t="str">
        <f t="shared" si="1"/>
        <v/>
      </c>
      <c r="Y26" s="5" t="str">
        <f t="shared" si="2"/>
        <v/>
      </c>
      <c r="Z26" s="5" t="str">
        <f t="shared" si="3"/>
        <v/>
      </c>
      <c r="AA26" s="5" t="str">
        <f t="shared" si="4"/>
        <v/>
      </c>
      <c r="AB26" s="10" t="str">
        <f>IF(G26="男",data_kyogisha!A18,"")</f>
        <v/>
      </c>
      <c r="AC26" s="5" t="str">
        <f t="shared" si="5"/>
        <v/>
      </c>
      <c r="AD26" s="5" t="str">
        <f t="shared" si="6"/>
        <v/>
      </c>
      <c r="AE26" s="5" t="str">
        <f t="shared" si="7"/>
        <v/>
      </c>
      <c r="AF26" s="5" t="str">
        <f t="shared" si="8"/>
        <v/>
      </c>
      <c r="AG26" s="5" t="str">
        <f t="shared" si="9"/>
        <v/>
      </c>
      <c r="AH26" s="5" t="str">
        <f>IF(G26="女",data_kyogisha!A18,"")</f>
        <v/>
      </c>
      <c r="AI26" s="1">
        <f t="shared" si="11"/>
        <v>0</v>
      </c>
      <c r="AJ26" s="1" t="str">
        <f t="shared" si="10"/>
        <v/>
      </c>
      <c r="AK26" s="1">
        <f t="shared" si="12"/>
        <v>0</v>
      </c>
      <c r="AL26" s="1" t="str">
        <f t="shared" si="13"/>
        <v/>
      </c>
      <c r="AM26" s="1">
        <f t="shared" si="18"/>
        <v>0</v>
      </c>
      <c r="AN26" s="1" t="str">
        <f t="shared" si="19"/>
        <v/>
      </c>
      <c r="AO26" s="1">
        <f t="shared" si="16"/>
        <v>0</v>
      </c>
      <c r="AP26" s="1" t="str">
        <f t="shared" si="17"/>
        <v/>
      </c>
    </row>
    <row r="27" spans="1:42">
      <c r="A27" s="36">
        <v>18</v>
      </c>
      <c r="B27" s="435"/>
      <c r="C27" s="61"/>
      <c r="D27" s="61"/>
      <c r="E27" s="61"/>
      <c r="F27" s="210"/>
      <c r="G27" s="61"/>
      <c r="H27" s="62"/>
      <c r="I27" s="63"/>
      <c r="J27" s="191"/>
      <c r="K27" s="63"/>
      <c r="L27" s="191"/>
      <c r="M27" s="63"/>
      <c r="N27" s="227"/>
      <c r="O27" s="64"/>
      <c r="P27" s="64"/>
      <c r="T27" s="73"/>
      <c r="U27" s="74"/>
      <c r="W27" s="5" t="str">
        <f t="shared" si="0"/>
        <v/>
      </c>
      <c r="X27" s="5" t="str">
        <f t="shared" si="1"/>
        <v/>
      </c>
      <c r="Y27" s="5" t="str">
        <f t="shared" si="2"/>
        <v/>
      </c>
      <c r="Z27" s="5" t="str">
        <f t="shared" si="3"/>
        <v/>
      </c>
      <c r="AA27" s="5" t="str">
        <f t="shared" si="4"/>
        <v/>
      </c>
      <c r="AB27" s="10" t="str">
        <f>IF(G27="男",data_kyogisha!A19,"")</f>
        <v/>
      </c>
      <c r="AC27" s="5" t="str">
        <f t="shared" si="5"/>
        <v/>
      </c>
      <c r="AD27" s="5" t="str">
        <f t="shared" si="6"/>
        <v/>
      </c>
      <c r="AE27" s="5" t="str">
        <f t="shared" si="7"/>
        <v/>
      </c>
      <c r="AF27" s="5" t="str">
        <f t="shared" si="8"/>
        <v/>
      </c>
      <c r="AG27" s="5" t="str">
        <f t="shared" si="9"/>
        <v/>
      </c>
      <c r="AH27" s="5" t="str">
        <f>IF(G27="女",data_kyogisha!A19,"")</f>
        <v/>
      </c>
      <c r="AI27" s="1">
        <f t="shared" si="11"/>
        <v>0</v>
      </c>
      <c r="AJ27" s="1" t="str">
        <f t="shared" si="10"/>
        <v/>
      </c>
      <c r="AK27" s="1">
        <f t="shared" si="12"/>
        <v>0</v>
      </c>
      <c r="AL27" s="1" t="str">
        <f t="shared" si="13"/>
        <v/>
      </c>
      <c r="AM27" s="1">
        <f t="shared" si="18"/>
        <v>0</v>
      </c>
      <c r="AN27" s="1" t="str">
        <f t="shared" si="19"/>
        <v/>
      </c>
      <c r="AO27" s="1">
        <f t="shared" si="16"/>
        <v>0</v>
      </c>
      <c r="AP27" s="1" t="str">
        <f t="shared" si="17"/>
        <v/>
      </c>
    </row>
    <row r="28" spans="1:42">
      <c r="A28" s="36">
        <v>19</v>
      </c>
      <c r="B28" s="435"/>
      <c r="C28" s="61"/>
      <c r="D28" s="61"/>
      <c r="E28" s="61"/>
      <c r="F28" s="210"/>
      <c r="G28" s="61"/>
      <c r="H28" s="62"/>
      <c r="I28" s="63"/>
      <c r="J28" s="191"/>
      <c r="K28" s="63"/>
      <c r="L28" s="191"/>
      <c r="M28" s="63"/>
      <c r="N28" s="227"/>
      <c r="O28" s="64"/>
      <c r="P28" s="64"/>
      <c r="T28" s="73"/>
      <c r="U28" s="74"/>
      <c r="W28" s="5" t="str">
        <f t="shared" si="0"/>
        <v/>
      </c>
      <c r="X28" s="5" t="str">
        <f t="shared" si="1"/>
        <v/>
      </c>
      <c r="Y28" s="5" t="str">
        <f t="shared" si="2"/>
        <v/>
      </c>
      <c r="Z28" s="5" t="str">
        <f t="shared" si="3"/>
        <v/>
      </c>
      <c r="AA28" s="5" t="str">
        <f t="shared" si="4"/>
        <v/>
      </c>
      <c r="AB28" s="10" t="str">
        <f>IF(G28="男",data_kyogisha!A20,"")</f>
        <v/>
      </c>
      <c r="AC28" s="5" t="str">
        <f t="shared" si="5"/>
        <v/>
      </c>
      <c r="AD28" s="5" t="str">
        <f t="shared" si="6"/>
        <v/>
      </c>
      <c r="AE28" s="5" t="str">
        <f t="shared" si="7"/>
        <v/>
      </c>
      <c r="AF28" s="5" t="str">
        <f t="shared" si="8"/>
        <v/>
      </c>
      <c r="AG28" s="5" t="str">
        <f t="shared" si="9"/>
        <v/>
      </c>
      <c r="AH28" s="5" t="str">
        <f>IF(G28="女",data_kyogisha!A20,"")</f>
        <v/>
      </c>
      <c r="AI28" s="1">
        <f t="shared" si="11"/>
        <v>0</v>
      </c>
      <c r="AJ28" s="1" t="str">
        <f t="shared" si="10"/>
        <v/>
      </c>
      <c r="AK28" s="1">
        <f t="shared" si="12"/>
        <v>0</v>
      </c>
      <c r="AL28" s="1" t="str">
        <f t="shared" si="13"/>
        <v/>
      </c>
      <c r="AM28" s="1">
        <f t="shared" si="18"/>
        <v>0</v>
      </c>
      <c r="AN28" s="1" t="str">
        <f t="shared" si="19"/>
        <v/>
      </c>
      <c r="AO28" s="1">
        <f t="shared" si="16"/>
        <v>0</v>
      </c>
      <c r="AP28" s="1" t="str">
        <f t="shared" si="17"/>
        <v/>
      </c>
    </row>
    <row r="29" spans="1:42">
      <c r="A29" s="36">
        <v>20</v>
      </c>
      <c r="B29" s="435"/>
      <c r="C29" s="61"/>
      <c r="D29" s="61"/>
      <c r="E29" s="61"/>
      <c r="F29" s="210"/>
      <c r="G29" s="61"/>
      <c r="H29" s="62"/>
      <c r="I29" s="63"/>
      <c r="J29" s="191"/>
      <c r="K29" s="63"/>
      <c r="L29" s="191"/>
      <c r="M29" s="63"/>
      <c r="N29" s="227"/>
      <c r="O29" s="64"/>
      <c r="P29" s="64"/>
      <c r="T29" s="73"/>
      <c r="U29" s="74"/>
      <c r="W29" s="5" t="str">
        <f t="shared" si="0"/>
        <v/>
      </c>
      <c r="X29" s="5" t="str">
        <f t="shared" si="1"/>
        <v/>
      </c>
      <c r="Y29" s="5" t="str">
        <f t="shared" si="2"/>
        <v/>
      </c>
      <c r="Z29" s="5" t="str">
        <f t="shared" si="3"/>
        <v/>
      </c>
      <c r="AA29" s="5" t="str">
        <f t="shared" si="4"/>
        <v/>
      </c>
      <c r="AB29" s="10" t="str">
        <f>IF(G29="男",data_kyogisha!A21,"")</f>
        <v/>
      </c>
      <c r="AC29" s="5" t="str">
        <f t="shared" si="5"/>
        <v/>
      </c>
      <c r="AD29" s="5" t="str">
        <f t="shared" si="6"/>
        <v/>
      </c>
      <c r="AE29" s="5" t="str">
        <f t="shared" si="7"/>
        <v/>
      </c>
      <c r="AF29" s="5" t="str">
        <f t="shared" si="8"/>
        <v/>
      </c>
      <c r="AG29" s="5" t="str">
        <f t="shared" si="9"/>
        <v/>
      </c>
      <c r="AH29" s="5" t="str">
        <f>IF(G29="女",data_kyogisha!A21,"")</f>
        <v/>
      </c>
      <c r="AI29" s="1">
        <f t="shared" si="11"/>
        <v>0</v>
      </c>
      <c r="AJ29" s="1" t="str">
        <f t="shared" si="10"/>
        <v/>
      </c>
      <c r="AK29" s="1">
        <f t="shared" si="12"/>
        <v>0</v>
      </c>
      <c r="AL29" s="1" t="str">
        <f t="shared" si="13"/>
        <v/>
      </c>
      <c r="AM29" s="1">
        <f t="shared" si="18"/>
        <v>0</v>
      </c>
      <c r="AN29" s="1" t="str">
        <f t="shared" si="19"/>
        <v/>
      </c>
      <c r="AO29" s="1">
        <f t="shared" si="16"/>
        <v>0</v>
      </c>
      <c r="AP29" s="1" t="str">
        <f t="shared" si="17"/>
        <v/>
      </c>
    </row>
    <row r="30" spans="1:42">
      <c r="A30" s="36">
        <v>21</v>
      </c>
      <c r="B30" s="435"/>
      <c r="C30" s="61"/>
      <c r="D30" s="61"/>
      <c r="E30" s="61"/>
      <c r="F30" s="210"/>
      <c r="G30" s="61"/>
      <c r="H30" s="62"/>
      <c r="I30" s="63"/>
      <c r="J30" s="191"/>
      <c r="K30" s="63"/>
      <c r="L30" s="191"/>
      <c r="M30" s="63"/>
      <c r="N30" s="227"/>
      <c r="O30" s="64"/>
      <c r="P30" s="64"/>
      <c r="T30" s="73"/>
      <c r="U30" s="74"/>
      <c r="W30" s="5" t="str">
        <f t="shared" si="0"/>
        <v/>
      </c>
      <c r="X30" s="5" t="str">
        <f t="shared" si="1"/>
        <v/>
      </c>
      <c r="Y30" s="5" t="str">
        <f t="shared" si="2"/>
        <v/>
      </c>
      <c r="Z30" s="5" t="str">
        <f t="shared" si="3"/>
        <v/>
      </c>
      <c r="AA30" s="5" t="str">
        <f t="shared" si="4"/>
        <v/>
      </c>
      <c r="AB30" s="10" t="str">
        <f>IF(G30="男",data_kyogisha!A22,"")</f>
        <v/>
      </c>
      <c r="AC30" s="5" t="str">
        <f t="shared" si="5"/>
        <v/>
      </c>
      <c r="AD30" s="5" t="str">
        <f t="shared" si="6"/>
        <v/>
      </c>
      <c r="AE30" s="5" t="str">
        <f t="shared" si="7"/>
        <v/>
      </c>
      <c r="AF30" s="5" t="str">
        <f t="shared" si="8"/>
        <v/>
      </c>
      <c r="AG30" s="5" t="str">
        <f t="shared" si="9"/>
        <v/>
      </c>
      <c r="AH30" s="5" t="str">
        <f>IF(G30="女",data_kyogisha!A22,"")</f>
        <v/>
      </c>
      <c r="AI30" s="1">
        <f t="shared" si="11"/>
        <v>0</v>
      </c>
      <c r="AJ30" s="1" t="str">
        <f t="shared" si="10"/>
        <v/>
      </c>
      <c r="AK30" s="1">
        <f t="shared" si="12"/>
        <v>0</v>
      </c>
      <c r="AL30" s="1" t="str">
        <f t="shared" si="13"/>
        <v/>
      </c>
      <c r="AM30" s="1">
        <f t="shared" si="18"/>
        <v>0</v>
      </c>
      <c r="AN30" s="1" t="str">
        <f t="shared" si="19"/>
        <v/>
      </c>
      <c r="AO30" s="1">
        <f t="shared" si="16"/>
        <v>0</v>
      </c>
      <c r="AP30" s="1" t="str">
        <f t="shared" si="17"/>
        <v/>
      </c>
    </row>
    <row r="31" spans="1:42">
      <c r="A31" s="36">
        <v>22</v>
      </c>
      <c r="B31" s="435"/>
      <c r="C31" s="61"/>
      <c r="D31" s="61"/>
      <c r="E31" s="61"/>
      <c r="F31" s="210"/>
      <c r="G31" s="61"/>
      <c r="H31" s="62"/>
      <c r="I31" s="63"/>
      <c r="J31" s="191"/>
      <c r="K31" s="63"/>
      <c r="L31" s="191"/>
      <c r="M31" s="63"/>
      <c r="N31" s="227"/>
      <c r="O31" s="64"/>
      <c r="P31" s="64"/>
      <c r="T31" s="73"/>
      <c r="U31" s="74"/>
      <c r="W31" s="5" t="str">
        <f t="shared" si="0"/>
        <v/>
      </c>
      <c r="X31" s="5" t="str">
        <f t="shared" si="1"/>
        <v/>
      </c>
      <c r="Y31" s="5" t="str">
        <f t="shared" si="2"/>
        <v/>
      </c>
      <c r="Z31" s="5" t="str">
        <f t="shared" si="3"/>
        <v/>
      </c>
      <c r="AA31" s="5" t="str">
        <f t="shared" si="4"/>
        <v/>
      </c>
      <c r="AB31" s="10" t="str">
        <f>IF(G31="男",data_kyogisha!A23,"")</f>
        <v/>
      </c>
      <c r="AC31" s="5" t="str">
        <f t="shared" si="5"/>
        <v/>
      </c>
      <c r="AD31" s="5" t="str">
        <f t="shared" si="6"/>
        <v/>
      </c>
      <c r="AE31" s="5" t="str">
        <f t="shared" si="7"/>
        <v/>
      </c>
      <c r="AF31" s="5" t="str">
        <f t="shared" si="8"/>
        <v/>
      </c>
      <c r="AG31" s="5" t="str">
        <f t="shared" si="9"/>
        <v/>
      </c>
      <c r="AH31" s="5" t="str">
        <f>IF(G31="女",data_kyogisha!A23,"")</f>
        <v/>
      </c>
      <c r="AI31" s="1">
        <f t="shared" si="11"/>
        <v>0</v>
      </c>
      <c r="AJ31" s="1" t="str">
        <f t="shared" si="10"/>
        <v/>
      </c>
      <c r="AK31" s="1">
        <f t="shared" si="12"/>
        <v>0</v>
      </c>
      <c r="AL31" s="1" t="str">
        <f t="shared" si="13"/>
        <v/>
      </c>
      <c r="AM31" s="1">
        <f t="shared" si="18"/>
        <v>0</v>
      </c>
      <c r="AN31" s="1" t="str">
        <f t="shared" si="19"/>
        <v/>
      </c>
      <c r="AO31" s="1">
        <f t="shared" si="16"/>
        <v>0</v>
      </c>
      <c r="AP31" s="1" t="str">
        <f t="shared" si="17"/>
        <v/>
      </c>
    </row>
    <row r="32" spans="1:42">
      <c r="A32" s="36">
        <v>23</v>
      </c>
      <c r="B32" s="435"/>
      <c r="C32" s="61"/>
      <c r="D32" s="61"/>
      <c r="E32" s="61"/>
      <c r="F32" s="210"/>
      <c r="G32" s="61"/>
      <c r="H32" s="62"/>
      <c r="I32" s="63"/>
      <c r="J32" s="191"/>
      <c r="K32" s="63"/>
      <c r="L32" s="191"/>
      <c r="M32" s="63"/>
      <c r="N32" s="227"/>
      <c r="O32" s="64"/>
      <c r="P32" s="64"/>
      <c r="T32" s="73"/>
      <c r="U32" s="74"/>
      <c r="W32" s="5" t="str">
        <f t="shared" si="0"/>
        <v/>
      </c>
      <c r="X32" s="5" t="str">
        <f t="shared" si="1"/>
        <v/>
      </c>
      <c r="Y32" s="5" t="str">
        <f t="shared" si="2"/>
        <v/>
      </c>
      <c r="Z32" s="5" t="str">
        <f t="shared" si="3"/>
        <v/>
      </c>
      <c r="AA32" s="5" t="str">
        <f t="shared" si="4"/>
        <v/>
      </c>
      <c r="AB32" s="10" t="str">
        <f>IF(G32="男",data_kyogisha!A24,"")</f>
        <v/>
      </c>
      <c r="AC32" s="5" t="str">
        <f t="shared" si="5"/>
        <v/>
      </c>
      <c r="AD32" s="5" t="str">
        <f t="shared" si="6"/>
        <v/>
      </c>
      <c r="AE32" s="5" t="str">
        <f t="shared" si="7"/>
        <v/>
      </c>
      <c r="AF32" s="5" t="str">
        <f t="shared" si="8"/>
        <v/>
      </c>
      <c r="AG32" s="5" t="str">
        <f t="shared" si="9"/>
        <v/>
      </c>
      <c r="AH32" s="5" t="str">
        <f>IF(G32="女",data_kyogisha!A24,"")</f>
        <v/>
      </c>
      <c r="AI32" s="1">
        <f t="shared" si="11"/>
        <v>0</v>
      </c>
      <c r="AJ32" s="1" t="str">
        <f t="shared" si="10"/>
        <v/>
      </c>
      <c r="AK32" s="1">
        <f t="shared" si="12"/>
        <v>0</v>
      </c>
      <c r="AL32" s="1" t="str">
        <f t="shared" si="13"/>
        <v/>
      </c>
      <c r="AM32" s="1">
        <f t="shared" si="18"/>
        <v>0</v>
      </c>
      <c r="AN32" s="1" t="str">
        <f t="shared" si="19"/>
        <v/>
      </c>
      <c r="AO32" s="1">
        <f t="shared" si="16"/>
        <v>0</v>
      </c>
      <c r="AP32" s="1" t="str">
        <f t="shared" si="17"/>
        <v/>
      </c>
    </row>
    <row r="33" spans="1:42">
      <c r="A33" s="36">
        <v>24</v>
      </c>
      <c r="B33" s="435"/>
      <c r="C33" s="61"/>
      <c r="D33" s="61"/>
      <c r="E33" s="61"/>
      <c r="F33" s="210"/>
      <c r="G33" s="61"/>
      <c r="H33" s="62"/>
      <c r="I33" s="63"/>
      <c r="J33" s="191"/>
      <c r="K33" s="63"/>
      <c r="L33" s="191"/>
      <c r="M33" s="63"/>
      <c r="N33" s="227"/>
      <c r="O33" s="64"/>
      <c r="P33" s="64"/>
      <c r="T33" s="73"/>
      <c r="U33" s="74"/>
      <c r="W33" s="5" t="str">
        <f t="shared" si="0"/>
        <v/>
      </c>
      <c r="X33" s="5" t="str">
        <f t="shared" si="1"/>
        <v/>
      </c>
      <c r="Y33" s="5" t="str">
        <f t="shared" si="2"/>
        <v/>
      </c>
      <c r="Z33" s="5" t="str">
        <f t="shared" si="3"/>
        <v/>
      </c>
      <c r="AA33" s="5" t="str">
        <f t="shared" si="4"/>
        <v/>
      </c>
      <c r="AB33" s="10" t="str">
        <f>IF(G33="男",data_kyogisha!A25,"")</f>
        <v/>
      </c>
      <c r="AC33" s="5" t="str">
        <f t="shared" si="5"/>
        <v/>
      </c>
      <c r="AD33" s="5" t="str">
        <f t="shared" si="6"/>
        <v/>
      </c>
      <c r="AE33" s="5" t="str">
        <f t="shared" si="7"/>
        <v/>
      </c>
      <c r="AF33" s="5" t="str">
        <f t="shared" si="8"/>
        <v/>
      </c>
      <c r="AG33" s="5" t="str">
        <f t="shared" si="9"/>
        <v/>
      </c>
      <c r="AH33" s="5" t="str">
        <f>IF(G33="女",data_kyogisha!A25,"")</f>
        <v/>
      </c>
      <c r="AI33" s="1">
        <f t="shared" si="11"/>
        <v>0</v>
      </c>
      <c r="AJ33" s="1" t="str">
        <f t="shared" si="10"/>
        <v/>
      </c>
      <c r="AK33" s="1">
        <f t="shared" si="12"/>
        <v>0</v>
      </c>
      <c r="AL33" s="1" t="str">
        <f t="shared" si="13"/>
        <v/>
      </c>
      <c r="AM33" s="1">
        <f t="shared" si="18"/>
        <v>0</v>
      </c>
      <c r="AN33" s="1" t="str">
        <f t="shared" si="19"/>
        <v/>
      </c>
      <c r="AO33" s="1">
        <f t="shared" si="16"/>
        <v>0</v>
      </c>
      <c r="AP33" s="1" t="str">
        <f t="shared" si="17"/>
        <v/>
      </c>
    </row>
    <row r="34" spans="1:42">
      <c r="A34" s="36">
        <v>25</v>
      </c>
      <c r="B34" s="435"/>
      <c r="C34" s="61"/>
      <c r="D34" s="61"/>
      <c r="E34" s="61"/>
      <c r="F34" s="210"/>
      <c r="G34" s="61"/>
      <c r="H34" s="62"/>
      <c r="I34" s="63"/>
      <c r="J34" s="191"/>
      <c r="K34" s="63"/>
      <c r="L34" s="191"/>
      <c r="M34" s="63"/>
      <c r="N34" s="227"/>
      <c r="O34" s="64"/>
      <c r="P34" s="64"/>
      <c r="T34" s="73"/>
      <c r="U34" s="74"/>
      <c r="W34" s="5" t="str">
        <f t="shared" si="0"/>
        <v/>
      </c>
      <c r="X34" s="5" t="str">
        <f t="shared" si="1"/>
        <v/>
      </c>
      <c r="Y34" s="5" t="str">
        <f t="shared" si="2"/>
        <v/>
      </c>
      <c r="Z34" s="5" t="str">
        <f t="shared" si="3"/>
        <v/>
      </c>
      <c r="AA34" s="5" t="str">
        <f t="shared" si="4"/>
        <v/>
      </c>
      <c r="AB34" s="10" t="str">
        <f>IF(G34="男",data_kyogisha!A26,"")</f>
        <v/>
      </c>
      <c r="AC34" s="5" t="str">
        <f t="shared" si="5"/>
        <v/>
      </c>
      <c r="AD34" s="5" t="str">
        <f t="shared" si="6"/>
        <v/>
      </c>
      <c r="AE34" s="5" t="str">
        <f t="shared" si="7"/>
        <v/>
      </c>
      <c r="AF34" s="5" t="str">
        <f t="shared" si="8"/>
        <v/>
      </c>
      <c r="AG34" s="5" t="str">
        <f t="shared" si="9"/>
        <v/>
      </c>
      <c r="AH34" s="5" t="str">
        <f>IF(G34="女",data_kyogisha!A26,"")</f>
        <v/>
      </c>
      <c r="AI34" s="1">
        <f t="shared" si="11"/>
        <v>0</v>
      </c>
      <c r="AJ34" s="1" t="str">
        <f t="shared" si="10"/>
        <v/>
      </c>
      <c r="AK34" s="1">
        <f t="shared" si="12"/>
        <v>0</v>
      </c>
      <c r="AL34" s="1" t="str">
        <f t="shared" si="13"/>
        <v/>
      </c>
      <c r="AM34" s="1">
        <f t="shared" si="18"/>
        <v>0</v>
      </c>
      <c r="AN34" s="1" t="str">
        <f t="shared" si="19"/>
        <v/>
      </c>
      <c r="AO34" s="1">
        <f t="shared" si="16"/>
        <v>0</v>
      </c>
      <c r="AP34" s="1" t="str">
        <f t="shared" si="17"/>
        <v/>
      </c>
    </row>
    <row r="35" spans="1:42">
      <c r="A35" s="36">
        <v>26</v>
      </c>
      <c r="B35" s="435"/>
      <c r="C35" s="61"/>
      <c r="D35" s="61"/>
      <c r="E35" s="61"/>
      <c r="F35" s="210"/>
      <c r="G35" s="61"/>
      <c r="H35" s="62"/>
      <c r="I35" s="63"/>
      <c r="J35" s="191"/>
      <c r="K35" s="63"/>
      <c r="L35" s="191"/>
      <c r="M35" s="63"/>
      <c r="N35" s="227"/>
      <c r="O35" s="64"/>
      <c r="P35" s="64"/>
      <c r="T35" s="73" t="str">
        <f>IF(種目情報!A24="","",種目情報!A24)</f>
        <v/>
      </c>
      <c r="U35" s="74" t="str">
        <f>IF(種目情報!E27="","",種目情報!E27)</f>
        <v/>
      </c>
      <c r="W35" s="5" t="str">
        <f t="shared" si="0"/>
        <v/>
      </c>
      <c r="X35" s="5" t="str">
        <f t="shared" si="1"/>
        <v/>
      </c>
      <c r="Y35" s="5" t="str">
        <f t="shared" si="2"/>
        <v/>
      </c>
      <c r="Z35" s="5" t="str">
        <f t="shared" si="3"/>
        <v/>
      </c>
      <c r="AA35" s="5" t="str">
        <f t="shared" si="4"/>
        <v/>
      </c>
      <c r="AB35" s="10" t="str">
        <f>IF(G35="男",data_kyogisha!A27,"")</f>
        <v/>
      </c>
      <c r="AC35" s="5" t="str">
        <f t="shared" si="5"/>
        <v/>
      </c>
      <c r="AD35" s="5" t="str">
        <f t="shared" si="6"/>
        <v/>
      </c>
      <c r="AE35" s="5" t="str">
        <f t="shared" si="7"/>
        <v/>
      </c>
      <c r="AF35" s="5" t="str">
        <f t="shared" si="8"/>
        <v/>
      </c>
      <c r="AG35" s="5" t="str">
        <f t="shared" si="9"/>
        <v/>
      </c>
      <c r="AH35" s="5" t="str">
        <f>IF(G35="女",data_kyogisha!A27,"")</f>
        <v/>
      </c>
      <c r="AI35" s="1">
        <f t="shared" si="11"/>
        <v>0</v>
      </c>
      <c r="AJ35" s="1" t="str">
        <f t="shared" si="10"/>
        <v/>
      </c>
      <c r="AK35" s="1">
        <f t="shared" si="12"/>
        <v>0</v>
      </c>
      <c r="AL35" s="1" t="str">
        <f t="shared" si="13"/>
        <v/>
      </c>
      <c r="AM35" s="1">
        <f t="shared" si="18"/>
        <v>0</v>
      </c>
      <c r="AN35" s="1" t="str">
        <f t="shared" si="19"/>
        <v/>
      </c>
      <c r="AO35" s="1">
        <f t="shared" si="16"/>
        <v>0</v>
      </c>
      <c r="AP35" s="1" t="str">
        <f t="shared" si="17"/>
        <v/>
      </c>
    </row>
    <row r="36" spans="1:42">
      <c r="A36" s="36">
        <v>27</v>
      </c>
      <c r="B36" s="435"/>
      <c r="C36" s="61"/>
      <c r="D36" s="61"/>
      <c r="E36" s="61"/>
      <c r="F36" s="210"/>
      <c r="G36" s="61"/>
      <c r="H36" s="62"/>
      <c r="I36" s="63"/>
      <c r="J36" s="191"/>
      <c r="K36" s="63"/>
      <c r="L36" s="191"/>
      <c r="M36" s="63"/>
      <c r="N36" s="227"/>
      <c r="O36" s="64"/>
      <c r="P36" s="64"/>
      <c r="T36" s="73" t="str">
        <f>IF(種目情報!A25="","",種目情報!A25)</f>
        <v/>
      </c>
      <c r="U36" s="74" t="str">
        <f>IF(種目情報!E28="","",種目情報!E28)</f>
        <v/>
      </c>
      <c r="W36" s="5" t="str">
        <f t="shared" si="0"/>
        <v/>
      </c>
      <c r="X36" s="5" t="str">
        <f t="shared" si="1"/>
        <v/>
      </c>
      <c r="Y36" s="5" t="str">
        <f t="shared" si="2"/>
        <v/>
      </c>
      <c r="Z36" s="5" t="str">
        <f t="shared" si="3"/>
        <v/>
      </c>
      <c r="AA36" s="5" t="str">
        <f t="shared" si="4"/>
        <v/>
      </c>
      <c r="AB36" s="10" t="str">
        <f>IF(G36="男",data_kyogisha!A28,"")</f>
        <v/>
      </c>
      <c r="AC36" s="5" t="str">
        <f t="shared" si="5"/>
        <v/>
      </c>
      <c r="AD36" s="5" t="str">
        <f t="shared" si="6"/>
        <v/>
      </c>
      <c r="AE36" s="5" t="str">
        <f t="shared" si="7"/>
        <v/>
      </c>
      <c r="AF36" s="5" t="str">
        <f t="shared" si="8"/>
        <v/>
      </c>
      <c r="AG36" s="5" t="str">
        <f t="shared" si="9"/>
        <v/>
      </c>
      <c r="AH36" s="5" t="str">
        <f>IF(G36="女",data_kyogisha!A28,"")</f>
        <v/>
      </c>
      <c r="AI36" s="1">
        <f t="shared" si="11"/>
        <v>0</v>
      </c>
      <c r="AJ36" s="1" t="str">
        <f t="shared" si="10"/>
        <v/>
      </c>
      <c r="AK36" s="1">
        <f t="shared" si="12"/>
        <v>0</v>
      </c>
      <c r="AL36" s="1" t="str">
        <f t="shared" si="13"/>
        <v/>
      </c>
      <c r="AM36" s="1">
        <f t="shared" si="18"/>
        <v>0</v>
      </c>
      <c r="AN36" s="1" t="str">
        <f t="shared" si="19"/>
        <v/>
      </c>
      <c r="AO36" s="1">
        <f t="shared" si="16"/>
        <v>0</v>
      </c>
      <c r="AP36" s="1" t="str">
        <f t="shared" si="17"/>
        <v/>
      </c>
    </row>
    <row r="37" spans="1:42">
      <c r="A37" s="36">
        <v>28</v>
      </c>
      <c r="B37" s="435"/>
      <c r="C37" s="61"/>
      <c r="D37" s="61"/>
      <c r="E37" s="61"/>
      <c r="F37" s="210"/>
      <c r="G37" s="61"/>
      <c r="H37" s="62"/>
      <c r="I37" s="63"/>
      <c r="J37" s="191"/>
      <c r="K37" s="63"/>
      <c r="L37" s="191"/>
      <c r="M37" s="63"/>
      <c r="N37" s="227"/>
      <c r="O37" s="64"/>
      <c r="P37" s="64"/>
      <c r="T37" s="73" t="str">
        <f>IF(種目情報!A26="","",種目情報!A26)</f>
        <v/>
      </c>
      <c r="U37" s="74" t="str">
        <f>IF(種目情報!E29="","",種目情報!E29)</f>
        <v/>
      </c>
      <c r="W37" s="5" t="str">
        <f t="shared" si="0"/>
        <v/>
      </c>
      <c r="X37" s="5" t="str">
        <f t="shared" si="1"/>
        <v/>
      </c>
      <c r="Y37" s="5" t="str">
        <f t="shared" si="2"/>
        <v/>
      </c>
      <c r="Z37" s="5" t="str">
        <f t="shared" si="3"/>
        <v/>
      </c>
      <c r="AA37" s="5" t="str">
        <f t="shared" si="4"/>
        <v/>
      </c>
      <c r="AB37" s="10" t="str">
        <f>IF(G37="男",data_kyogisha!A29,"")</f>
        <v/>
      </c>
      <c r="AC37" s="5" t="str">
        <f t="shared" si="5"/>
        <v/>
      </c>
      <c r="AD37" s="5" t="str">
        <f t="shared" si="6"/>
        <v/>
      </c>
      <c r="AE37" s="5" t="str">
        <f t="shared" si="7"/>
        <v/>
      </c>
      <c r="AF37" s="5" t="str">
        <f t="shared" si="8"/>
        <v/>
      </c>
      <c r="AG37" s="5" t="str">
        <f t="shared" si="9"/>
        <v/>
      </c>
      <c r="AH37" s="5" t="str">
        <f>IF(G37="女",data_kyogisha!A29,"")</f>
        <v/>
      </c>
      <c r="AI37" s="1">
        <f t="shared" si="11"/>
        <v>0</v>
      </c>
      <c r="AJ37" s="1" t="str">
        <f t="shared" si="10"/>
        <v/>
      </c>
      <c r="AK37" s="1">
        <f t="shared" si="12"/>
        <v>0</v>
      </c>
      <c r="AL37" s="1" t="str">
        <f t="shared" si="13"/>
        <v/>
      </c>
      <c r="AM37" s="1">
        <f t="shared" si="18"/>
        <v>0</v>
      </c>
      <c r="AN37" s="1" t="str">
        <f t="shared" si="19"/>
        <v/>
      </c>
      <c r="AO37" s="1">
        <f t="shared" si="16"/>
        <v>0</v>
      </c>
      <c r="AP37" s="1" t="str">
        <f t="shared" si="17"/>
        <v/>
      </c>
    </row>
    <row r="38" spans="1:42">
      <c r="A38" s="36">
        <v>29</v>
      </c>
      <c r="B38" s="435"/>
      <c r="C38" s="61"/>
      <c r="D38" s="61"/>
      <c r="E38" s="61"/>
      <c r="F38" s="210"/>
      <c r="G38" s="61"/>
      <c r="H38" s="62"/>
      <c r="I38" s="63"/>
      <c r="J38" s="191"/>
      <c r="K38" s="63"/>
      <c r="L38" s="191"/>
      <c r="M38" s="63"/>
      <c r="N38" s="227"/>
      <c r="O38" s="64"/>
      <c r="P38" s="64"/>
      <c r="T38" s="73" t="str">
        <f>IF(種目情報!A27="","",種目情報!A27)</f>
        <v/>
      </c>
      <c r="U38" s="74" t="str">
        <f>IF(種目情報!E30="","",種目情報!E30)</f>
        <v/>
      </c>
      <c r="W38" s="5" t="str">
        <f t="shared" si="0"/>
        <v/>
      </c>
      <c r="X38" s="5" t="str">
        <f t="shared" si="1"/>
        <v/>
      </c>
      <c r="Y38" s="5" t="str">
        <f t="shared" si="2"/>
        <v/>
      </c>
      <c r="Z38" s="5" t="str">
        <f t="shared" si="3"/>
        <v/>
      </c>
      <c r="AA38" s="5" t="str">
        <f t="shared" si="4"/>
        <v/>
      </c>
      <c r="AB38" s="10" t="str">
        <f>IF(G38="男",data_kyogisha!A30,"")</f>
        <v/>
      </c>
      <c r="AC38" s="5" t="str">
        <f t="shared" si="5"/>
        <v/>
      </c>
      <c r="AD38" s="5" t="str">
        <f t="shared" si="6"/>
        <v/>
      </c>
      <c r="AE38" s="5" t="str">
        <f t="shared" si="7"/>
        <v/>
      </c>
      <c r="AF38" s="5" t="str">
        <f t="shared" si="8"/>
        <v/>
      </c>
      <c r="AG38" s="5" t="str">
        <f t="shared" si="9"/>
        <v/>
      </c>
      <c r="AH38" s="5" t="str">
        <f>IF(G38="女",data_kyogisha!A30,"")</f>
        <v/>
      </c>
      <c r="AI38" s="1">
        <f t="shared" si="11"/>
        <v>0</v>
      </c>
      <c r="AJ38" s="1" t="str">
        <f t="shared" si="10"/>
        <v/>
      </c>
      <c r="AK38" s="1">
        <f t="shared" si="12"/>
        <v>0</v>
      </c>
      <c r="AL38" s="1" t="str">
        <f t="shared" si="13"/>
        <v/>
      </c>
      <c r="AM38" s="1">
        <f t="shared" si="18"/>
        <v>0</v>
      </c>
      <c r="AN38" s="1" t="str">
        <f t="shared" si="19"/>
        <v/>
      </c>
      <c r="AO38" s="1">
        <f t="shared" si="16"/>
        <v>0</v>
      </c>
      <c r="AP38" s="1" t="str">
        <f t="shared" si="17"/>
        <v/>
      </c>
    </row>
    <row r="39" spans="1:42">
      <c r="A39" s="36">
        <v>30</v>
      </c>
      <c r="B39" s="435"/>
      <c r="C39" s="61"/>
      <c r="D39" s="61"/>
      <c r="E39" s="61"/>
      <c r="F39" s="210"/>
      <c r="G39" s="61"/>
      <c r="H39" s="62"/>
      <c r="I39" s="63"/>
      <c r="J39" s="191"/>
      <c r="K39" s="63"/>
      <c r="L39" s="191"/>
      <c r="M39" s="63"/>
      <c r="N39" s="227"/>
      <c r="O39" s="64"/>
      <c r="P39" s="64"/>
      <c r="T39" s="73" t="str">
        <f>IF(種目情報!A28="","",種目情報!A28)</f>
        <v/>
      </c>
      <c r="U39" s="74" t="str">
        <f>IF(種目情報!E31="","",種目情報!E31)</f>
        <v/>
      </c>
      <c r="W39" s="5" t="str">
        <f t="shared" si="0"/>
        <v/>
      </c>
      <c r="X39" s="5" t="str">
        <f t="shared" si="1"/>
        <v/>
      </c>
      <c r="Y39" s="5" t="str">
        <f t="shared" si="2"/>
        <v/>
      </c>
      <c r="Z39" s="5" t="str">
        <f t="shared" si="3"/>
        <v/>
      </c>
      <c r="AA39" s="5" t="str">
        <f t="shared" si="4"/>
        <v/>
      </c>
      <c r="AB39" s="10" t="str">
        <f>IF(G39="男",data_kyogisha!A31,"")</f>
        <v/>
      </c>
      <c r="AC39" s="5" t="str">
        <f t="shared" si="5"/>
        <v/>
      </c>
      <c r="AD39" s="5" t="str">
        <f t="shared" si="6"/>
        <v/>
      </c>
      <c r="AE39" s="5" t="str">
        <f t="shared" si="7"/>
        <v/>
      </c>
      <c r="AF39" s="5" t="str">
        <f t="shared" si="8"/>
        <v/>
      </c>
      <c r="AG39" s="5" t="str">
        <f t="shared" si="9"/>
        <v/>
      </c>
      <c r="AH39" s="5" t="str">
        <f>IF(G39="女",data_kyogisha!A31,"")</f>
        <v/>
      </c>
      <c r="AI39" s="1">
        <f t="shared" si="11"/>
        <v>0</v>
      </c>
      <c r="AJ39" s="1" t="str">
        <f t="shared" si="10"/>
        <v/>
      </c>
      <c r="AK39" s="1">
        <f t="shared" si="12"/>
        <v>0</v>
      </c>
      <c r="AL39" s="1" t="str">
        <f t="shared" si="13"/>
        <v/>
      </c>
      <c r="AM39" s="1">
        <f t="shared" si="18"/>
        <v>0</v>
      </c>
      <c r="AN39" s="1" t="str">
        <f t="shared" si="19"/>
        <v/>
      </c>
      <c r="AO39" s="1">
        <f t="shared" si="16"/>
        <v>0</v>
      </c>
      <c r="AP39" s="1" t="str">
        <f t="shared" si="17"/>
        <v/>
      </c>
    </row>
    <row r="40" spans="1:42">
      <c r="A40" s="36">
        <v>31</v>
      </c>
      <c r="B40" s="435"/>
      <c r="C40" s="61"/>
      <c r="D40" s="61"/>
      <c r="E40" s="61"/>
      <c r="F40" s="210"/>
      <c r="G40" s="61"/>
      <c r="H40" s="62"/>
      <c r="I40" s="63"/>
      <c r="J40" s="191"/>
      <c r="K40" s="63"/>
      <c r="L40" s="191"/>
      <c r="M40" s="63"/>
      <c r="N40" s="227"/>
      <c r="O40" s="64"/>
      <c r="P40" s="64"/>
      <c r="T40" s="73" t="str">
        <f>IF(種目情報!A29="","",種目情報!A29)</f>
        <v/>
      </c>
      <c r="U40" s="74" t="str">
        <f>IF(種目情報!E32="","",種目情報!E32)</f>
        <v/>
      </c>
      <c r="W40" s="5" t="str">
        <f t="shared" si="0"/>
        <v/>
      </c>
      <c r="X40" s="5" t="str">
        <f t="shared" si="1"/>
        <v/>
      </c>
      <c r="Y40" s="5" t="str">
        <f t="shared" si="2"/>
        <v/>
      </c>
      <c r="Z40" s="5" t="str">
        <f t="shared" si="3"/>
        <v/>
      </c>
      <c r="AA40" s="5" t="str">
        <f t="shared" si="4"/>
        <v/>
      </c>
      <c r="AB40" s="10" t="str">
        <f>IF(G40="男",data_kyogisha!A32,"")</f>
        <v/>
      </c>
      <c r="AC40" s="5" t="str">
        <f t="shared" si="5"/>
        <v/>
      </c>
      <c r="AD40" s="5" t="str">
        <f t="shared" si="6"/>
        <v/>
      </c>
      <c r="AE40" s="5" t="str">
        <f t="shared" si="7"/>
        <v/>
      </c>
      <c r="AF40" s="5" t="str">
        <f t="shared" si="8"/>
        <v/>
      </c>
      <c r="AG40" s="5" t="str">
        <f t="shared" si="9"/>
        <v/>
      </c>
      <c r="AH40" s="5" t="str">
        <f>IF(G40="女",data_kyogisha!A32,"")</f>
        <v/>
      </c>
      <c r="AI40" s="1">
        <f t="shared" si="11"/>
        <v>0</v>
      </c>
      <c r="AJ40" s="1" t="str">
        <f t="shared" si="10"/>
        <v/>
      </c>
      <c r="AK40" s="1">
        <f t="shared" si="12"/>
        <v>0</v>
      </c>
      <c r="AL40" s="1" t="str">
        <f t="shared" si="13"/>
        <v/>
      </c>
      <c r="AM40" s="1">
        <f t="shared" si="18"/>
        <v>0</v>
      </c>
      <c r="AN40" s="1" t="str">
        <f t="shared" si="19"/>
        <v/>
      </c>
      <c r="AO40" s="1">
        <f t="shared" si="16"/>
        <v>0</v>
      </c>
      <c r="AP40" s="1" t="str">
        <f t="shared" si="17"/>
        <v/>
      </c>
    </row>
    <row r="41" spans="1:42">
      <c r="A41" s="36">
        <v>32</v>
      </c>
      <c r="B41" s="435"/>
      <c r="C41" s="61"/>
      <c r="D41" s="61"/>
      <c r="E41" s="61"/>
      <c r="F41" s="210"/>
      <c r="G41" s="61"/>
      <c r="H41" s="62"/>
      <c r="I41" s="63"/>
      <c r="J41" s="191"/>
      <c r="K41" s="63"/>
      <c r="L41" s="191"/>
      <c r="M41" s="63"/>
      <c r="N41" s="227"/>
      <c r="O41" s="64"/>
      <c r="P41" s="64"/>
      <c r="T41" s="73" t="str">
        <f>IF(種目情報!A30="","",種目情報!A30)</f>
        <v/>
      </c>
      <c r="U41" s="74" t="str">
        <f>IF(種目情報!E33="","",種目情報!E33)</f>
        <v/>
      </c>
      <c r="W41" s="5" t="str">
        <f t="shared" si="0"/>
        <v/>
      </c>
      <c r="X41" s="5" t="str">
        <f t="shared" si="1"/>
        <v/>
      </c>
      <c r="Y41" s="5" t="str">
        <f t="shared" si="2"/>
        <v/>
      </c>
      <c r="Z41" s="5" t="str">
        <f t="shared" si="3"/>
        <v/>
      </c>
      <c r="AA41" s="5" t="str">
        <f t="shared" si="4"/>
        <v/>
      </c>
      <c r="AB41" s="10" t="str">
        <f>IF(G41="男",data_kyogisha!A33,"")</f>
        <v/>
      </c>
      <c r="AC41" s="5" t="str">
        <f t="shared" si="5"/>
        <v/>
      </c>
      <c r="AD41" s="5" t="str">
        <f t="shared" si="6"/>
        <v/>
      </c>
      <c r="AE41" s="5" t="str">
        <f t="shared" si="7"/>
        <v/>
      </c>
      <c r="AF41" s="5" t="str">
        <f t="shared" si="8"/>
        <v/>
      </c>
      <c r="AG41" s="5" t="str">
        <f t="shared" si="9"/>
        <v/>
      </c>
      <c r="AH41" s="5" t="str">
        <f>IF(G41="女",data_kyogisha!A33,"")</f>
        <v/>
      </c>
      <c r="AI41" s="1">
        <f t="shared" si="11"/>
        <v>0</v>
      </c>
      <c r="AJ41" s="1" t="str">
        <f t="shared" si="10"/>
        <v/>
      </c>
      <c r="AK41" s="1">
        <f t="shared" si="12"/>
        <v>0</v>
      </c>
      <c r="AL41" s="1" t="str">
        <f t="shared" si="13"/>
        <v/>
      </c>
      <c r="AM41" s="1">
        <f t="shared" si="18"/>
        <v>0</v>
      </c>
      <c r="AN41" s="1" t="str">
        <f t="shared" si="19"/>
        <v/>
      </c>
      <c r="AO41" s="1">
        <f t="shared" si="16"/>
        <v>0</v>
      </c>
      <c r="AP41" s="1" t="str">
        <f t="shared" si="17"/>
        <v/>
      </c>
    </row>
    <row r="42" spans="1:42">
      <c r="A42" s="36">
        <v>33</v>
      </c>
      <c r="B42" s="435"/>
      <c r="C42" s="61"/>
      <c r="D42" s="61"/>
      <c r="E42" s="61"/>
      <c r="F42" s="210"/>
      <c r="G42" s="61"/>
      <c r="H42" s="62"/>
      <c r="I42" s="63"/>
      <c r="J42" s="191"/>
      <c r="K42" s="63"/>
      <c r="L42" s="191"/>
      <c r="M42" s="63"/>
      <c r="N42" s="227"/>
      <c r="O42" s="64"/>
      <c r="P42" s="64"/>
      <c r="T42" s="73" t="str">
        <f>IF(種目情報!A31="","",種目情報!A31)</f>
        <v/>
      </c>
      <c r="U42" s="74" t="str">
        <f>IF(種目情報!E34="","",種目情報!E34)</f>
        <v/>
      </c>
      <c r="W42" s="5" t="str">
        <f t="shared" ref="W42:W74" si="20">IF(G42="男",C42,"")</f>
        <v/>
      </c>
      <c r="X42" s="5" t="str">
        <f t="shared" ref="X42:X74" si="21">IF(G42="男",D42,"")</f>
        <v/>
      </c>
      <c r="Y42" s="5" t="str">
        <f t="shared" ref="Y42:Y74" si="22">IF(G42="男",E42,"")</f>
        <v/>
      </c>
      <c r="Z42" s="5" t="str">
        <f t="shared" ref="Z42:Z74" si="23">IF(G42="男",G42,"")</f>
        <v/>
      </c>
      <c r="AA42" s="5" t="str">
        <f t="shared" ref="AA42:AA74" si="24">IF(G42="男",IF(H42="","",H42),"")</f>
        <v/>
      </c>
      <c r="AB42" s="10" t="str">
        <f>IF(G42="男",data_kyogisha!A34,"")</f>
        <v/>
      </c>
      <c r="AC42" s="5" t="str">
        <f t="shared" ref="AC42:AC73" si="25">IF(G42="女",C42,"")</f>
        <v/>
      </c>
      <c r="AD42" s="5" t="str">
        <f t="shared" ref="AD42:AD73" si="26">IF(G42="女",D42,"")</f>
        <v/>
      </c>
      <c r="AE42" s="5" t="str">
        <f t="shared" ref="AE42:AE74" si="27">IF(G42="女",E42,"")</f>
        <v/>
      </c>
      <c r="AF42" s="5" t="str">
        <f t="shared" ref="AF42:AF73" si="28">IF(G42="女",G42,"")</f>
        <v/>
      </c>
      <c r="AG42" s="5" t="str">
        <f t="shared" ref="AG42:AG74" si="29">IF(G42="女",IF(H42="","",H42),"")</f>
        <v/>
      </c>
      <c r="AH42" s="5" t="str">
        <f>IF(G42="女",data_kyogisha!A34,"")</f>
        <v/>
      </c>
      <c r="AI42" s="1">
        <f t="shared" si="11"/>
        <v>0</v>
      </c>
      <c r="AJ42" s="1" t="str">
        <f t="shared" si="10"/>
        <v/>
      </c>
      <c r="AK42" s="1">
        <f t="shared" si="12"/>
        <v>0</v>
      </c>
      <c r="AL42" s="1" t="str">
        <f t="shared" si="13"/>
        <v/>
      </c>
      <c r="AM42" s="1">
        <f t="shared" si="18"/>
        <v>0</v>
      </c>
      <c r="AN42" s="1" t="str">
        <f t="shared" si="19"/>
        <v/>
      </c>
      <c r="AO42" s="1">
        <f t="shared" si="16"/>
        <v>0</v>
      </c>
      <c r="AP42" s="1" t="str">
        <f t="shared" si="17"/>
        <v/>
      </c>
    </row>
    <row r="43" spans="1:42">
      <c r="A43" s="36">
        <v>34</v>
      </c>
      <c r="B43" s="435"/>
      <c r="C43" s="61"/>
      <c r="D43" s="61"/>
      <c r="E43" s="61"/>
      <c r="F43" s="210"/>
      <c r="G43" s="61"/>
      <c r="H43" s="62"/>
      <c r="I43" s="63"/>
      <c r="J43" s="191"/>
      <c r="K43" s="63"/>
      <c r="L43" s="191"/>
      <c r="M43" s="63"/>
      <c r="N43" s="227"/>
      <c r="O43" s="64"/>
      <c r="P43" s="64"/>
      <c r="T43" s="73" t="str">
        <f>IF(種目情報!A32="","",種目情報!A32)</f>
        <v/>
      </c>
      <c r="U43" s="74" t="str">
        <f>IF(種目情報!E35="","",種目情報!E35)</f>
        <v/>
      </c>
      <c r="W43" s="5" t="str">
        <f t="shared" si="20"/>
        <v/>
      </c>
      <c r="X43" s="5" t="str">
        <f t="shared" si="21"/>
        <v/>
      </c>
      <c r="Y43" s="5" t="str">
        <f t="shared" si="22"/>
        <v/>
      </c>
      <c r="Z43" s="5" t="str">
        <f t="shared" si="23"/>
        <v/>
      </c>
      <c r="AA43" s="5" t="str">
        <f t="shared" si="24"/>
        <v/>
      </c>
      <c r="AB43" s="10" t="str">
        <f>IF(G43="男",data_kyogisha!A35,"")</f>
        <v/>
      </c>
      <c r="AC43" s="5" t="str">
        <f t="shared" si="25"/>
        <v/>
      </c>
      <c r="AD43" s="5" t="str">
        <f t="shared" si="26"/>
        <v/>
      </c>
      <c r="AE43" s="5" t="str">
        <f t="shared" si="27"/>
        <v/>
      </c>
      <c r="AF43" s="5" t="str">
        <f t="shared" si="28"/>
        <v/>
      </c>
      <c r="AG43" s="5" t="str">
        <f t="shared" si="29"/>
        <v/>
      </c>
      <c r="AH43" s="5" t="str">
        <f>IF(G43="女",data_kyogisha!A35,"")</f>
        <v/>
      </c>
      <c r="AI43" s="1">
        <f t="shared" si="11"/>
        <v>0</v>
      </c>
      <c r="AJ43" s="1" t="str">
        <f t="shared" si="10"/>
        <v/>
      </c>
      <c r="AK43" s="1">
        <f t="shared" si="12"/>
        <v>0</v>
      </c>
      <c r="AL43" s="1" t="str">
        <f t="shared" si="13"/>
        <v/>
      </c>
      <c r="AM43" s="1">
        <f t="shared" si="18"/>
        <v>0</v>
      </c>
      <c r="AN43" s="1" t="str">
        <f t="shared" si="19"/>
        <v/>
      </c>
      <c r="AO43" s="1">
        <f t="shared" si="16"/>
        <v>0</v>
      </c>
      <c r="AP43" s="1" t="str">
        <f t="shared" si="17"/>
        <v/>
      </c>
    </row>
    <row r="44" spans="1:42">
      <c r="A44" s="36">
        <v>35</v>
      </c>
      <c r="B44" s="435"/>
      <c r="C44" s="61"/>
      <c r="D44" s="61"/>
      <c r="E44" s="61"/>
      <c r="F44" s="210"/>
      <c r="G44" s="61"/>
      <c r="H44" s="62"/>
      <c r="I44" s="63"/>
      <c r="J44" s="191"/>
      <c r="K44" s="63"/>
      <c r="L44" s="191"/>
      <c r="M44" s="63"/>
      <c r="N44" s="227"/>
      <c r="O44" s="64"/>
      <c r="P44" s="64"/>
      <c r="T44" s="73" t="str">
        <f>IF(種目情報!A33="","",種目情報!A33)</f>
        <v/>
      </c>
      <c r="U44" s="74" t="str">
        <f>IF(種目情報!E36="","",種目情報!E36)</f>
        <v/>
      </c>
      <c r="W44" s="5" t="str">
        <f t="shared" si="20"/>
        <v/>
      </c>
      <c r="X44" s="5" t="str">
        <f t="shared" si="21"/>
        <v/>
      </c>
      <c r="Y44" s="5" t="str">
        <f t="shared" si="22"/>
        <v/>
      </c>
      <c r="Z44" s="5" t="str">
        <f t="shared" si="23"/>
        <v/>
      </c>
      <c r="AA44" s="5" t="str">
        <f t="shared" si="24"/>
        <v/>
      </c>
      <c r="AB44" s="10" t="str">
        <f>IF(G44="男",data_kyogisha!A36,"")</f>
        <v/>
      </c>
      <c r="AC44" s="5" t="str">
        <f t="shared" si="25"/>
        <v/>
      </c>
      <c r="AD44" s="5" t="str">
        <f t="shared" si="26"/>
        <v/>
      </c>
      <c r="AE44" s="5" t="str">
        <f t="shared" si="27"/>
        <v/>
      </c>
      <c r="AF44" s="5" t="str">
        <f t="shared" si="28"/>
        <v/>
      </c>
      <c r="AG44" s="5" t="str">
        <f t="shared" si="29"/>
        <v/>
      </c>
      <c r="AH44" s="5" t="str">
        <f>IF(G44="女",data_kyogisha!A36,"")</f>
        <v/>
      </c>
      <c r="AI44" s="1">
        <f t="shared" si="11"/>
        <v>0</v>
      </c>
      <c r="AJ44" s="1" t="str">
        <f t="shared" si="10"/>
        <v/>
      </c>
      <c r="AK44" s="1">
        <f t="shared" si="12"/>
        <v>0</v>
      </c>
      <c r="AL44" s="1" t="str">
        <f t="shared" si="13"/>
        <v/>
      </c>
      <c r="AM44" s="1">
        <f t="shared" si="18"/>
        <v>0</v>
      </c>
      <c r="AN44" s="1" t="str">
        <f t="shared" si="19"/>
        <v/>
      </c>
      <c r="AO44" s="1">
        <f t="shared" si="16"/>
        <v>0</v>
      </c>
      <c r="AP44" s="1" t="str">
        <f t="shared" si="17"/>
        <v/>
      </c>
    </row>
    <row r="45" spans="1:42">
      <c r="A45" s="36">
        <v>36</v>
      </c>
      <c r="B45" s="435"/>
      <c r="C45" s="61"/>
      <c r="D45" s="61"/>
      <c r="E45" s="61"/>
      <c r="F45" s="210"/>
      <c r="G45" s="61"/>
      <c r="H45" s="62"/>
      <c r="I45" s="63"/>
      <c r="J45" s="191"/>
      <c r="K45" s="63"/>
      <c r="L45" s="191"/>
      <c r="M45" s="63"/>
      <c r="N45" s="227"/>
      <c r="O45" s="64"/>
      <c r="P45" s="64"/>
      <c r="T45" s="73" t="str">
        <f>IF(種目情報!A34="","",種目情報!A34)</f>
        <v/>
      </c>
      <c r="U45" s="74" t="str">
        <f>IF(種目情報!E37="","",種目情報!E37)</f>
        <v/>
      </c>
      <c r="W45" s="5" t="str">
        <f t="shared" si="20"/>
        <v/>
      </c>
      <c r="X45" s="5" t="str">
        <f t="shared" si="21"/>
        <v/>
      </c>
      <c r="Y45" s="5" t="str">
        <f t="shared" si="22"/>
        <v/>
      </c>
      <c r="Z45" s="5" t="str">
        <f t="shared" si="23"/>
        <v/>
      </c>
      <c r="AA45" s="5" t="str">
        <f t="shared" si="24"/>
        <v/>
      </c>
      <c r="AB45" s="10" t="str">
        <f>IF(G45="男",data_kyogisha!A37,"")</f>
        <v/>
      </c>
      <c r="AC45" s="5" t="str">
        <f t="shared" si="25"/>
        <v/>
      </c>
      <c r="AD45" s="5" t="str">
        <f t="shared" si="26"/>
        <v/>
      </c>
      <c r="AE45" s="5" t="str">
        <f t="shared" si="27"/>
        <v/>
      </c>
      <c r="AF45" s="5" t="str">
        <f t="shared" si="28"/>
        <v/>
      </c>
      <c r="AG45" s="5" t="str">
        <f t="shared" si="29"/>
        <v/>
      </c>
      <c r="AH45" s="5" t="str">
        <f>IF(G45="女",data_kyogisha!A37,"")</f>
        <v/>
      </c>
      <c r="AI45" s="1">
        <f t="shared" si="11"/>
        <v>0</v>
      </c>
      <c r="AJ45" s="1" t="str">
        <f t="shared" si="10"/>
        <v/>
      </c>
      <c r="AK45" s="1">
        <f t="shared" si="12"/>
        <v>0</v>
      </c>
      <c r="AL45" s="1" t="str">
        <f t="shared" si="13"/>
        <v/>
      </c>
      <c r="AM45" s="1">
        <f t="shared" si="18"/>
        <v>0</v>
      </c>
      <c r="AN45" s="1" t="str">
        <f t="shared" si="19"/>
        <v/>
      </c>
      <c r="AO45" s="1">
        <f t="shared" si="16"/>
        <v>0</v>
      </c>
      <c r="AP45" s="1" t="str">
        <f t="shared" si="17"/>
        <v/>
      </c>
    </row>
    <row r="46" spans="1:42">
      <c r="A46" s="36">
        <v>37</v>
      </c>
      <c r="B46" s="435"/>
      <c r="C46" s="61"/>
      <c r="D46" s="61"/>
      <c r="E46" s="61"/>
      <c r="F46" s="210"/>
      <c r="G46" s="61"/>
      <c r="H46" s="62"/>
      <c r="I46" s="63"/>
      <c r="J46" s="191"/>
      <c r="K46" s="63"/>
      <c r="L46" s="191"/>
      <c r="M46" s="63"/>
      <c r="N46" s="227"/>
      <c r="O46" s="64"/>
      <c r="P46" s="64"/>
      <c r="T46" s="73" t="str">
        <f>IF(種目情報!A35="","",種目情報!A35)</f>
        <v/>
      </c>
      <c r="U46" s="74" t="str">
        <f>IF(種目情報!E38="","",種目情報!E38)</f>
        <v/>
      </c>
      <c r="W46" s="5" t="str">
        <f t="shared" si="20"/>
        <v/>
      </c>
      <c r="X46" s="5" t="str">
        <f t="shared" si="21"/>
        <v/>
      </c>
      <c r="Y46" s="5" t="str">
        <f t="shared" si="22"/>
        <v/>
      </c>
      <c r="Z46" s="5" t="str">
        <f t="shared" si="23"/>
        <v/>
      </c>
      <c r="AA46" s="5" t="str">
        <f t="shared" si="24"/>
        <v/>
      </c>
      <c r="AB46" s="10" t="str">
        <f>IF(G46="男",data_kyogisha!A38,"")</f>
        <v/>
      </c>
      <c r="AC46" s="5" t="str">
        <f t="shared" si="25"/>
        <v/>
      </c>
      <c r="AD46" s="5" t="str">
        <f t="shared" si="26"/>
        <v/>
      </c>
      <c r="AE46" s="5" t="str">
        <f t="shared" si="27"/>
        <v/>
      </c>
      <c r="AF46" s="5" t="str">
        <f t="shared" si="28"/>
        <v/>
      </c>
      <c r="AG46" s="5" t="str">
        <f t="shared" si="29"/>
        <v/>
      </c>
      <c r="AH46" s="5" t="str">
        <f>IF(G46="女",data_kyogisha!A38,"")</f>
        <v/>
      </c>
      <c r="AI46" s="1">
        <f t="shared" si="11"/>
        <v>0</v>
      </c>
      <c r="AJ46" s="1" t="str">
        <f t="shared" si="10"/>
        <v/>
      </c>
      <c r="AK46" s="1">
        <f t="shared" si="12"/>
        <v>0</v>
      </c>
      <c r="AL46" s="1" t="str">
        <f t="shared" si="13"/>
        <v/>
      </c>
      <c r="AM46" s="1">
        <f t="shared" si="18"/>
        <v>0</v>
      </c>
      <c r="AN46" s="1" t="str">
        <f t="shared" si="19"/>
        <v/>
      </c>
      <c r="AO46" s="1">
        <f t="shared" si="16"/>
        <v>0</v>
      </c>
      <c r="AP46" s="1" t="str">
        <f t="shared" si="17"/>
        <v/>
      </c>
    </row>
    <row r="47" spans="1:42">
      <c r="A47" s="36">
        <v>38</v>
      </c>
      <c r="B47" s="435"/>
      <c r="C47" s="61"/>
      <c r="D47" s="61"/>
      <c r="E47" s="61"/>
      <c r="F47" s="210"/>
      <c r="G47" s="61"/>
      <c r="H47" s="62"/>
      <c r="I47" s="63"/>
      <c r="J47" s="191"/>
      <c r="K47" s="63"/>
      <c r="L47" s="191"/>
      <c r="M47" s="63"/>
      <c r="N47" s="227"/>
      <c r="O47" s="64"/>
      <c r="P47" s="64"/>
      <c r="T47" s="73" t="str">
        <f>IF(種目情報!A36="","",種目情報!A36)</f>
        <v/>
      </c>
      <c r="U47" s="74" t="str">
        <f>IF(種目情報!E39="","",種目情報!E39)</f>
        <v/>
      </c>
      <c r="W47" s="5" t="str">
        <f t="shared" si="20"/>
        <v/>
      </c>
      <c r="X47" s="5" t="str">
        <f t="shared" si="21"/>
        <v/>
      </c>
      <c r="Y47" s="5" t="str">
        <f t="shared" si="22"/>
        <v/>
      </c>
      <c r="Z47" s="5" t="str">
        <f t="shared" si="23"/>
        <v/>
      </c>
      <c r="AA47" s="5" t="str">
        <f t="shared" si="24"/>
        <v/>
      </c>
      <c r="AB47" s="10" t="str">
        <f>IF(G47="男",data_kyogisha!A39,"")</f>
        <v/>
      </c>
      <c r="AC47" s="5" t="str">
        <f t="shared" si="25"/>
        <v/>
      </c>
      <c r="AD47" s="5" t="str">
        <f t="shared" si="26"/>
        <v/>
      </c>
      <c r="AE47" s="5" t="str">
        <f t="shared" si="27"/>
        <v/>
      </c>
      <c r="AF47" s="5" t="str">
        <f t="shared" si="28"/>
        <v/>
      </c>
      <c r="AG47" s="5" t="str">
        <f t="shared" si="29"/>
        <v/>
      </c>
      <c r="AH47" s="5" t="str">
        <f>IF(G47="女",data_kyogisha!A39,"")</f>
        <v/>
      </c>
      <c r="AI47" s="1">
        <f t="shared" si="11"/>
        <v>0</v>
      </c>
      <c r="AJ47" s="1" t="str">
        <f t="shared" si="10"/>
        <v/>
      </c>
      <c r="AK47" s="1">
        <f t="shared" si="12"/>
        <v>0</v>
      </c>
      <c r="AL47" s="1" t="str">
        <f t="shared" si="13"/>
        <v/>
      </c>
      <c r="AM47" s="1">
        <f t="shared" si="18"/>
        <v>0</v>
      </c>
      <c r="AN47" s="1" t="str">
        <f t="shared" si="19"/>
        <v/>
      </c>
      <c r="AO47" s="1">
        <f t="shared" si="16"/>
        <v>0</v>
      </c>
      <c r="AP47" s="1" t="str">
        <f t="shared" si="17"/>
        <v/>
      </c>
    </row>
    <row r="48" spans="1:42">
      <c r="A48" s="36">
        <v>39</v>
      </c>
      <c r="B48" s="435"/>
      <c r="C48" s="61"/>
      <c r="D48" s="61"/>
      <c r="E48" s="61"/>
      <c r="F48" s="210"/>
      <c r="G48" s="61"/>
      <c r="H48" s="62"/>
      <c r="I48" s="63"/>
      <c r="J48" s="191"/>
      <c r="K48" s="63"/>
      <c r="L48" s="191"/>
      <c r="M48" s="63"/>
      <c r="N48" s="227"/>
      <c r="O48" s="64"/>
      <c r="P48" s="64"/>
      <c r="T48" s="73" t="str">
        <f>IF(種目情報!A37="","",種目情報!A37)</f>
        <v/>
      </c>
      <c r="U48" s="74" t="str">
        <f>IF(種目情報!E40="","",種目情報!E40)</f>
        <v/>
      </c>
      <c r="W48" s="5" t="str">
        <f t="shared" si="20"/>
        <v/>
      </c>
      <c r="X48" s="5" t="str">
        <f t="shared" si="21"/>
        <v/>
      </c>
      <c r="Y48" s="5" t="str">
        <f t="shared" si="22"/>
        <v/>
      </c>
      <c r="Z48" s="5" t="str">
        <f t="shared" si="23"/>
        <v/>
      </c>
      <c r="AA48" s="5" t="str">
        <f t="shared" si="24"/>
        <v/>
      </c>
      <c r="AB48" s="10" t="str">
        <f>IF(G48="男",data_kyogisha!A40,"")</f>
        <v/>
      </c>
      <c r="AC48" s="5" t="str">
        <f t="shared" si="25"/>
        <v/>
      </c>
      <c r="AD48" s="5" t="str">
        <f t="shared" si="26"/>
        <v/>
      </c>
      <c r="AE48" s="5" t="str">
        <f t="shared" si="27"/>
        <v/>
      </c>
      <c r="AF48" s="5" t="str">
        <f t="shared" si="28"/>
        <v/>
      </c>
      <c r="AG48" s="5" t="str">
        <f t="shared" si="29"/>
        <v/>
      </c>
      <c r="AH48" s="5" t="str">
        <f>IF(G48="女",data_kyogisha!A40,"")</f>
        <v/>
      </c>
      <c r="AI48" s="1">
        <f t="shared" si="11"/>
        <v>0</v>
      </c>
      <c r="AJ48" s="1" t="str">
        <f t="shared" si="10"/>
        <v/>
      </c>
      <c r="AK48" s="1">
        <f t="shared" si="12"/>
        <v>0</v>
      </c>
      <c r="AL48" s="1" t="str">
        <f t="shared" si="13"/>
        <v/>
      </c>
      <c r="AM48" s="1">
        <f t="shared" si="18"/>
        <v>0</v>
      </c>
      <c r="AN48" s="1" t="str">
        <f t="shared" si="19"/>
        <v/>
      </c>
      <c r="AO48" s="1">
        <f t="shared" si="16"/>
        <v>0</v>
      </c>
      <c r="AP48" s="1" t="str">
        <f t="shared" si="17"/>
        <v/>
      </c>
    </row>
    <row r="49" spans="1:42">
      <c r="A49" s="36">
        <v>40</v>
      </c>
      <c r="B49" s="435"/>
      <c r="C49" s="61"/>
      <c r="D49" s="61"/>
      <c r="E49" s="61"/>
      <c r="F49" s="210"/>
      <c r="G49" s="61"/>
      <c r="H49" s="62"/>
      <c r="I49" s="63"/>
      <c r="J49" s="191"/>
      <c r="K49" s="63"/>
      <c r="L49" s="191"/>
      <c r="M49" s="63"/>
      <c r="N49" s="227"/>
      <c r="O49" s="64"/>
      <c r="P49" s="64"/>
      <c r="T49" s="73" t="str">
        <f>IF(種目情報!A38="","",種目情報!A38)</f>
        <v/>
      </c>
      <c r="U49" s="74" t="str">
        <f>IF(種目情報!E41="","",種目情報!E41)</f>
        <v/>
      </c>
      <c r="W49" s="5" t="str">
        <f t="shared" si="20"/>
        <v/>
      </c>
      <c r="X49" s="5" t="str">
        <f t="shared" si="21"/>
        <v/>
      </c>
      <c r="Y49" s="5" t="str">
        <f t="shared" si="22"/>
        <v/>
      </c>
      <c r="Z49" s="5" t="str">
        <f t="shared" si="23"/>
        <v/>
      </c>
      <c r="AA49" s="5" t="str">
        <f t="shared" si="24"/>
        <v/>
      </c>
      <c r="AB49" s="10" t="str">
        <f>IF(G49="男",data_kyogisha!A41,"")</f>
        <v/>
      </c>
      <c r="AC49" s="5" t="str">
        <f t="shared" si="25"/>
        <v/>
      </c>
      <c r="AD49" s="5" t="str">
        <f t="shared" si="26"/>
        <v/>
      </c>
      <c r="AE49" s="5" t="str">
        <f t="shared" si="27"/>
        <v/>
      </c>
      <c r="AF49" s="5" t="str">
        <f t="shared" si="28"/>
        <v/>
      </c>
      <c r="AG49" s="5" t="str">
        <f t="shared" si="29"/>
        <v/>
      </c>
      <c r="AH49" s="5" t="str">
        <f>IF(G49="女",data_kyogisha!A41,"")</f>
        <v/>
      </c>
      <c r="AI49" s="1">
        <f t="shared" si="11"/>
        <v>0</v>
      </c>
      <c r="AJ49" s="1" t="str">
        <f t="shared" si="10"/>
        <v/>
      </c>
      <c r="AK49" s="1">
        <f t="shared" si="12"/>
        <v>0</v>
      </c>
      <c r="AL49" s="1" t="str">
        <f t="shared" si="13"/>
        <v/>
      </c>
      <c r="AM49" s="1">
        <f t="shared" si="18"/>
        <v>0</v>
      </c>
      <c r="AN49" s="1" t="str">
        <f t="shared" si="19"/>
        <v/>
      </c>
      <c r="AO49" s="1">
        <f t="shared" si="16"/>
        <v>0</v>
      </c>
      <c r="AP49" s="1" t="str">
        <f t="shared" si="17"/>
        <v/>
      </c>
    </row>
    <row r="50" spans="1:42">
      <c r="A50" s="36">
        <v>41</v>
      </c>
      <c r="B50" s="435"/>
      <c r="C50" s="61"/>
      <c r="D50" s="61"/>
      <c r="E50" s="61"/>
      <c r="F50" s="210"/>
      <c r="G50" s="61"/>
      <c r="H50" s="62"/>
      <c r="I50" s="63"/>
      <c r="J50" s="191"/>
      <c r="K50" s="63"/>
      <c r="L50" s="191"/>
      <c r="M50" s="63"/>
      <c r="N50" s="227"/>
      <c r="O50" s="64"/>
      <c r="P50" s="64"/>
      <c r="T50" s="73" t="str">
        <f>IF(種目情報!A39="","",種目情報!A39)</f>
        <v/>
      </c>
      <c r="U50" s="74" t="str">
        <f>IF(種目情報!E42="","",種目情報!E42)</f>
        <v/>
      </c>
      <c r="W50" s="5" t="str">
        <f t="shared" si="20"/>
        <v/>
      </c>
      <c r="X50" s="5" t="str">
        <f t="shared" si="21"/>
        <v/>
      </c>
      <c r="Y50" s="5" t="str">
        <f t="shared" si="22"/>
        <v/>
      </c>
      <c r="Z50" s="5" t="str">
        <f t="shared" si="23"/>
        <v/>
      </c>
      <c r="AA50" s="5" t="str">
        <f t="shared" si="24"/>
        <v/>
      </c>
      <c r="AB50" s="10" t="str">
        <f>IF(G50="男",data_kyogisha!A42,"")</f>
        <v/>
      </c>
      <c r="AC50" s="5" t="str">
        <f t="shared" si="25"/>
        <v/>
      </c>
      <c r="AD50" s="5" t="str">
        <f t="shared" si="26"/>
        <v/>
      </c>
      <c r="AE50" s="5" t="str">
        <f t="shared" si="27"/>
        <v/>
      </c>
      <c r="AF50" s="5" t="str">
        <f t="shared" si="28"/>
        <v/>
      </c>
      <c r="AG50" s="5" t="str">
        <f t="shared" si="29"/>
        <v/>
      </c>
      <c r="AH50" s="5" t="str">
        <f>IF(G50="女",data_kyogisha!A42,"")</f>
        <v/>
      </c>
      <c r="AI50" s="1">
        <f t="shared" si="11"/>
        <v>0</v>
      </c>
      <c r="AJ50" s="1" t="str">
        <f t="shared" si="10"/>
        <v/>
      </c>
      <c r="AK50" s="1">
        <f t="shared" si="12"/>
        <v>0</v>
      </c>
      <c r="AL50" s="1" t="str">
        <f t="shared" si="13"/>
        <v/>
      </c>
      <c r="AM50" s="1">
        <f t="shared" si="18"/>
        <v>0</v>
      </c>
      <c r="AN50" s="1" t="str">
        <f t="shared" si="19"/>
        <v/>
      </c>
      <c r="AO50" s="1">
        <f t="shared" si="16"/>
        <v>0</v>
      </c>
      <c r="AP50" s="1" t="str">
        <f t="shared" si="17"/>
        <v/>
      </c>
    </row>
    <row r="51" spans="1:42">
      <c r="A51" s="36">
        <v>42</v>
      </c>
      <c r="B51" s="435"/>
      <c r="C51" s="61"/>
      <c r="D51" s="61"/>
      <c r="E51" s="61"/>
      <c r="F51" s="210"/>
      <c r="G51" s="61"/>
      <c r="H51" s="62"/>
      <c r="I51" s="63"/>
      <c r="J51" s="191"/>
      <c r="K51" s="63"/>
      <c r="L51" s="191"/>
      <c r="M51" s="63"/>
      <c r="N51" s="227"/>
      <c r="O51" s="64"/>
      <c r="P51" s="64"/>
      <c r="T51" s="73" t="str">
        <f>IF(種目情報!A40="","",種目情報!A40)</f>
        <v/>
      </c>
      <c r="U51" s="74" t="str">
        <f>IF(種目情報!E43="","",種目情報!E43)</f>
        <v/>
      </c>
      <c r="W51" s="5" t="str">
        <f t="shared" si="20"/>
        <v/>
      </c>
      <c r="X51" s="5" t="str">
        <f t="shared" si="21"/>
        <v/>
      </c>
      <c r="Y51" s="5" t="str">
        <f t="shared" si="22"/>
        <v/>
      </c>
      <c r="Z51" s="5" t="str">
        <f t="shared" si="23"/>
        <v/>
      </c>
      <c r="AA51" s="5" t="str">
        <f t="shared" si="24"/>
        <v/>
      </c>
      <c r="AB51" s="10" t="str">
        <f>IF(G51="男",data_kyogisha!A43,"")</f>
        <v/>
      </c>
      <c r="AC51" s="5" t="str">
        <f t="shared" si="25"/>
        <v/>
      </c>
      <c r="AD51" s="5" t="str">
        <f t="shared" si="26"/>
        <v/>
      </c>
      <c r="AE51" s="5" t="str">
        <f t="shared" si="27"/>
        <v/>
      </c>
      <c r="AF51" s="5" t="str">
        <f t="shared" si="28"/>
        <v/>
      </c>
      <c r="AG51" s="5" t="str">
        <f t="shared" si="29"/>
        <v/>
      </c>
      <c r="AH51" s="5" t="str">
        <f>IF(G51="女",data_kyogisha!A43,"")</f>
        <v/>
      </c>
      <c r="AI51" s="1">
        <f t="shared" si="11"/>
        <v>0</v>
      </c>
      <c r="AJ51" s="1" t="str">
        <f t="shared" si="10"/>
        <v/>
      </c>
      <c r="AK51" s="1">
        <f t="shared" si="12"/>
        <v>0</v>
      </c>
      <c r="AL51" s="1" t="str">
        <f t="shared" si="13"/>
        <v/>
      </c>
      <c r="AM51" s="1">
        <f t="shared" si="18"/>
        <v>0</v>
      </c>
      <c r="AN51" s="1" t="str">
        <f t="shared" si="19"/>
        <v/>
      </c>
      <c r="AO51" s="1">
        <f t="shared" si="16"/>
        <v>0</v>
      </c>
      <c r="AP51" s="1" t="str">
        <f t="shared" si="17"/>
        <v/>
      </c>
    </row>
    <row r="52" spans="1:42">
      <c r="A52" s="36">
        <v>43</v>
      </c>
      <c r="B52" s="435"/>
      <c r="C52" s="61"/>
      <c r="D52" s="61"/>
      <c r="E52" s="61"/>
      <c r="F52" s="210"/>
      <c r="G52" s="61"/>
      <c r="H52" s="62"/>
      <c r="I52" s="63"/>
      <c r="J52" s="191"/>
      <c r="K52" s="63"/>
      <c r="L52" s="191"/>
      <c r="M52" s="63"/>
      <c r="N52" s="227"/>
      <c r="O52" s="64"/>
      <c r="P52" s="64"/>
      <c r="T52" s="73" t="str">
        <f>IF(種目情報!A41="","",種目情報!A41)</f>
        <v/>
      </c>
      <c r="U52" s="74" t="str">
        <f>IF(種目情報!E44="","",種目情報!E44)</f>
        <v/>
      </c>
      <c r="W52" s="5" t="str">
        <f t="shared" si="20"/>
        <v/>
      </c>
      <c r="X52" s="5" t="str">
        <f t="shared" si="21"/>
        <v/>
      </c>
      <c r="Y52" s="5" t="str">
        <f t="shared" si="22"/>
        <v/>
      </c>
      <c r="Z52" s="5" t="str">
        <f t="shared" si="23"/>
        <v/>
      </c>
      <c r="AA52" s="5" t="str">
        <f t="shared" si="24"/>
        <v/>
      </c>
      <c r="AB52" s="10" t="str">
        <f>IF(G52="男",data_kyogisha!A44,"")</f>
        <v/>
      </c>
      <c r="AC52" s="5" t="str">
        <f t="shared" si="25"/>
        <v/>
      </c>
      <c r="AD52" s="5" t="str">
        <f t="shared" si="26"/>
        <v/>
      </c>
      <c r="AE52" s="5" t="str">
        <f t="shared" si="27"/>
        <v/>
      </c>
      <c r="AF52" s="5" t="str">
        <f t="shared" si="28"/>
        <v/>
      </c>
      <c r="AG52" s="5" t="str">
        <f t="shared" si="29"/>
        <v/>
      </c>
      <c r="AH52" s="5" t="str">
        <f>IF(G52="女",data_kyogisha!A44,"")</f>
        <v/>
      </c>
      <c r="AI52" s="1">
        <f t="shared" si="11"/>
        <v>0</v>
      </c>
      <c r="AJ52" s="1" t="str">
        <f t="shared" si="10"/>
        <v/>
      </c>
      <c r="AK52" s="1">
        <f t="shared" si="12"/>
        <v>0</v>
      </c>
      <c r="AL52" s="1" t="str">
        <f t="shared" si="13"/>
        <v/>
      </c>
      <c r="AM52" s="1">
        <f t="shared" si="18"/>
        <v>0</v>
      </c>
      <c r="AN52" s="1" t="str">
        <f t="shared" si="19"/>
        <v/>
      </c>
      <c r="AO52" s="1">
        <f t="shared" si="16"/>
        <v>0</v>
      </c>
      <c r="AP52" s="1" t="str">
        <f t="shared" si="17"/>
        <v/>
      </c>
    </row>
    <row r="53" spans="1:42">
      <c r="A53" s="36">
        <v>44</v>
      </c>
      <c r="B53" s="435"/>
      <c r="C53" s="61"/>
      <c r="D53" s="61"/>
      <c r="E53" s="61"/>
      <c r="F53" s="210"/>
      <c r="G53" s="61"/>
      <c r="H53" s="62"/>
      <c r="I53" s="63"/>
      <c r="J53" s="191"/>
      <c r="K53" s="63"/>
      <c r="L53" s="191"/>
      <c r="M53" s="63"/>
      <c r="N53" s="227"/>
      <c r="O53" s="64"/>
      <c r="P53" s="64"/>
      <c r="T53" s="73" t="str">
        <f>IF(種目情報!A42="","",種目情報!A42)</f>
        <v/>
      </c>
      <c r="U53" s="74" t="str">
        <f>IF(種目情報!E45="","",種目情報!E45)</f>
        <v/>
      </c>
      <c r="W53" s="5" t="str">
        <f t="shared" si="20"/>
        <v/>
      </c>
      <c r="X53" s="5" t="str">
        <f t="shared" si="21"/>
        <v/>
      </c>
      <c r="Y53" s="5" t="str">
        <f t="shared" si="22"/>
        <v/>
      </c>
      <c r="Z53" s="5" t="str">
        <f t="shared" si="23"/>
        <v/>
      </c>
      <c r="AA53" s="5" t="str">
        <f t="shared" si="24"/>
        <v/>
      </c>
      <c r="AB53" s="10" t="str">
        <f>IF(G53="男",data_kyogisha!A45,"")</f>
        <v/>
      </c>
      <c r="AC53" s="5" t="str">
        <f t="shared" si="25"/>
        <v/>
      </c>
      <c r="AD53" s="5" t="str">
        <f t="shared" si="26"/>
        <v/>
      </c>
      <c r="AE53" s="5" t="str">
        <f t="shared" si="27"/>
        <v/>
      </c>
      <c r="AF53" s="5" t="str">
        <f t="shared" si="28"/>
        <v/>
      </c>
      <c r="AG53" s="5" t="str">
        <f t="shared" si="29"/>
        <v/>
      </c>
      <c r="AH53" s="5" t="str">
        <f>IF(G53="女",data_kyogisha!A45,"")</f>
        <v/>
      </c>
      <c r="AI53" s="1">
        <f t="shared" si="11"/>
        <v>0</v>
      </c>
      <c r="AJ53" s="1" t="str">
        <f t="shared" si="10"/>
        <v/>
      </c>
      <c r="AK53" s="1">
        <f t="shared" si="12"/>
        <v>0</v>
      </c>
      <c r="AL53" s="1" t="str">
        <f t="shared" si="13"/>
        <v/>
      </c>
      <c r="AM53" s="1">
        <f t="shared" si="18"/>
        <v>0</v>
      </c>
      <c r="AN53" s="1" t="str">
        <f t="shared" si="19"/>
        <v/>
      </c>
      <c r="AO53" s="1">
        <f t="shared" si="16"/>
        <v>0</v>
      </c>
      <c r="AP53" s="1" t="str">
        <f t="shared" si="17"/>
        <v/>
      </c>
    </row>
    <row r="54" spans="1:42">
      <c r="A54" s="36">
        <v>45</v>
      </c>
      <c r="B54" s="435"/>
      <c r="C54" s="61"/>
      <c r="D54" s="61"/>
      <c r="E54" s="61"/>
      <c r="F54" s="210"/>
      <c r="G54" s="61"/>
      <c r="H54" s="62"/>
      <c r="I54" s="63"/>
      <c r="J54" s="191"/>
      <c r="K54" s="63"/>
      <c r="L54" s="191"/>
      <c r="M54" s="63"/>
      <c r="N54" s="227"/>
      <c r="O54" s="64"/>
      <c r="P54" s="64"/>
      <c r="T54" s="73" t="str">
        <f>IF(種目情報!A43="","",種目情報!A43)</f>
        <v/>
      </c>
      <c r="U54" s="74" t="str">
        <f>IF(種目情報!E46="","",種目情報!E46)</f>
        <v/>
      </c>
      <c r="W54" s="5" t="str">
        <f t="shared" si="20"/>
        <v/>
      </c>
      <c r="X54" s="5" t="str">
        <f t="shared" si="21"/>
        <v/>
      </c>
      <c r="Y54" s="5" t="str">
        <f t="shared" si="22"/>
        <v/>
      </c>
      <c r="Z54" s="5" t="str">
        <f t="shared" si="23"/>
        <v/>
      </c>
      <c r="AA54" s="5" t="str">
        <f t="shared" si="24"/>
        <v/>
      </c>
      <c r="AB54" s="10" t="str">
        <f>IF(G54="男",data_kyogisha!A46,"")</f>
        <v/>
      </c>
      <c r="AC54" s="5" t="str">
        <f t="shared" si="25"/>
        <v/>
      </c>
      <c r="AD54" s="5" t="str">
        <f t="shared" si="26"/>
        <v/>
      </c>
      <c r="AE54" s="5" t="str">
        <f t="shared" si="27"/>
        <v/>
      </c>
      <c r="AF54" s="5" t="str">
        <f t="shared" si="28"/>
        <v/>
      </c>
      <c r="AG54" s="5" t="str">
        <f t="shared" si="29"/>
        <v/>
      </c>
      <c r="AH54" s="5" t="str">
        <f>IF(G54="女",data_kyogisha!A46,"")</f>
        <v/>
      </c>
      <c r="AI54" s="1">
        <f t="shared" si="11"/>
        <v>0</v>
      </c>
      <c r="AJ54" s="1" t="str">
        <f t="shared" si="10"/>
        <v/>
      </c>
      <c r="AK54" s="1">
        <f t="shared" si="12"/>
        <v>0</v>
      </c>
      <c r="AL54" s="1" t="str">
        <f t="shared" si="13"/>
        <v/>
      </c>
      <c r="AM54" s="1">
        <f t="shared" si="18"/>
        <v>0</v>
      </c>
      <c r="AN54" s="1" t="str">
        <f t="shared" si="19"/>
        <v/>
      </c>
      <c r="AO54" s="1">
        <f t="shared" si="16"/>
        <v>0</v>
      </c>
      <c r="AP54" s="1" t="str">
        <f t="shared" si="17"/>
        <v/>
      </c>
    </row>
    <row r="55" spans="1:42">
      <c r="A55" s="36">
        <v>46</v>
      </c>
      <c r="B55" s="435"/>
      <c r="C55" s="61"/>
      <c r="D55" s="61"/>
      <c r="E55" s="61"/>
      <c r="F55" s="210"/>
      <c r="G55" s="61"/>
      <c r="H55" s="62"/>
      <c r="I55" s="63"/>
      <c r="J55" s="191"/>
      <c r="K55" s="63"/>
      <c r="L55" s="191"/>
      <c r="M55" s="63"/>
      <c r="N55" s="227"/>
      <c r="O55" s="64"/>
      <c r="P55" s="64"/>
      <c r="T55" s="73" t="str">
        <f>IF(種目情報!A44="","",種目情報!A44)</f>
        <v/>
      </c>
      <c r="U55" s="74" t="str">
        <f>IF(種目情報!E47="","",種目情報!E47)</f>
        <v/>
      </c>
      <c r="W55" s="5" t="str">
        <f t="shared" si="20"/>
        <v/>
      </c>
      <c r="X55" s="5" t="str">
        <f t="shared" si="21"/>
        <v/>
      </c>
      <c r="Y55" s="5" t="str">
        <f t="shared" si="22"/>
        <v/>
      </c>
      <c r="Z55" s="5" t="str">
        <f t="shared" si="23"/>
        <v/>
      </c>
      <c r="AA55" s="5" t="str">
        <f t="shared" si="24"/>
        <v/>
      </c>
      <c r="AB55" s="10" t="str">
        <f>IF(G55="男",data_kyogisha!A47,"")</f>
        <v/>
      </c>
      <c r="AC55" s="5" t="str">
        <f t="shared" si="25"/>
        <v/>
      </c>
      <c r="AD55" s="5" t="str">
        <f t="shared" si="26"/>
        <v/>
      </c>
      <c r="AE55" s="5" t="str">
        <f t="shared" si="27"/>
        <v/>
      </c>
      <c r="AF55" s="5" t="str">
        <f t="shared" si="28"/>
        <v/>
      </c>
      <c r="AG55" s="5" t="str">
        <f t="shared" si="29"/>
        <v/>
      </c>
      <c r="AH55" s="5" t="str">
        <f>IF(G55="女",data_kyogisha!A47,"")</f>
        <v/>
      </c>
      <c r="AI55" s="1">
        <f t="shared" si="11"/>
        <v>0</v>
      </c>
      <c r="AJ55" s="1" t="str">
        <f t="shared" si="10"/>
        <v/>
      </c>
      <c r="AK55" s="1">
        <f t="shared" si="12"/>
        <v>0</v>
      </c>
      <c r="AL55" s="1" t="str">
        <f t="shared" si="13"/>
        <v/>
      </c>
      <c r="AM55" s="1">
        <f t="shared" si="18"/>
        <v>0</v>
      </c>
      <c r="AN55" s="1" t="str">
        <f t="shared" si="19"/>
        <v/>
      </c>
      <c r="AO55" s="1">
        <f t="shared" si="16"/>
        <v>0</v>
      </c>
      <c r="AP55" s="1" t="str">
        <f t="shared" si="17"/>
        <v/>
      </c>
    </row>
    <row r="56" spans="1:42">
      <c r="A56" s="36">
        <v>47</v>
      </c>
      <c r="B56" s="435"/>
      <c r="C56" s="61"/>
      <c r="D56" s="61"/>
      <c r="E56" s="61"/>
      <c r="F56" s="210"/>
      <c r="G56" s="61"/>
      <c r="H56" s="62"/>
      <c r="I56" s="63"/>
      <c r="J56" s="191"/>
      <c r="K56" s="63"/>
      <c r="L56" s="191"/>
      <c r="M56" s="63"/>
      <c r="N56" s="227"/>
      <c r="O56" s="64"/>
      <c r="P56" s="64"/>
      <c r="T56" s="73" t="str">
        <f>IF(種目情報!A45="","",種目情報!A45)</f>
        <v/>
      </c>
      <c r="U56" s="74" t="str">
        <f>IF(種目情報!E48="","",種目情報!E48)</f>
        <v/>
      </c>
      <c r="W56" s="5" t="str">
        <f t="shared" si="20"/>
        <v/>
      </c>
      <c r="X56" s="5" t="str">
        <f t="shared" si="21"/>
        <v/>
      </c>
      <c r="Y56" s="5" t="str">
        <f t="shared" si="22"/>
        <v/>
      </c>
      <c r="Z56" s="5" t="str">
        <f t="shared" si="23"/>
        <v/>
      </c>
      <c r="AA56" s="5" t="str">
        <f t="shared" si="24"/>
        <v/>
      </c>
      <c r="AB56" s="10" t="str">
        <f>IF(G56="男",data_kyogisha!A48,"")</f>
        <v/>
      </c>
      <c r="AC56" s="5" t="str">
        <f t="shared" si="25"/>
        <v/>
      </c>
      <c r="AD56" s="5" t="str">
        <f t="shared" si="26"/>
        <v/>
      </c>
      <c r="AE56" s="5" t="str">
        <f t="shared" si="27"/>
        <v/>
      </c>
      <c r="AF56" s="5" t="str">
        <f t="shared" si="28"/>
        <v/>
      </c>
      <c r="AG56" s="5" t="str">
        <f t="shared" si="29"/>
        <v/>
      </c>
      <c r="AH56" s="5" t="str">
        <f>IF(G56="女",data_kyogisha!A48,"")</f>
        <v/>
      </c>
      <c r="AI56" s="1">
        <f t="shared" si="11"/>
        <v>0</v>
      </c>
      <c r="AJ56" s="1" t="str">
        <f t="shared" si="10"/>
        <v/>
      </c>
      <c r="AK56" s="1">
        <f t="shared" si="12"/>
        <v>0</v>
      </c>
      <c r="AL56" s="1" t="str">
        <f t="shared" si="13"/>
        <v/>
      </c>
      <c r="AM56" s="1">
        <f t="shared" si="18"/>
        <v>0</v>
      </c>
      <c r="AN56" s="1" t="str">
        <f t="shared" si="19"/>
        <v/>
      </c>
      <c r="AO56" s="1">
        <f t="shared" si="16"/>
        <v>0</v>
      </c>
      <c r="AP56" s="1" t="str">
        <f t="shared" si="17"/>
        <v/>
      </c>
    </row>
    <row r="57" spans="1:42">
      <c r="A57" s="36">
        <v>48</v>
      </c>
      <c r="B57" s="435"/>
      <c r="C57" s="61"/>
      <c r="D57" s="61"/>
      <c r="E57" s="61"/>
      <c r="F57" s="210"/>
      <c r="G57" s="61"/>
      <c r="H57" s="62"/>
      <c r="I57" s="63"/>
      <c r="J57" s="191"/>
      <c r="K57" s="63"/>
      <c r="L57" s="191"/>
      <c r="M57" s="63"/>
      <c r="N57" s="227"/>
      <c r="O57" s="64"/>
      <c r="P57" s="64"/>
      <c r="T57" s="73" t="str">
        <f>IF(種目情報!A46="","",種目情報!A46)</f>
        <v/>
      </c>
      <c r="U57" s="74" t="str">
        <f>IF(種目情報!E49="","",種目情報!E49)</f>
        <v/>
      </c>
      <c r="W57" s="5" t="str">
        <f t="shared" si="20"/>
        <v/>
      </c>
      <c r="X57" s="5" t="str">
        <f t="shared" si="21"/>
        <v/>
      </c>
      <c r="Y57" s="5" t="str">
        <f t="shared" si="22"/>
        <v/>
      </c>
      <c r="Z57" s="5" t="str">
        <f t="shared" si="23"/>
        <v/>
      </c>
      <c r="AA57" s="5" t="str">
        <f t="shared" si="24"/>
        <v/>
      </c>
      <c r="AB57" s="10" t="str">
        <f>IF(G57="男",data_kyogisha!A49,"")</f>
        <v/>
      </c>
      <c r="AC57" s="5" t="str">
        <f t="shared" si="25"/>
        <v/>
      </c>
      <c r="AD57" s="5" t="str">
        <f t="shared" si="26"/>
        <v/>
      </c>
      <c r="AE57" s="5" t="str">
        <f t="shared" si="27"/>
        <v/>
      </c>
      <c r="AF57" s="5" t="str">
        <f t="shared" si="28"/>
        <v/>
      </c>
      <c r="AG57" s="5" t="str">
        <f t="shared" si="29"/>
        <v/>
      </c>
      <c r="AH57" s="5" t="str">
        <f>IF(G57="女",data_kyogisha!A49,"")</f>
        <v/>
      </c>
      <c r="AI57" s="1">
        <f t="shared" si="11"/>
        <v>0</v>
      </c>
      <c r="AJ57" s="1" t="str">
        <f t="shared" si="10"/>
        <v/>
      </c>
      <c r="AK57" s="1">
        <f t="shared" si="12"/>
        <v>0</v>
      </c>
      <c r="AL57" s="1" t="str">
        <f t="shared" si="13"/>
        <v/>
      </c>
      <c r="AM57" s="1">
        <f t="shared" si="18"/>
        <v>0</v>
      </c>
      <c r="AN57" s="1" t="str">
        <f t="shared" si="19"/>
        <v/>
      </c>
      <c r="AO57" s="1">
        <f t="shared" si="16"/>
        <v>0</v>
      </c>
      <c r="AP57" s="1" t="str">
        <f t="shared" si="17"/>
        <v/>
      </c>
    </row>
    <row r="58" spans="1:42">
      <c r="A58" s="36">
        <v>49</v>
      </c>
      <c r="B58" s="435"/>
      <c r="C58" s="61"/>
      <c r="D58" s="61"/>
      <c r="E58" s="61"/>
      <c r="F58" s="210"/>
      <c r="G58" s="61"/>
      <c r="H58" s="62"/>
      <c r="I58" s="63"/>
      <c r="J58" s="191"/>
      <c r="K58" s="63"/>
      <c r="L58" s="191"/>
      <c r="M58" s="63"/>
      <c r="N58" s="227"/>
      <c r="O58" s="64"/>
      <c r="P58" s="64"/>
      <c r="T58" s="73" t="str">
        <f>IF(種目情報!A47="","",種目情報!A47)</f>
        <v/>
      </c>
      <c r="U58" s="74" t="str">
        <f>IF(種目情報!E50="","",種目情報!E50)</f>
        <v/>
      </c>
      <c r="W58" s="5" t="str">
        <f t="shared" si="20"/>
        <v/>
      </c>
      <c r="X58" s="5" t="str">
        <f t="shared" si="21"/>
        <v/>
      </c>
      <c r="Y58" s="5" t="str">
        <f t="shared" si="22"/>
        <v/>
      </c>
      <c r="Z58" s="5" t="str">
        <f t="shared" si="23"/>
        <v/>
      </c>
      <c r="AA58" s="5" t="str">
        <f t="shared" si="24"/>
        <v/>
      </c>
      <c r="AB58" s="10" t="str">
        <f>IF(G58="男",data_kyogisha!A50,"")</f>
        <v/>
      </c>
      <c r="AC58" s="5" t="str">
        <f t="shared" si="25"/>
        <v/>
      </c>
      <c r="AD58" s="5" t="str">
        <f t="shared" si="26"/>
        <v/>
      </c>
      <c r="AE58" s="5" t="str">
        <f t="shared" si="27"/>
        <v/>
      </c>
      <c r="AF58" s="5" t="str">
        <f t="shared" si="28"/>
        <v/>
      </c>
      <c r="AG58" s="5" t="str">
        <f t="shared" si="29"/>
        <v/>
      </c>
      <c r="AH58" s="5" t="str">
        <f>IF(G58="女",data_kyogisha!A50,"")</f>
        <v/>
      </c>
      <c r="AI58" s="1">
        <f t="shared" si="11"/>
        <v>0</v>
      </c>
      <c r="AJ58" s="1" t="str">
        <f t="shared" si="10"/>
        <v/>
      </c>
      <c r="AK58" s="1">
        <f t="shared" si="12"/>
        <v>0</v>
      </c>
      <c r="AL58" s="1" t="str">
        <f t="shared" si="13"/>
        <v/>
      </c>
      <c r="AM58" s="1">
        <f t="shared" si="18"/>
        <v>0</v>
      </c>
      <c r="AN58" s="1" t="str">
        <f t="shared" si="19"/>
        <v/>
      </c>
      <c r="AO58" s="1">
        <f t="shared" si="16"/>
        <v>0</v>
      </c>
      <c r="AP58" s="1" t="str">
        <f t="shared" si="17"/>
        <v/>
      </c>
    </row>
    <row r="59" spans="1:42">
      <c r="A59" s="36">
        <v>50</v>
      </c>
      <c r="B59" s="435"/>
      <c r="C59" s="61"/>
      <c r="D59" s="61"/>
      <c r="E59" s="61"/>
      <c r="F59" s="210"/>
      <c r="G59" s="61"/>
      <c r="H59" s="62"/>
      <c r="I59" s="63"/>
      <c r="J59" s="191"/>
      <c r="K59" s="63"/>
      <c r="L59" s="191"/>
      <c r="M59" s="63"/>
      <c r="N59" s="227"/>
      <c r="O59" s="64"/>
      <c r="P59" s="64"/>
      <c r="T59" s="73" t="str">
        <f>IF(種目情報!A48="","",種目情報!A48)</f>
        <v/>
      </c>
      <c r="U59" s="74" t="str">
        <f>IF(種目情報!E51="","",種目情報!E51)</f>
        <v/>
      </c>
      <c r="W59" s="5" t="str">
        <f t="shared" si="20"/>
        <v/>
      </c>
      <c r="X59" s="5" t="str">
        <f t="shared" si="21"/>
        <v/>
      </c>
      <c r="Y59" s="5" t="str">
        <f t="shared" si="22"/>
        <v/>
      </c>
      <c r="Z59" s="5" t="str">
        <f t="shared" si="23"/>
        <v/>
      </c>
      <c r="AA59" s="5" t="str">
        <f t="shared" si="24"/>
        <v/>
      </c>
      <c r="AB59" s="10" t="str">
        <f>IF(G59="男",data_kyogisha!A51,"")</f>
        <v/>
      </c>
      <c r="AC59" s="5" t="str">
        <f t="shared" si="25"/>
        <v/>
      </c>
      <c r="AD59" s="5" t="str">
        <f t="shared" si="26"/>
        <v/>
      </c>
      <c r="AE59" s="5" t="str">
        <f t="shared" si="27"/>
        <v/>
      </c>
      <c r="AF59" s="5" t="str">
        <f t="shared" si="28"/>
        <v/>
      </c>
      <c r="AG59" s="5" t="str">
        <f t="shared" si="29"/>
        <v/>
      </c>
      <c r="AH59" s="5" t="str">
        <f>IF(G59="女",data_kyogisha!A51,"")</f>
        <v/>
      </c>
      <c r="AI59" s="1">
        <f t="shared" si="11"/>
        <v>0</v>
      </c>
      <c r="AJ59" s="1" t="str">
        <f t="shared" si="10"/>
        <v/>
      </c>
      <c r="AK59" s="1">
        <f t="shared" si="12"/>
        <v>0</v>
      </c>
      <c r="AL59" s="1" t="str">
        <f t="shared" si="13"/>
        <v/>
      </c>
      <c r="AM59" s="1">
        <f t="shared" si="18"/>
        <v>0</v>
      </c>
      <c r="AN59" s="1" t="str">
        <f t="shared" si="19"/>
        <v/>
      </c>
      <c r="AO59" s="1">
        <f t="shared" si="16"/>
        <v>0</v>
      </c>
      <c r="AP59" s="1" t="str">
        <f t="shared" si="17"/>
        <v/>
      </c>
    </row>
    <row r="60" spans="1:42">
      <c r="A60" s="36">
        <v>51</v>
      </c>
      <c r="B60" s="435"/>
      <c r="C60" s="61"/>
      <c r="D60" s="61"/>
      <c r="E60" s="61"/>
      <c r="F60" s="210"/>
      <c r="G60" s="61"/>
      <c r="H60" s="62"/>
      <c r="I60" s="63"/>
      <c r="J60" s="191"/>
      <c r="K60" s="63"/>
      <c r="L60" s="191"/>
      <c r="M60" s="63"/>
      <c r="N60" s="227"/>
      <c r="O60" s="64"/>
      <c r="P60" s="64"/>
      <c r="T60" s="73" t="str">
        <f>IF(種目情報!A49="","",種目情報!A49)</f>
        <v/>
      </c>
      <c r="U60" s="74" t="str">
        <f>IF(種目情報!E52="","",種目情報!E52)</f>
        <v/>
      </c>
      <c r="W60" s="5" t="str">
        <f t="shared" si="20"/>
        <v/>
      </c>
      <c r="X60" s="5" t="str">
        <f t="shared" si="21"/>
        <v/>
      </c>
      <c r="Y60" s="5" t="str">
        <f t="shared" si="22"/>
        <v/>
      </c>
      <c r="Z60" s="5" t="str">
        <f t="shared" si="23"/>
        <v/>
      </c>
      <c r="AA60" s="5" t="str">
        <f t="shared" si="24"/>
        <v/>
      </c>
      <c r="AB60" s="10" t="str">
        <f>IF(G60="男",data_kyogisha!A52,"")</f>
        <v/>
      </c>
      <c r="AC60" s="5" t="str">
        <f t="shared" si="25"/>
        <v/>
      </c>
      <c r="AD60" s="5" t="str">
        <f t="shared" si="26"/>
        <v/>
      </c>
      <c r="AE60" s="5" t="str">
        <f t="shared" si="27"/>
        <v/>
      </c>
      <c r="AF60" s="5" t="str">
        <f t="shared" si="28"/>
        <v/>
      </c>
      <c r="AG60" s="5" t="str">
        <f t="shared" si="29"/>
        <v/>
      </c>
      <c r="AH60" s="5" t="str">
        <f>IF(G60="女",data_kyogisha!A52,"")</f>
        <v/>
      </c>
      <c r="AI60" s="1">
        <f t="shared" si="11"/>
        <v>0</v>
      </c>
      <c r="AJ60" s="1" t="str">
        <f t="shared" si="10"/>
        <v/>
      </c>
      <c r="AK60" s="1">
        <f t="shared" si="12"/>
        <v>0</v>
      </c>
      <c r="AL60" s="1" t="str">
        <f t="shared" si="13"/>
        <v/>
      </c>
      <c r="AM60" s="1">
        <f t="shared" si="18"/>
        <v>0</v>
      </c>
      <c r="AN60" s="1" t="str">
        <f t="shared" si="19"/>
        <v/>
      </c>
      <c r="AO60" s="1">
        <f t="shared" si="16"/>
        <v>0</v>
      </c>
      <c r="AP60" s="1" t="str">
        <f t="shared" si="17"/>
        <v/>
      </c>
    </row>
    <row r="61" spans="1:42">
      <c r="A61" s="36">
        <v>52</v>
      </c>
      <c r="B61" s="435"/>
      <c r="C61" s="61"/>
      <c r="D61" s="61"/>
      <c r="E61" s="61"/>
      <c r="F61" s="210"/>
      <c r="G61" s="61"/>
      <c r="H61" s="62"/>
      <c r="I61" s="63"/>
      <c r="J61" s="191"/>
      <c r="K61" s="63"/>
      <c r="L61" s="191"/>
      <c r="M61" s="63"/>
      <c r="N61" s="227"/>
      <c r="O61" s="64"/>
      <c r="P61" s="64"/>
      <c r="T61" s="73" t="str">
        <f>IF(種目情報!A50="","",種目情報!A50)</f>
        <v/>
      </c>
      <c r="U61" s="74" t="str">
        <f>IF(種目情報!E53="","",種目情報!E53)</f>
        <v/>
      </c>
      <c r="W61" s="5" t="str">
        <f t="shared" si="20"/>
        <v/>
      </c>
      <c r="X61" s="5" t="str">
        <f t="shared" si="21"/>
        <v/>
      </c>
      <c r="Y61" s="5" t="str">
        <f t="shared" si="22"/>
        <v/>
      </c>
      <c r="Z61" s="5" t="str">
        <f t="shared" si="23"/>
        <v/>
      </c>
      <c r="AA61" s="5" t="str">
        <f t="shared" si="24"/>
        <v/>
      </c>
      <c r="AB61" s="10" t="str">
        <f>IF(G61="男",data_kyogisha!A53,"")</f>
        <v/>
      </c>
      <c r="AC61" s="5" t="str">
        <f t="shared" si="25"/>
        <v/>
      </c>
      <c r="AD61" s="5" t="str">
        <f t="shared" si="26"/>
        <v/>
      </c>
      <c r="AE61" s="5" t="str">
        <f t="shared" si="27"/>
        <v/>
      </c>
      <c r="AF61" s="5" t="str">
        <f t="shared" si="28"/>
        <v/>
      </c>
      <c r="AG61" s="5" t="str">
        <f t="shared" si="29"/>
        <v/>
      </c>
      <c r="AH61" s="5" t="str">
        <f>IF(G61="女",data_kyogisha!A53,"")</f>
        <v/>
      </c>
      <c r="AI61" s="1">
        <f t="shared" si="11"/>
        <v>0</v>
      </c>
      <c r="AJ61" s="1" t="str">
        <f t="shared" si="10"/>
        <v/>
      </c>
      <c r="AK61" s="1">
        <f t="shared" si="12"/>
        <v>0</v>
      </c>
      <c r="AL61" s="1" t="str">
        <f t="shared" si="13"/>
        <v/>
      </c>
      <c r="AM61" s="1">
        <f t="shared" si="18"/>
        <v>0</v>
      </c>
      <c r="AN61" s="1" t="str">
        <f t="shared" si="19"/>
        <v/>
      </c>
      <c r="AO61" s="1">
        <f t="shared" si="16"/>
        <v>0</v>
      </c>
      <c r="AP61" s="1" t="str">
        <f t="shared" si="17"/>
        <v/>
      </c>
    </row>
    <row r="62" spans="1:42">
      <c r="A62" s="36">
        <v>53</v>
      </c>
      <c r="B62" s="435"/>
      <c r="C62" s="61"/>
      <c r="D62" s="61"/>
      <c r="E62" s="61"/>
      <c r="F62" s="210"/>
      <c r="G62" s="61"/>
      <c r="H62" s="62"/>
      <c r="I62" s="63"/>
      <c r="J62" s="191"/>
      <c r="K62" s="63"/>
      <c r="L62" s="191"/>
      <c r="M62" s="63"/>
      <c r="N62" s="227"/>
      <c r="O62" s="64"/>
      <c r="P62" s="64"/>
      <c r="T62" s="73" t="str">
        <f>IF(種目情報!A51="","",種目情報!A51)</f>
        <v/>
      </c>
      <c r="U62" s="74" t="str">
        <f>IF(種目情報!E54="","",種目情報!E54)</f>
        <v/>
      </c>
      <c r="W62" s="5" t="str">
        <f t="shared" si="20"/>
        <v/>
      </c>
      <c r="X62" s="5" t="str">
        <f t="shared" si="21"/>
        <v/>
      </c>
      <c r="Y62" s="5" t="str">
        <f t="shared" si="22"/>
        <v/>
      </c>
      <c r="Z62" s="5" t="str">
        <f t="shared" si="23"/>
        <v/>
      </c>
      <c r="AA62" s="5" t="str">
        <f t="shared" si="24"/>
        <v/>
      </c>
      <c r="AB62" s="10" t="str">
        <f>IF(G62="男",data_kyogisha!A54,"")</f>
        <v/>
      </c>
      <c r="AC62" s="5" t="str">
        <f t="shared" si="25"/>
        <v/>
      </c>
      <c r="AD62" s="5" t="str">
        <f t="shared" si="26"/>
        <v/>
      </c>
      <c r="AE62" s="5" t="str">
        <f t="shared" si="27"/>
        <v/>
      </c>
      <c r="AF62" s="5" t="str">
        <f t="shared" si="28"/>
        <v/>
      </c>
      <c r="AG62" s="5" t="str">
        <f t="shared" si="29"/>
        <v/>
      </c>
      <c r="AH62" s="5" t="str">
        <f>IF(G62="女",data_kyogisha!A54,"")</f>
        <v/>
      </c>
      <c r="AI62" s="1">
        <f t="shared" si="11"/>
        <v>0</v>
      </c>
      <c r="AJ62" s="1" t="str">
        <f t="shared" si="10"/>
        <v/>
      </c>
      <c r="AK62" s="1">
        <f t="shared" si="12"/>
        <v>0</v>
      </c>
      <c r="AL62" s="1" t="str">
        <f t="shared" si="13"/>
        <v/>
      </c>
      <c r="AM62" s="1">
        <f t="shared" si="18"/>
        <v>0</v>
      </c>
      <c r="AN62" s="1" t="str">
        <f t="shared" si="19"/>
        <v/>
      </c>
      <c r="AO62" s="1">
        <f t="shared" si="16"/>
        <v>0</v>
      </c>
      <c r="AP62" s="1" t="str">
        <f t="shared" si="17"/>
        <v/>
      </c>
    </row>
    <row r="63" spans="1:42">
      <c r="A63" s="36">
        <v>54</v>
      </c>
      <c r="B63" s="435"/>
      <c r="C63" s="61"/>
      <c r="D63" s="61"/>
      <c r="E63" s="61"/>
      <c r="F63" s="210"/>
      <c r="G63" s="61"/>
      <c r="H63" s="62"/>
      <c r="I63" s="63"/>
      <c r="J63" s="191"/>
      <c r="K63" s="63"/>
      <c r="L63" s="191"/>
      <c r="M63" s="63"/>
      <c r="N63" s="227"/>
      <c r="O63" s="64"/>
      <c r="P63" s="64"/>
      <c r="T63" s="73" t="str">
        <f>IF(種目情報!A52="","",種目情報!A52)</f>
        <v/>
      </c>
      <c r="U63" s="74" t="str">
        <f>IF(種目情報!E55="","",種目情報!E55)</f>
        <v/>
      </c>
      <c r="W63" s="5" t="str">
        <f t="shared" si="20"/>
        <v/>
      </c>
      <c r="X63" s="5" t="str">
        <f t="shared" si="21"/>
        <v/>
      </c>
      <c r="Y63" s="5" t="str">
        <f t="shared" si="22"/>
        <v/>
      </c>
      <c r="Z63" s="5" t="str">
        <f t="shared" si="23"/>
        <v/>
      </c>
      <c r="AA63" s="5" t="str">
        <f t="shared" si="24"/>
        <v/>
      </c>
      <c r="AB63" s="10" t="str">
        <f>IF(G63="男",data_kyogisha!A55,"")</f>
        <v/>
      </c>
      <c r="AC63" s="5" t="str">
        <f t="shared" si="25"/>
        <v/>
      </c>
      <c r="AD63" s="5" t="str">
        <f t="shared" si="26"/>
        <v/>
      </c>
      <c r="AE63" s="5" t="str">
        <f t="shared" si="27"/>
        <v/>
      </c>
      <c r="AF63" s="5" t="str">
        <f t="shared" si="28"/>
        <v/>
      </c>
      <c r="AG63" s="5" t="str">
        <f t="shared" si="29"/>
        <v/>
      </c>
      <c r="AH63" s="5" t="str">
        <f>IF(G63="女",data_kyogisha!A55,"")</f>
        <v/>
      </c>
      <c r="AI63" s="1">
        <f t="shared" si="11"/>
        <v>0</v>
      </c>
      <c r="AJ63" s="1" t="str">
        <f t="shared" si="10"/>
        <v/>
      </c>
      <c r="AK63" s="1">
        <f t="shared" si="12"/>
        <v>0</v>
      </c>
      <c r="AL63" s="1" t="str">
        <f t="shared" si="13"/>
        <v/>
      </c>
      <c r="AM63" s="1">
        <f t="shared" si="18"/>
        <v>0</v>
      </c>
      <c r="AN63" s="1" t="str">
        <f t="shared" si="19"/>
        <v/>
      </c>
      <c r="AO63" s="1">
        <f t="shared" si="16"/>
        <v>0</v>
      </c>
      <c r="AP63" s="1" t="str">
        <f t="shared" si="17"/>
        <v/>
      </c>
    </row>
    <row r="64" spans="1:42">
      <c r="A64" s="36">
        <v>55</v>
      </c>
      <c r="B64" s="435"/>
      <c r="C64" s="61"/>
      <c r="D64" s="61"/>
      <c r="E64" s="61"/>
      <c r="F64" s="210"/>
      <c r="G64" s="61"/>
      <c r="H64" s="62"/>
      <c r="I64" s="63"/>
      <c r="J64" s="191"/>
      <c r="K64" s="63"/>
      <c r="L64" s="191"/>
      <c r="M64" s="63"/>
      <c r="N64" s="227"/>
      <c r="O64" s="64"/>
      <c r="P64" s="64"/>
      <c r="T64" s="73" t="str">
        <f>IF(種目情報!A53="","",種目情報!A53)</f>
        <v/>
      </c>
      <c r="U64" s="74" t="str">
        <f>IF(種目情報!E56="","",種目情報!E56)</f>
        <v/>
      </c>
      <c r="W64" s="5" t="str">
        <f t="shared" si="20"/>
        <v/>
      </c>
      <c r="X64" s="5" t="str">
        <f t="shared" si="21"/>
        <v/>
      </c>
      <c r="Y64" s="5" t="str">
        <f t="shared" si="22"/>
        <v/>
      </c>
      <c r="Z64" s="5" t="str">
        <f t="shared" si="23"/>
        <v/>
      </c>
      <c r="AA64" s="5" t="str">
        <f t="shared" si="24"/>
        <v/>
      </c>
      <c r="AB64" s="10" t="str">
        <f>IF(G64="男",data_kyogisha!A56,"")</f>
        <v/>
      </c>
      <c r="AC64" s="5" t="str">
        <f t="shared" si="25"/>
        <v/>
      </c>
      <c r="AD64" s="5" t="str">
        <f t="shared" si="26"/>
        <v/>
      </c>
      <c r="AE64" s="5" t="str">
        <f t="shared" si="27"/>
        <v/>
      </c>
      <c r="AF64" s="5" t="str">
        <f t="shared" si="28"/>
        <v/>
      </c>
      <c r="AG64" s="5" t="str">
        <f t="shared" si="29"/>
        <v/>
      </c>
      <c r="AH64" s="5" t="str">
        <f>IF(G64="女",data_kyogisha!A56,"")</f>
        <v/>
      </c>
      <c r="AI64" s="1">
        <f t="shared" si="11"/>
        <v>0</v>
      </c>
      <c r="AJ64" s="1" t="str">
        <f t="shared" si="10"/>
        <v/>
      </c>
      <c r="AK64" s="1">
        <f t="shared" si="12"/>
        <v>0</v>
      </c>
      <c r="AL64" s="1" t="str">
        <f t="shared" si="13"/>
        <v/>
      </c>
      <c r="AM64" s="1">
        <f t="shared" si="18"/>
        <v>0</v>
      </c>
      <c r="AN64" s="1" t="str">
        <f t="shared" si="19"/>
        <v/>
      </c>
      <c r="AO64" s="1">
        <f t="shared" si="16"/>
        <v>0</v>
      </c>
      <c r="AP64" s="1" t="str">
        <f t="shared" si="17"/>
        <v/>
      </c>
    </row>
    <row r="65" spans="1:42">
      <c r="A65" s="36">
        <v>56</v>
      </c>
      <c r="B65" s="435"/>
      <c r="C65" s="61"/>
      <c r="D65" s="61"/>
      <c r="E65" s="61"/>
      <c r="F65" s="210"/>
      <c r="G65" s="61"/>
      <c r="H65" s="62"/>
      <c r="I65" s="63"/>
      <c r="J65" s="191"/>
      <c r="K65" s="63"/>
      <c r="L65" s="191"/>
      <c r="M65" s="63"/>
      <c r="N65" s="227"/>
      <c r="O65" s="64"/>
      <c r="P65" s="64"/>
      <c r="T65" s="73" t="str">
        <f>IF(種目情報!A54="","",種目情報!A54)</f>
        <v/>
      </c>
      <c r="U65" s="74" t="str">
        <f>IF(種目情報!E57="","",種目情報!E57)</f>
        <v/>
      </c>
      <c r="W65" s="5" t="str">
        <f t="shared" si="20"/>
        <v/>
      </c>
      <c r="X65" s="5" t="str">
        <f t="shared" si="21"/>
        <v/>
      </c>
      <c r="Y65" s="5" t="str">
        <f t="shared" si="22"/>
        <v/>
      </c>
      <c r="Z65" s="5" t="str">
        <f t="shared" si="23"/>
        <v/>
      </c>
      <c r="AA65" s="5" t="str">
        <f t="shared" si="24"/>
        <v/>
      </c>
      <c r="AB65" s="10" t="str">
        <f>IF(G65="男",data_kyogisha!A57,"")</f>
        <v/>
      </c>
      <c r="AC65" s="5" t="str">
        <f t="shared" si="25"/>
        <v/>
      </c>
      <c r="AD65" s="5" t="str">
        <f t="shared" si="26"/>
        <v/>
      </c>
      <c r="AE65" s="5" t="str">
        <f t="shared" si="27"/>
        <v/>
      </c>
      <c r="AF65" s="5" t="str">
        <f t="shared" si="28"/>
        <v/>
      </c>
      <c r="AG65" s="5" t="str">
        <f t="shared" si="29"/>
        <v/>
      </c>
      <c r="AH65" s="5" t="str">
        <f>IF(G65="女",data_kyogisha!A57,"")</f>
        <v/>
      </c>
      <c r="AI65" s="1">
        <f t="shared" si="11"/>
        <v>0</v>
      </c>
      <c r="AJ65" s="1" t="str">
        <f t="shared" si="10"/>
        <v/>
      </c>
      <c r="AK65" s="1">
        <f t="shared" si="12"/>
        <v>0</v>
      </c>
      <c r="AL65" s="1" t="str">
        <f t="shared" si="13"/>
        <v/>
      </c>
      <c r="AM65" s="1">
        <f t="shared" si="18"/>
        <v>0</v>
      </c>
      <c r="AN65" s="1" t="str">
        <f t="shared" si="19"/>
        <v/>
      </c>
      <c r="AO65" s="1">
        <f t="shared" si="16"/>
        <v>0</v>
      </c>
      <c r="AP65" s="1" t="str">
        <f t="shared" si="17"/>
        <v/>
      </c>
    </row>
    <row r="66" spans="1:42">
      <c r="A66" s="36">
        <v>57</v>
      </c>
      <c r="B66" s="435"/>
      <c r="C66" s="61"/>
      <c r="D66" s="61"/>
      <c r="E66" s="61"/>
      <c r="F66" s="210"/>
      <c r="G66" s="61"/>
      <c r="H66" s="62"/>
      <c r="I66" s="63"/>
      <c r="J66" s="191"/>
      <c r="K66" s="63"/>
      <c r="L66" s="191"/>
      <c r="M66" s="63"/>
      <c r="N66" s="227"/>
      <c r="O66" s="64"/>
      <c r="P66" s="64"/>
      <c r="T66" s="73" t="str">
        <f>IF(種目情報!A55="","",種目情報!A55)</f>
        <v/>
      </c>
      <c r="U66" s="74" t="str">
        <f>IF(種目情報!E58="","",種目情報!E58)</f>
        <v/>
      </c>
      <c r="W66" s="5" t="str">
        <f t="shared" si="20"/>
        <v/>
      </c>
      <c r="X66" s="5" t="str">
        <f t="shared" si="21"/>
        <v/>
      </c>
      <c r="Y66" s="5" t="str">
        <f t="shared" si="22"/>
        <v/>
      </c>
      <c r="Z66" s="5" t="str">
        <f t="shared" si="23"/>
        <v/>
      </c>
      <c r="AA66" s="5" t="str">
        <f t="shared" si="24"/>
        <v/>
      </c>
      <c r="AB66" s="10" t="str">
        <f>IF(G66="男",data_kyogisha!A58,"")</f>
        <v/>
      </c>
      <c r="AC66" s="5" t="str">
        <f t="shared" si="25"/>
        <v/>
      </c>
      <c r="AD66" s="5" t="str">
        <f t="shared" si="26"/>
        <v/>
      </c>
      <c r="AE66" s="5" t="str">
        <f t="shared" si="27"/>
        <v/>
      </c>
      <c r="AF66" s="5" t="str">
        <f t="shared" si="28"/>
        <v/>
      </c>
      <c r="AG66" s="5" t="str">
        <f t="shared" si="29"/>
        <v/>
      </c>
      <c r="AH66" s="5" t="str">
        <f>IF(G66="女",data_kyogisha!A58,"")</f>
        <v/>
      </c>
      <c r="AI66" s="1">
        <f t="shared" si="11"/>
        <v>0</v>
      </c>
      <c r="AJ66" s="1" t="str">
        <f t="shared" si="10"/>
        <v/>
      </c>
      <c r="AK66" s="1">
        <f t="shared" si="12"/>
        <v>0</v>
      </c>
      <c r="AL66" s="1" t="str">
        <f t="shared" si="13"/>
        <v/>
      </c>
      <c r="AM66" s="1">
        <f t="shared" si="18"/>
        <v>0</v>
      </c>
      <c r="AN66" s="1" t="str">
        <f t="shared" si="19"/>
        <v/>
      </c>
      <c r="AO66" s="1">
        <f t="shared" si="16"/>
        <v>0</v>
      </c>
      <c r="AP66" s="1" t="str">
        <f t="shared" si="17"/>
        <v/>
      </c>
    </row>
    <row r="67" spans="1:42">
      <c r="A67" s="36">
        <v>58</v>
      </c>
      <c r="B67" s="435"/>
      <c r="C67" s="61"/>
      <c r="D67" s="61"/>
      <c r="E67" s="61"/>
      <c r="F67" s="210"/>
      <c r="G67" s="61"/>
      <c r="H67" s="62"/>
      <c r="I67" s="63"/>
      <c r="J67" s="191"/>
      <c r="K67" s="63"/>
      <c r="L67" s="191"/>
      <c r="M67" s="63"/>
      <c r="N67" s="227"/>
      <c r="O67" s="64"/>
      <c r="P67" s="64"/>
      <c r="T67" s="73" t="str">
        <f>IF(種目情報!A56="","",種目情報!A56)</f>
        <v/>
      </c>
      <c r="U67" s="74" t="str">
        <f>IF(種目情報!E59="","",種目情報!E59)</f>
        <v/>
      </c>
      <c r="W67" s="5" t="str">
        <f t="shared" si="20"/>
        <v/>
      </c>
      <c r="X67" s="5" t="str">
        <f t="shared" si="21"/>
        <v/>
      </c>
      <c r="Y67" s="5" t="str">
        <f t="shared" si="22"/>
        <v/>
      </c>
      <c r="Z67" s="5" t="str">
        <f t="shared" si="23"/>
        <v/>
      </c>
      <c r="AA67" s="5" t="str">
        <f t="shared" si="24"/>
        <v/>
      </c>
      <c r="AB67" s="10" t="str">
        <f>IF(G67="男",data_kyogisha!A59,"")</f>
        <v/>
      </c>
      <c r="AC67" s="5" t="str">
        <f t="shared" si="25"/>
        <v/>
      </c>
      <c r="AD67" s="5" t="str">
        <f t="shared" si="26"/>
        <v/>
      </c>
      <c r="AE67" s="5" t="str">
        <f t="shared" si="27"/>
        <v/>
      </c>
      <c r="AF67" s="5" t="str">
        <f t="shared" si="28"/>
        <v/>
      </c>
      <c r="AG67" s="5" t="str">
        <f t="shared" si="29"/>
        <v/>
      </c>
      <c r="AH67" s="5" t="str">
        <f>IF(G67="女",data_kyogisha!A59,"")</f>
        <v/>
      </c>
      <c r="AI67" s="1">
        <f t="shared" si="11"/>
        <v>0</v>
      </c>
      <c r="AJ67" s="1" t="str">
        <f t="shared" si="10"/>
        <v/>
      </c>
      <c r="AK67" s="1">
        <f t="shared" si="12"/>
        <v>0</v>
      </c>
      <c r="AL67" s="1" t="str">
        <f t="shared" si="13"/>
        <v/>
      </c>
      <c r="AM67" s="1">
        <f t="shared" si="18"/>
        <v>0</v>
      </c>
      <c r="AN67" s="1" t="str">
        <f t="shared" si="19"/>
        <v/>
      </c>
      <c r="AO67" s="1">
        <f t="shared" si="16"/>
        <v>0</v>
      </c>
      <c r="AP67" s="1" t="str">
        <f t="shared" si="17"/>
        <v/>
      </c>
    </row>
    <row r="68" spans="1:42">
      <c r="A68" s="36">
        <v>59</v>
      </c>
      <c r="B68" s="435"/>
      <c r="C68" s="61"/>
      <c r="D68" s="61"/>
      <c r="E68" s="61"/>
      <c r="F68" s="210"/>
      <c r="G68" s="61"/>
      <c r="H68" s="62"/>
      <c r="I68" s="63"/>
      <c r="J68" s="191"/>
      <c r="K68" s="63"/>
      <c r="L68" s="191"/>
      <c r="M68" s="63"/>
      <c r="N68" s="227"/>
      <c r="O68" s="64"/>
      <c r="P68" s="64"/>
      <c r="T68" s="73" t="str">
        <f>IF(種目情報!A57="","",種目情報!A57)</f>
        <v/>
      </c>
      <c r="U68" s="74" t="str">
        <f>IF(種目情報!E60="","",種目情報!E60)</f>
        <v/>
      </c>
      <c r="W68" s="5" t="str">
        <f t="shared" si="20"/>
        <v/>
      </c>
      <c r="X68" s="5" t="str">
        <f t="shared" si="21"/>
        <v/>
      </c>
      <c r="Y68" s="5" t="str">
        <f t="shared" si="22"/>
        <v/>
      </c>
      <c r="Z68" s="5" t="str">
        <f t="shared" si="23"/>
        <v/>
      </c>
      <c r="AA68" s="5" t="str">
        <f t="shared" si="24"/>
        <v/>
      </c>
      <c r="AB68" s="10" t="str">
        <f>IF(G68="男",data_kyogisha!A60,"")</f>
        <v/>
      </c>
      <c r="AC68" s="5" t="str">
        <f t="shared" si="25"/>
        <v/>
      </c>
      <c r="AD68" s="5" t="str">
        <f t="shared" si="26"/>
        <v/>
      </c>
      <c r="AE68" s="5" t="str">
        <f t="shared" si="27"/>
        <v/>
      </c>
      <c r="AF68" s="5" t="str">
        <f t="shared" si="28"/>
        <v/>
      </c>
      <c r="AG68" s="5" t="str">
        <f t="shared" si="29"/>
        <v/>
      </c>
      <c r="AH68" s="5" t="str">
        <f>IF(G68="女",data_kyogisha!A60,"")</f>
        <v/>
      </c>
      <c r="AI68" s="1">
        <f t="shared" si="11"/>
        <v>0</v>
      </c>
      <c r="AJ68" s="1" t="str">
        <f t="shared" si="10"/>
        <v/>
      </c>
      <c r="AK68" s="1">
        <f t="shared" si="12"/>
        <v>0</v>
      </c>
      <c r="AL68" s="1" t="str">
        <f t="shared" si="13"/>
        <v/>
      </c>
      <c r="AM68" s="1">
        <f t="shared" si="18"/>
        <v>0</v>
      </c>
      <c r="AN68" s="1" t="str">
        <f t="shared" si="19"/>
        <v/>
      </c>
      <c r="AO68" s="1">
        <f t="shared" si="16"/>
        <v>0</v>
      </c>
      <c r="AP68" s="1" t="str">
        <f t="shared" si="17"/>
        <v/>
      </c>
    </row>
    <row r="69" spans="1:42">
      <c r="A69" s="36">
        <v>60</v>
      </c>
      <c r="B69" s="435"/>
      <c r="C69" s="61"/>
      <c r="D69" s="61"/>
      <c r="E69" s="61"/>
      <c r="F69" s="210"/>
      <c r="G69" s="61"/>
      <c r="H69" s="62"/>
      <c r="I69" s="63"/>
      <c r="J69" s="191"/>
      <c r="K69" s="63"/>
      <c r="L69" s="191"/>
      <c r="M69" s="63"/>
      <c r="N69" s="227"/>
      <c r="O69" s="64"/>
      <c r="P69" s="64"/>
      <c r="T69" s="73" t="str">
        <f>IF(種目情報!A58="","",種目情報!A58)</f>
        <v/>
      </c>
      <c r="U69" s="74" t="str">
        <f>IF(種目情報!E61="","",種目情報!E61)</f>
        <v/>
      </c>
      <c r="W69" s="5" t="str">
        <f t="shared" si="20"/>
        <v/>
      </c>
      <c r="X69" s="5" t="str">
        <f t="shared" si="21"/>
        <v/>
      </c>
      <c r="Y69" s="5" t="str">
        <f t="shared" si="22"/>
        <v/>
      </c>
      <c r="Z69" s="5" t="str">
        <f t="shared" si="23"/>
        <v/>
      </c>
      <c r="AA69" s="5" t="str">
        <f t="shared" si="24"/>
        <v/>
      </c>
      <c r="AB69" s="10" t="str">
        <f>IF(G69="男",data_kyogisha!A61,"")</f>
        <v/>
      </c>
      <c r="AC69" s="5" t="str">
        <f t="shared" si="25"/>
        <v/>
      </c>
      <c r="AD69" s="5" t="str">
        <f t="shared" si="26"/>
        <v/>
      </c>
      <c r="AE69" s="5" t="str">
        <f t="shared" si="27"/>
        <v/>
      </c>
      <c r="AF69" s="5" t="str">
        <f t="shared" si="28"/>
        <v/>
      </c>
      <c r="AG69" s="5" t="str">
        <f t="shared" si="29"/>
        <v/>
      </c>
      <c r="AH69" s="5" t="str">
        <f>IF(G69="女",data_kyogisha!A61,"")</f>
        <v/>
      </c>
      <c r="AI69" s="1">
        <f t="shared" si="11"/>
        <v>0</v>
      </c>
      <c r="AJ69" s="1" t="str">
        <f t="shared" si="10"/>
        <v/>
      </c>
      <c r="AK69" s="1">
        <f t="shared" si="12"/>
        <v>0</v>
      </c>
      <c r="AL69" s="1" t="str">
        <f t="shared" si="13"/>
        <v/>
      </c>
      <c r="AM69" s="1">
        <f t="shared" si="18"/>
        <v>0</v>
      </c>
      <c r="AN69" s="1" t="str">
        <f t="shared" si="19"/>
        <v/>
      </c>
      <c r="AO69" s="1">
        <f t="shared" si="16"/>
        <v>0</v>
      </c>
      <c r="AP69" s="1" t="str">
        <f t="shared" si="17"/>
        <v/>
      </c>
    </row>
    <row r="70" spans="1:42">
      <c r="A70" s="36">
        <v>61</v>
      </c>
      <c r="B70" s="435"/>
      <c r="C70" s="61"/>
      <c r="D70" s="61"/>
      <c r="E70" s="61"/>
      <c r="F70" s="210"/>
      <c r="G70" s="61"/>
      <c r="H70" s="62"/>
      <c r="I70" s="63"/>
      <c r="J70" s="191"/>
      <c r="K70" s="63"/>
      <c r="L70" s="191"/>
      <c r="M70" s="63"/>
      <c r="N70" s="227"/>
      <c r="O70" s="64"/>
      <c r="P70" s="64"/>
      <c r="T70" s="73" t="str">
        <f>IF(種目情報!A59="","",種目情報!A59)</f>
        <v/>
      </c>
      <c r="U70" s="74" t="str">
        <f>IF(種目情報!E62="","",種目情報!E62)</f>
        <v/>
      </c>
      <c r="W70" s="5" t="str">
        <f t="shared" si="20"/>
        <v/>
      </c>
      <c r="X70" s="5" t="str">
        <f t="shared" si="21"/>
        <v/>
      </c>
      <c r="Y70" s="5" t="str">
        <f t="shared" si="22"/>
        <v/>
      </c>
      <c r="Z70" s="5" t="str">
        <f t="shared" si="23"/>
        <v/>
      </c>
      <c r="AA70" s="5" t="str">
        <f t="shared" si="24"/>
        <v/>
      </c>
      <c r="AB70" s="10" t="str">
        <f>IF(G70="男",data_kyogisha!A62,"")</f>
        <v/>
      </c>
      <c r="AC70" s="5" t="str">
        <f t="shared" si="25"/>
        <v/>
      </c>
      <c r="AD70" s="5" t="str">
        <f t="shared" si="26"/>
        <v/>
      </c>
      <c r="AE70" s="5" t="str">
        <f t="shared" si="27"/>
        <v/>
      </c>
      <c r="AF70" s="5" t="str">
        <f t="shared" si="28"/>
        <v/>
      </c>
      <c r="AG70" s="5" t="str">
        <f t="shared" si="29"/>
        <v/>
      </c>
      <c r="AH70" s="5" t="str">
        <f>IF(G70="女",data_kyogisha!A62,"")</f>
        <v/>
      </c>
      <c r="AI70" s="1">
        <f t="shared" si="11"/>
        <v>0</v>
      </c>
      <c r="AJ70" s="1" t="str">
        <f t="shared" si="10"/>
        <v/>
      </c>
      <c r="AK70" s="1">
        <f t="shared" si="12"/>
        <v>0</v>
      </c>
      <c r="AL70" s="1" t="str">
        <f t="shared" si="13"/>
        <v/>
      </c>
      <c r="AM70" s="1">
        <f t="shared" si="18"/>
        <v>0</v>
      </c>
      <c r="AN70" s="1" t="str">
        <f t="shared" si="19"/>
        <v/>
      </c>
      <c r="AO70" s="1">
        <f t="shared" si="16"/>
        <v>0</v>
      </c>
      <c r="AP70" s="1" t="str">
        <f t="shared" si="17"/>
        <v/>
      </c>
    </row>
    <row r="71" spans="1:42">
      <c r="A71" s="36">
        <v>62</v>
      </c>
      <c r="B71" s="435"/>
      <c r="C71" s="61"/>
      <c r="D71" s="61"/>
      <c r="E71" s="61"/>
      <c r="F71" s="210"/>
      <c r="G71" s="61"/>
      <c r="H71" s="62"/>
      <c r="I71" s="63"/>
      <c r="J71" s="191"/>
      <c r="K71" s="63"/>
      <c r="L71" s="191"/>
      <c r="M71" s="63"/>
      <c r="N71" s="227"/>
      <c r="O71" s="64"/>
      <c r="P71" s="64"/>
      <c r="T71" s="73" t="str">
        <f>IF(種目情報!A60="","",種目情報!A60)</f>
        <v/>
      </c>
      <c r="U71" s="74" t="str">
        <f>IF(種目情報!E63="","",種目情報!E63)</f>
        <v/>
      </c>
      <c r="W71" s="5" t="str">
        <f t="shared" si="20"/>
        <v/>
      </c>
      <c r="X71" s="5" t="str">
        <f t="shared" si="21"/>
        <v/>
      </c>
      <c r="Y71" s="5" t="str">
        <f t="shared" si="22"/>
        <v/>
      </c>
      <c r="Z71" s="5" t="str">
        <f t="shared" si="23"/>
        <v/>
      </c>
      <c r="AA71" s="5" t="str">
        <f t="shared" si="24"/>
        <v/>
      </c>
      <c r="AB71" s="10" t="str">
        <f>IF(G71="男",data_kyogisha!A63,"")</f>
        <v/>
      </c>
      <c r="AC71" s="5" t="str">
        <f t="shared" si="25"/>
        <v/>
      </c>
      <c r="AD71" s="5" t="str">
        <f t="shared" si="26"/>
        <v/>
      </c>
      <c r="AE71" s="5" t="str">
        <f t="shared" si="27"/>
        <v/>
      </c>
      <c r="AF71" s="5" t="str">
        <f t="shared" si="28"/>
        <v/>
      </c>
      <c r="AG71" s="5" t="str">
        <f t="shared" si="29"/>
        <v/>
      </c>
      <c r="AH71" s="5" t="str">
        <f>IF(G71="女",data_kyogisha!A63,"")</f>
        <v/>
      </c>
      <c r="AI71" s="1">
        <f t="shared" si="11"/>
        <v>0</v>
      </c>
      <c r="AJ71" s="1" t="str">
        <f t="shared" si="10"/>
        <v/>
      </c>
      <c r="AK71" s="1">
        <f t="shared" si="12"/>
        <v>0</v>
      </c>
      <c r="AL71" s="1" t="str">
        <f t="shared" si="13"/>
        <v/>
      </c>
      <c r="AM71" s="1">
        <f t="shared" si="18"/>
        <v>0</v>
      </c>
      <c r="AN71" s="1" t="str">
        <f t="shared" si="19"/>
        <v/>
      </c>
      <c r="AO71" s="1">
        <f t="shared" si="16"/>
        <v>0</v>
      </c>
      <c r="AP71" s="1" t="str">
        <f t="shared" si="17"/>
        <v/>
      </c>
    </row>
    <row r="72" spans="1:42">
      <c r="A72" s="36">
        <v>63</v>
      </c>
      <c r="B72" s="435"/>
      <c r="C72" s="61"/>
      <c r="D72" s="61"/>
      <c r="E72" s="61"/>
      <c r="F72" s="210"/>
      <c r="G72" s="61"/>
      <c r="H72" s="62"/>
      <c r="I72" s="63"/>
      <c r="J72" s="191"/>
      <c r="K72" s="63"/>
      <c r="L72" s="191"/>
      <c r="M72" s="63"/>
      <c r="N72" s="227"/>
      <c r="O72" s="64"/>
      <c r="P72" s="64"/>
      <c r="T72" s="73" t="str">
        <f>IF(種目情報!A61="","",種目情報!A61)</f>
        <v/>
      </c>
      <c r="U72" s="74" t="str">
        <f>IF(種目情報!E64="","",種目情報!E64)</f>
        <v/>
      </c>
      <c r="W72" s="5" t="str">
        <f t="shared" si="20"/>
        <v/>
      </c>
      <c r="X72" s="5" t="str">
        <f t="shared" si="21"/>
        <v/>
      </c>
      <c r="Y72" s="5" t="str">
        <f t="shared" si="22"/>
        <v/>
      </c>
      <c r="Z72" s="5" t="str">
        <f t="shared" si="23"/>
        <v/>
      </c>
      <c r="AA72" s="5" t="str">
        <f t="shared" si="24"/>
        <v/>
      </c>
      <c r="AB72" s="10" t="str">
        <f>IF(G72="男",data_kyogisha!A64,"")</f>
        <v/>
      </c>
      <c r="AC72" s="5" t="str">
        <f t="shared" si="25"/>
        <v/>
      </c>
      <c r="AD72" s="5" t="str">
        <f t="shared" si="26"/>
        <v/>
      </c>
      <c r="AE72" s="5" t="str">
        <f t="shared" si="27"/>
        <v/>
      </c>
      <c r="AF72" s="5" t="str">
        <f t="shared" si="28"/>
        <v/>
      </c>
      <c r="AG72" s="5" t="str">
        <f t="shared" si="29"/>
        <v/>
      </c>
      <c r="AH72" s="5" t="str">
        <f>IF(G72="女",data_kyogisha!A64,"")</f>
        <v/>
      </c>
      <c r="AI72" s="1">
        <f t="shared" si="11"/>
        <v>0</v>
      </c>
      <c r="AJ72" s="1" t="str">
        <f t="shared" si="10"/>
        <v/>
      </c>
      <c r="AK72" s="1">
        <f t="shared" si="12"/>
        <v>0</v>
      </c>
      <c r="AL72" s="1" t="str">
        <f t="shared" si="13"/>
        <v/>
      </c>
      <c r="AM72" s="1">
        <f t="shared" si="18"/>
        <v>0</v>
      </c>
      <c r="AN72" s="1" t="str">
        <f t="shared" si="19"/>
        <v/>
      </c>
      <c r="AO72" s="1">
        <f t="shared" si="16"/>
        <v>0</v>
      </c>
      <c r="AP72" s="1" t="str">
        <f t="shared" si="17"/>
        <v/>
      </c>
    </row>
    <row r="73" spans="1:42">
      <c r="A73" s="36">
        <v>64</v>
      </c>
      <c r="B73" s="435"/>
      <c r="C73" s="61"/>
      <c r="D73" s="61"/>
      <c r="E73" s="61"/>
      <c r="F73" s="210"/>
      <c r="G73" s="61"/>
      <c r="H73" s="62"/>
      <c r="I73" s="63"/>
      <c r="J73" s="191"/>
      <c r="K73" s="63"/>
      <c r="L73" s="191"/>
      <c r="M73" s="63"/>
      <c r="N73" s="227"/>
      <c r="O73" s="64"/>
      <c r="P73" s="64"/>
      <c r="T73" s="73" t="str">
        <f>IF(種目情報!A62="","",種目情報!A62)</f>
        <v/>
      </c>
      <c r="U73" s="74" t="str">
        <f>IF(種目情報!E65="","",種目情報!E65)</f>
        <v/>
      </c>
      <c r="W73" s="5" t="str">
        <f t="shared" si="20"/>
        <v/>
      </c>
      <c r="X73" s="5" t="str">
        <f t="shared" si="21"/>
        <v/>
      </c>
      <c r="Y73" s="5" t="str">
        <f t="shared" si="22"/>
        <v/>
      </c>
      <c r="Z73" s="5" t="str">
        <f t="shared" si="23"/>
        <v/>
      </c>
      <c r="AA73" s="5" t="str">
        <f t="shared" si="24"/>
        <v/>
      </c>
      <c r="AB73" s="10" t="str">
        <f>IF(G73="男",data_kyogisha!A65,"")</f>
        <v/>
      </c>
      <c r="AC73" s="5" t="str">
        <f t="shared" si="25"/>
        <v/>
      </c>
      <c r="AD73" s="5" t="str">
        <f t="shared" si="26"/>
        <v/>
      </c>
      <c r="AE73" s="5" t="str">
        <f t="shared" si="27"/>
        <v/>
      </c>
      <c r="AF73" s="5" t="str">
        <f t="shared" si="28"/>
        <v/>
      </c>
      <c r="AG73" s="5" t="str">
        <f t="shared" si="29"/>
        <v/>
      </c>
      <c r="AH73" s="5" t="str">
        <f>IF(G73="女",data_kyogisha!A65,"")</f>
        <v/>
      </c>
      <c r="AI73" s="1">
        <f t="shared" si="11"/>
        <v>0</v>
      </c>
      <c r="AJ73" s="1" t="str">
        <f t="shared" si="10"/>
        <v/>
      </c>
      <c r="AK73" s="1">
        <f t="shared" si="12"/>
        <v>0</v>
      </c>
      <c r="AL73" s="1" t="str">
        <f t="shared" si="13"/>
        <v/>
      </c>
      <c r="AM73" s="1">
        <f t="shared" si="18"/>
        <v>0</v>
      </c>
      <c r="AN73" s="1" t="str">
        <f t="shared" si="19"/>
        <v/>
      </c>
      <c r="AO73" s="1">
        <f t="shared" si="16"/>
        <v>0</v>
      </c>
      <c r="AP73" s="1" t="str">
        <f t="shared" si="17"/>
        <v/>
      </c>
    </row>
    <row r="74" spans="1:42">
      <c r="A74" s="36">
        <v>65</v>
      </c>
      <c r="B74" s="435"/>
      <c r="C74" s="61"/>
      <c r="D74" s="61"/>
      <c r="E74" s="61"/>
      <c r="F74" s="210"/>
      <c r="G74" s="61"/>
      <c r="H74" s="62"/>
      <c r="I74" s="63"/>
      <c r="J74" s="191"/>
      <c r="K74" s="63"/>
      <c r="L74" s="191"/>
      <c r="M74" s="63"/>
      <c r="N74" s="227"/>
      <c r="O74" s="64"/>
      <c r="P74" s="64"/>
      <c r="T74" s="73" t="str">
        <f>IF(種目情報!A63="","",種目情報!A63)</f>
        <v/>
      </c>
      <c r="U74" s="74" t="str">
        <f>IF(種目情報!E66="","",種目情報!E66)</f>
        <v/>
      </c>
      <c r="W74" s="5" t="str">
        <f t="shared" si="20"/>
        <v/>
      </c>
      <c r="X74" s="5" t="str">
        <f t="shared" si="21"/>
        <v/>
      </c>
      <c r="Y74" s="5" t="str">
        <f t="shared" si="22"/>
        <v/>
      </c>
      <c r="Z74" s="5" t="str">
        <f t="shared" si="23"/>
        <v/>
      </c>
      <c r="AA74" s="5" t="str">
        <f t="shared" si="24"/>
        <v/>
      </c>
      <c r="AB74" s="10" t="str">
        <f>IF(G74="男",data_kyogisha!A66,"")</f>
        <v/>
      </c>
      <c r="AC74" s="5" t="str">
        <f t="shared" ref="AC74:AC99" si="30">IF(G74="女",C74,"")</f>
        <v/>
      </c>
      <c r="AD74" s="5" t="str">
        <f t="shared" ref="AD74:AD99" si="31">IF(G74="女",D74,"")</f>
        <v/>
      </c>
      <c r="AE74" s="5" t="str">
        <f t="shared" si="27"/>
        <v/>
      </c>
      <c r="AF74" s="5" t="str">
        <f t="shared" ref="AF74:AF99" si="32">IF(G74="女",G74,"")</f>
        <v/>
      </c>
      <c r="AG74" s="5" t="str">
        <f t="shared" si="29"/>
        <v/>
      </c>
      <c r="AH74" s="5" t="str">
        <f>IF(G74="女",data_kyogisha!A66,"")</f>
        <v/>
      </c>
      <c r="AI74" s="1">
        <f t="shared" si="11"/>
        <v>0</v>
      </c>
      <c r="AJ74" s="1" t="str">
        <f t="shared" ref="AJ74:AJ99" si="33">IF(AND(G74="男",O74="○"),C74,"")</f>
        <v/>
      </c>
      <c r="AK74" s="1">
        <f t="shared" si="12"/>
        <v>0</v>
      </c>
      <c r="AL74" s="1" t="str">
        <f t="shared" si="13"/>
        <v/>
      </c>
      <c r="AM74" s="1">
        <f t="shared" si="18"/>
        <v>0</v>
      </c>
      <c r="AN74" s="1" t="str">
        <f t="shared" si="19"/>
        <v/>
      </c>
      <c r="AO74" s="1">
        <f t="shared" si="16"/>
        <v>0</v>
      </c>
      <c r="AP74" s="1" t="str">
        <f t="shared" si="17"/>
        <v/>
      </c>
    </row>
    <row r="75" spans="1:42">
      <c r="A75" s="36">
        <v>66</v>
      </c>
      <c r="B75" s="435"/>
      <c r="C75" s="61"/>
      <c r="D75" s="61"/>
      <c r="E75" s="61"/>
      <c r="F75" s="210"/>
      <c r="G75" s="61"/>
      <c r="H75" s="62"/>
      <c r="I75" s="63"/>
      <c r="J75" s="191"/>
      <c r="K75" s="63"/>
      <c r="L75" s="191"/>
      <c r="M75" s="63"/>
      <c r="N75" s="227"/>
      <c r="O75" s="64"/>
      <c r="P75" s="64"/>
      <c r="T75" s="73" t="str">
        <f>IF(種目情報!A64="","",種目情報!A64)</f>
        <v/>
      </c>
      <c r="U75" s="74" t="str">
        <f>IF(種目情報!E67="","",種目情報!E67)</f>
        <v/>
      </c>
      <c r="W75" s="5" t="str">
        <f t="shared" ref="W75:W99" si="34">IF(G75="男",C75,"")</f>
        <v/>
      </c>
      <c r="X75" s="5" t="str">
        <f t="shared" ref="X75:X99" si="35">IF(G75="男",D75,"")</f>
        <v/>
      </c>
      <c r="Y75" s="5" t="str">
        <f t="shared" ref="Y75:Y99" si="36">IF(G75="男",E75,"")</f>
        <v/>
      </c>
      <c r="Z75" s="5" t="str">
        <f t="shared" ref="Z75:Z99" si="37">IF(G75="男",G75,"")</f>
        <v/>
      </c>
      <c r="AA75" s="5" t="str">
        <f t="shared" ref="AA75:AA99" si="38">IF(G75="男",IF(H75="","",H75),"")</f>
        <v/>
      </c>
      <c r="AB75" s="10" t="str">
        <f>IF(G75="男",data_kyogisha!A67,"")</f>
        <v/>
      </c>
      <c r="AC75" s="5" t="str">
        <f t="shared" si="30"/>
        <v/>
      </c>
      <c r="AD75" s="5" t="str">
        <f t="shared" si="31"/>
        <v/>
      </c>
      <c r="AE75" s="5" t="str">
        <f t="shared" ref="AE75:AE99" si="39">IF(G75="女",E75,"")</f>
        <v/>
      </c>
      <c r="AF75" s="5" t="str">
        <f t="shared" si="32"/>
        <v/>
      </c>
      <c r="AG75" s="5" t="str">
        <f t="shared" ref="AG75:AG99" si="40">IF(G75="女",IF(H75="","",H75),"")</f>
        <v/>
      </c>
      <c r="AH75" s="5" t="str">
        <f>IF(G75="女",data_kyogisha!A67,"")</f>
        <v/>
      </c>
      <c r="AI75" s="1">
        <f t="shared" ref="AI75:AI99" si="41">IF(AND(G75="男",O75="○"),AI74+1,AI74)</f>
        <v>0</v>
      </c>
      <c r="AJ75" s="1" t="str">
        <f t="shared" si="33"/>
        <v/>
      </c>
      <c r="AK75" s="1">
        <f t="shared" si="12"/>
        <v>0</v>
      </c>
      <c r="AL75" s="1" t="str">
        <f t="shared" ref="AL75:AL99" si="42">IF(AND(G75="男",P75="○"),C75,"")</f>
        <v/>
      </c>
      <c r="AM75" s="1">
        <f t="shared" si="18"/>
        <v>0</v>
      </c>
      <c r="AN75" s="1" t="str">
        <f t="shared" si="19"/>
        <v/>
      </c>
      <c r="AO75" s="1">
        <f t="shared" si="16"/>
        <v>0</v>
      </c>
      <c r="AP75" s="1" t="str">
        <f t="shared" si="17"/>
        <v/>
      </c>
    </row>
    <row r="76" spans="1:42">
      <c r="A76" s="36">
        <v>67</v>
      </c>
      <c r="B76" s="435"/>
      <c r="C76" s="61"/>
      <c r="D76" s="61"/>
      <c r="E76" s="61"/>
      <c r="F76" s="210"/>
      <c r="G76" s="61"/>
      <c r="H76" s="62"/>
      <c r="I76" s="63"/>
      <c r="J76" s="191"/>
      <c r="K76" s="63"/>
      <c r="L76" s="191"/>
      <c r="M76" s="63"/>
      <c r="N76" s="227"/>
      <c r="O76" s="64"/>
      <c r="P76" s="64"/>
      <c r="T76" s="73" t="str">
        <f>IF(種目情報!A65="","",種目情報!A65)</f>
        <v/>
      </c>
      <c r="U76" s="74" t="str">
        <f>IF(種目情報!E68="","",種目情報!E68)</f>
        <v/>
      </c>
      <c r="W76" s="5" t="str">
        <f t="shared" si="34"/>
        <v/>
      </c>
      <c r="X76" s="5" t="str">
        <f t="shared" si="35"/>
        <v/>
      </c>
      <c r="Y76" s="5" t="str">
        <f t="shared" si="36"/>
        <v/>
      </c>
      <c r="Z76" s="5" t="str">
        <f t="shared" si="37"/>
        <v/>
      </c>
      <c r="AA76" s="5" t="str">
        <f t="shared" si="38"/>
        <v/>
      </c>
      <c r="AB76" s="10" t="str">
        <f>IF(G76="男",data_kyogisha!A68,"")</f>
        <v/>
      </c>
      <c r="AC76" s="5" t="str">
        <f t="shared" si="30"/>
        <v/>
      </c>
      <c r="AD76" s="5" t="str">
        <f t="shared" si="31"/>
        <v/>
      </c>
      <c r="AE76" s="5" t="str">
        <f t="shared" si="39"/>
        <v/>
      </c>
      <c r="AF76" s="5" t="str">
        <f t="shared" si="32"/>
        <v/>
      </c>
      <c r="AG76" s="5" t="str">
        <f t="shared" si="40"/>
        <v/>
      </c>
      <c r="AH76" s="5" t="str">
        <f>IF(G76="女",data_kyogisha!A68,"")</f>
        <v/>
      </c>
      <c r="AI76" s="1">
        <f t="shared" si="41"/>
        <v>0</v>
      </c>
      <c r="AJ76" s="1" t="str">
        <f t="shared" si="33"/>
        <v/>
      </c>
      <c r="AK76" s="1">
        <f t="shared" ref="AK76:AK99" si="43">IF(AND(G76="男",P76="○"),AK75+1,AK75)</f>
        <v>0</v>
      </c>
      <c r="AL76" s="1" t="str">
        <f t="shared" si="42"/>
        <v/>
      </c>
      <c r="AM76" s="1">
        <f t="shared" si="18"/>
        <v>0</v>
      </c>
      <c r="AN76" s="1" t="str">
        <f t="shared" si="19"/>
        <v/>
      </c>
      <c r="AO76" s="1">
        <f t="shared" ref="AO76:AO99" si="44">IF(AND(G76="女",P76="○"),AO75+1,AO75)</f>
        <v>0</v>
      </c>
      <c r="AP76" s="1" t="str">
        <f t="shared" ref="AP76:AP99" si="45">IF(AND(G76="女",P76="○"),C76,"")</f>
        <v/>
      </c>
    </row>
    <row r="77" spans="1:42">
      <c r="A77" s="36">
        <v>68</v>
      </c>
      <c r="B77" s="435"/>
      <c r="C77" s="61"/>
      <c r="D77" s="61"/>
      <c r="E77" s="61"/>
      <c r="F77" s="210"/>
      <c r="G77" s="61"/>
      <c r="H77" s="62"/>
      <c r="I77" s="63"/>
      <c r="J77" s="191"/>
      <c r="K77" s="63"/>
      <c r="L77" s="191"/>
      <c r="M77" s="63"/>
      <c r="N77" s="227"/>
      <c r="O77" s="64"/>
      <c r="P77" s="64"/>
      <c r="T77" s="73" t="str">
        <f>IF(種目情報!A66="","",種目情報!A66)</f>
        <v/>
      </c>
      <c r="U77" s="74" t="str">
        <f>IF(種目情報!E69="","",種目情報!E69)</f>
        <v/>
      </c>
      <c r="W77" s="5" t="str">
        <f t="shared" si="34"/>
        <v/>
      </c>
      <c r="X77" s="5" t="str">
        <f t="shared" si="35"/>
        <v/>
      </c>
      <c r="Y77" s="5" t="str">
        <f t="shared" si="36"/>
        <v/>
      </c>
      <c r="Z77" s="5" t="str">
        <f t="shared" si="37"/>
        <v/>
      </c>
      <c r="AA77" s="5" t="str">
        <f t="shared" si="38"/>
        <v/>
      </c>
      <c r="AB77" s="10" t="str">
        <f>IF(G77="男",data_kyogisha!A69,"")</f>
        <v/>
      </c>
      <c r="AC77" s="5" t="str">
        <f t="shared" si="30"/>
        <v/>
      </c>
      <c r="AD77" s="5" t="str">
        <f t="shared" si="31"/>
        <v/>
      </c>
      <c r="AE77" s="5" t="str">
        <f t="shared" si="39"/>
        <v/>
      </c>
      <c r="AF77" s="5" t="str">
        <f t="shared" si="32"/>
        <v/>
      </c>
      <c r="AG77" s="5" t="str">
        <f t="shared" si="40"/>
        <v/>
      </c>
      <c r="AH77" s="5" t="str">
        <f>IF(G77="女",data_kyogisha!A69,"")</f>
        <v/>
      </c>
      <c r="AI77" s="1">
        <f t="shared" si="41"/>
        <v>0</v>
      </c>
      <c r="AJ77" s="1" t="str">
        <f t="shared" si="33"/>
        <v/>
      </c>
      <c r="AK77" s="1">
        <f t="shared" si="43"/>
        <v>0</v>
      </c>
      <c r="AL77" s="1" t="str">
        <f t="shared" si="42"/>
        <v/>
      </c>
      <c r="AM77" s="1">
        <f t="shared" si="18"/>
        <v>0</v>
      </c>
      <c r="AN77" s="1" t="str">
        <f t="shared" si="19"/>
        <v/>
      </c>
      <c r="AO77" s="1">
        <f t="shared" si="44"/>
        <v>0</v>
      </c>
      <c r="AP77" s="1" t="str">
        <f t="shared" si="45"/>
        <v/>
      </c>
    </row>
    <row r="78" spans="1:42">
      <c r="A78" s="36">
        <v>69</v>
      </c>
      <c r="B78" s="435"/>
      <c r="C78" s="61"/>
      <c r="D78" s="61"/>
      <c r="E78" s="61"/>
      <c r="F78" s="210"/>
      <c r="G78" s="61"/>
      <c r="H78" s="62"/>
      <c r="I78" s="63"/>
      <c r="J78" s="191"/>
      <c r="K78" s="63"/>
      <c r="L78" s="191"/>
      <c r="M78" s="63"/>
      <c r="N78" s="227"/>
      <c r="O78" s="64"/>
      <c r="P78" s="64"/>
      <c r="T78" s="73" t="str">
        <f>IF(種目情報!A67="","",種目情報!A67)</f>
        <v/>
      </c>
      <c r="U78" s="74" t="str">
        <f>IF(種目情報!E70="","",種目情報!E70)</f>
        <v/>
      </c>
      <c r="W78" s="5" t="str">
        <f t="shared" si="34"/>
        <v/>
      </c>
      <c r="X78" s="5" t="str">
        <f t="shared" si="35"/>
        <v/>
      </c>
      <c r="Y78" s="5" t="str">
        <f t="shared" si="36"/>
        <v/>
      </c>
      <c r="Z78" s="5" t="str">
        <f t="shared" si="37"/>
        <v/>
      </c>
      <c r="AA78" s="5" t="str">
        <f t="shared" si="38"/>
        <v/>
      </c>
      <c r="AB78" s="10" t="str">
        <f>IF(G78="男",data_kyogisha!A70,"")</f>
        <v/>
      </c>
      <c r="AC78" s="5" t="str">
        <f t="shared" si="30"/>
        <v/>
      </c>
      <c r="AD78" s="5" t="str">
        <f t="shared" si="31"/>
        <v/>
      </c>
      <c r="AE78" s="5" t="str">
        <f t="shared" si="39"/>
        <v/>
      </c>
      <c r="AF78" s="5" t="str">
        <f t="shared" si="32"/>
        <v/>
      </c>
      <c r="AG78" s="5" t="str">
        <f t="shared" si="40"/>
        <v/>
      </c>
      <c r="AH78" s="5" t="str">
        <f>IF(G78="女",data_kyogisha!A70,"")</f>
        <v/>
      </c>
      <c r="AI78" s="1">
        <f t="shared" si="41"/>
        <v>0</v>
      </c>
      <c r="AJ78" s="1" t="str">
        <f t="shared" si="33"/>
        <v/>
      </c>
      <c r="AK78" s="1">
        <f t="shared" si="43"/>
        <v>0</v>
      </c>
      <c r="AL78" s="1" t="str">
        <f t="shared" si="42"/>
        <v/>
      </c>
      <c r="AM78" s="1">
        <f t="shared" si="18"/>
        <v>0</v>
      </c>
      <c r="AN78" s="1" t="str">
        <f t="shared" si="19"/>
        <v/>
      </c>
      <c r="AO78" s="1">
        <f t="shared" si="44"/>
        <v>0</v>
      </c>
      <c r="AP78" s="1" t="str">
        <f t="shared" si="45"/>
        <v/>
      </c>
    </row>
    <row r="79" spans="1:42">
      <c r="A79" s="36">
        <v>70</v>
      </c>
      <c r="B79" s="435"/>
      <c r="C79" s="61"/>
      <c r="D79" s="61"/>
      <c r="E79" s="61"/>
      <c r="F79" s="210"/>
      <c r="G79" s="61"/>
      <c r="H79" s="62"/>
      <c r="I79" s="63"/>
      <c r="J79" s="191"/>
      <c r="K79" s="63"/>
      <c r="L79" s="191"/>
      <c r="M79" s="63"/>
      <c r="N79" s="227"/>
      <c r="O79" s="64"/>
      <c r="P79" s="64"/>
      <c r="T79" s="73" t="str">
        <f>IF(種目情報!A68="","",種目情報!A68)</f>
        <v/>
      </c>
      <c r="U79" s="74" t="str">
        <f>IF(種目情報!E71="","",種目情報!E71)</f>
        <v/>
      </c>
      <c r="W79" s="5" t="str">
        <f t="shared" si="34"/>
        <v/>
      </c>
      <c r="X79" s="5" t="str">
        <f t="shared" si="35"/>
        <v/>
      </c>
      <c r="Y79" s="5" t="str">
        <f t="shared" si="36"/>
        <v/>
      </c>
      <c r="Z79" s="5" t="str">
        <f t="shared" si="37"/>
        <v/>
      </c>
      <c r="AA79" s="5" t="str">
        <f t="shared" si="38"/>
        <v/>
      </c>
      <c r="AB79" s="10" t="str">
        <f>IF(G79="男",data_kyogisha!A71,"")</f>
        <v/>
      </c>
      <c r="AC79" s="5" t="str">
        <f t="shared" si="30"/>
        <v/>
      </c>
      <c r="AD79" s="5" t="str">
        <f t="shared" si="31"/>
        <v/>
      </c>
      <c r="AE79" s="5" t="str">
        <f t="shared" si="39"/>
        <v/>
      </c>
      <c r="AF79" s="5" t="str">
        <f t="shared" si="32"/>
        <v/>
      </c>
      <c r="AG79" s="5" t="str">
        <f t="shared" si="40"/>
        <v/>
      </c>
      <c r="AH79" s="5" t="str">
        <f>IF(G79="女",data_kyogisha!A71,"")</f>
        <v/>
      </c>
      <c r="AI79" s="1">
        <f t="shared" si="41"/>
        <v>0</v>
      </c>
      <c r="AJ79" s="1" t="str">
        <f t="shared" si="33"/>
        <v/>
      </c>
      <c r="AK79" s="1">
        <f t="shared" si="43"/>
        <v>0</v>
      </c>
      <c r="AL79" s="1" t="str">
        <f t="shared" si="42"/>
        <v/>
      </c>
      <c r="AM79" s="1">
        <f t="shared" si="18"/>
        <v>0</v>
      </c>
      <c r="AN79" s="1" t="str">
        <f t="shared" si="19"/>
        <v/>
      </c>
      <c r="AO79" s="1">
        <f t="shared" si="44"/>
        <v>0</v>
      </c>
      <c r="AP79" s="1" t="str">
        <f t="shared" si="45"/>
        <v/>
      </c>
    </row>
    <row r="80" spans="1:42">
      <c r="A80" s="36">
        <v>71</v>
      </c>
      <c r="B80" s="435"/>
      <c r="C80" s="61"/>
      <c r="D80" s="61"/>
      <c r="E80" s="61"/>
      <c r="F80" s="210"/>
      <c r="G80" s="61"/>
      <c r="H80" s="62"/>
      <c r="I80" s="63"/>
      <c r="J80" s="191"/>
      <c r="K80" s="63"/>
      <c r="L80" s="191"/>
      <c r="M80" s="63"/>
      <c r="N80" s="227"/>
      <c r="O80" s="64"/>
      <c r="P80" s="64"/>
      <c r="T80" s="73" t="str">
        <f>IF(種目情報!A69="","",種目情報!A69)</f>
        <v/>
      </c>
      <c r="U80" s="74" t="str">
        <f>IF(種目情報!E72="","",種目情報!E72)</f>
        <v/>
      </c>
      <c r="W80" s="5" t="str">
        <f t="shared" si="34"/>
        <v/>
      </c>
      <c r="X80" s="5" t="str">
        <f t="shared" si="35"/>
        <v/>
      </c>
      <c r="Y80" s="5" t="str">
        <f t="shared" si="36"/>
        <v/>
      </c>
      <c r="Z80" s="5" t="str">
        <f t="shared" si="37"/>
        <v/>
      </c>
      <c r="AA80" s="5" t="str">
        <f t="shared" si="38"/>
        <v/>
      </c>
      <c r="AB80" s="10" t="str">
        <f>IF(G80="男",data_kyogisha!A72,"")</f>
        <v/>
      </c>
      <c r="AC80" s="5" t="str">
        <f t="shared" si="30"/>
        <v/>
      </c>
      <c r="AD80" s="5" t="str">
        <f t="shared" si="31"/>
        <v/>
      </c>
      <c r="AE80" s="5" t="str">
        <f t="shared" si="39"/>
        <v/>
      </c>
      <c r="AF80" s="5" t="str">
        <f t="shared" si="32"/>
        <v/>
      </c>
      <c r="AG80" s="5" t="str">
        <f t="shared" si="40"/>
        <v/>
      </c>
      <c r="AH80" s="5" t="str">
        <f>IF(G80="女",data_kyogisha!A72,"")</f>
        <v/>
      </c>
      <c r="AI80" s="1">
        <f t="shared" si="41"/>
        <v>0</v>
      </c>
      <c r="AJ80" s="1" t="str">
        <f t="shared" si="33"/>
        <v/>
      </c>
      <c r="AK80" s="1">
        <f t="shared" si="43"/>
        <v>0</v>
      </c>
      <c r="AL80" s="1" t="str">
        <f t="shared" si="42"/>
        <v/>
      </c>
      <c r="AM80" s="1">
        <f t="shared" si="18"/>
        <v>0</v>
      </c>
      <c r="AN80" s="1" t="str">
        <f t="shared" si="19"/>
        <v/>
      </c>
      <c r="AO80" s="1">
        <f t="shared" si="44"/>
        <v>0</v>
      </c>
      <c r="AP80" s="1" t="str">
        <f t="shared" si="45"/>
        <v/>
      </c>
    </row>
    <row r="81" spans="1:42">
      <c r="A81" s="36">
        <v>72</v>
      </c>
      <c r="B81" s="435"/>
      <c r="C81" s="61"/>
      <c r="D81" s="61"/>
      <c r="E81" s="61"/>
      <c r="F81" s="210"/>
      <c r="G81" s="61"/>
      <c r="H81" s="62"/>
      <c r="I81" s="63"/>
      <c r="J81" s="191"/>
      <c r="K81" s="63"/>
      <c r="L81" s="191"/>
      <c r="M81" s="63"/>
      <c r="N81" s="227"/>
      <c r="O81" s="64"/>
      <c r="P81" s="64"/>
      <c r="T81" s="73" t="str">
        <f>IF(種目情報!A70="","",種目情報!A70)</f>
        <v/>
      </c>
      <c r="U81" s="74" t="str">
        <f>IF(種目情報!E73="","",種目情報!E73)</f>
        <v/>
      </c>
      <c r="W81" s="5" t="str">
        <f t="shared" si="34"/>
        <v/>
      </c>
      <c r="X81" s="5" t="str">
        <f t="shared" si="35"/>
        <v/>
      </c>
      <c r="Y81" s="5" t="str">
        <f t="shared" si="36"/>
        <v/>
      </c>
      <c r="Z81" s="5" t="str">
        <f t="shared" si="37"/>
        <v/>
      </c>
      <c r="AA81" s="5" t="str">
        <f t="shared" si="38"/>
        <v/>
      </c>
      <c r="AB81" s="10" t="str">
        <f>IF(G81="男",data_kyogisha!A73,"")</f>
        <v/>
      </c>
      <c r="AC81" s="5" t="str">
        <f t="shared" si="30"/>
        <v/>
      </c>
      <c r="AD81" s="5" t="str">
        <f t="shared" si="31"/>
        <v/>
      </c>
      <c r="AE81" s="5" t="str">
        <f t="shared" si="39"/>
        <v/>
      </c>
      <c r="AF81" s="5" t="str">
        <f t="shared" si="32"/>
        <v/>
      </c>
      <c r="AG81" s="5" t="str">
        <f t="shared" si="40"/>
        <v/>
      </c>
      <c r="AH81" s="5" t="str">
        <f>IF(G81="女",data_kyogisha!A73,"")</f>
        <v/>
      </c>
      <c r="AI81" s="1">
        <f t="shared" si="41"/>
        <v>0</v>
      </c>
      <c r="AJ81" s="1" t="str">
        <f t="shared" si="33"/>
        <v/>
      </c>
      <c r="AK81" s="1">
        <f t="shared" si="43"/>
        <v>0</v>
      </c>
      <c r="AL81" s="1" t="str">
        <f t="shared" si="42"/>
        <v/>
      </c>
      <c r="AM81" s="1">
        <f t="shared" si="18"/>
        <v>0</v>
      </c>
      <c r="AN81" s="1" t="str">
        <f t="shared" si="19"/>
        <v/>
      </c>
      <c r="AO81" s="1">
        <f t="shared" si="44"/>
        <v>0</v>
      </c>
      <c r="AP81" s="1" t="str">
        <f t="shared" si="45"/>
        <v/>
      </c>
    </row>
    <row r="82" spans="1:42">
      <c r="A82" s="36">
        <v>73</v>
      </c>
      <c r="B82" s="435"/>
      <c r="C82" s="61"/>
      <c r="D82" s="61"/>
      <c r="E82" s="61"/>
      <c r="F82" s="210"/>
      <c r="G82" s="61"/>
      <c r="H82" s="62"/>
      <c r="I82" s="63"/>
      <c r="J82" s="191"/>
      <c r="K82" s="63"/>
      <c r="L82" s="191"/>
      <c r="M82" s="63"/>
      <c r="N82" s="227"/>
      <c r="O82" s="64"/>
      <c r="P82" s="64"/>
      <c r="T82" s="73" t="str">
        <f>IF(種目情報!A71="","",種目情報!A71)</f>
        <v/>
      </c>
      <c r="U82" s="74" t="str">
        <f>IF(種目情報!E74="","",種目情報!E74)</f>
        <v/>
      </c>
      <c r="W82" s="5" t="str">
        <f t="shared" si="34"/>
        <v/>
      </c>
      <c r="X82" s="5" t="str">
        <f t="shared" si="35"/>
        <v/>
      </c>
      <c r="Y82" s="5" t="str">
        <f t="shared" si="36"/>
        <v/>
      </c>
      <c r="Z82" s="5" t="str">
        <f t="shared" si="37"/>
        <v/>
      </c>
      <c r="AA82" s="5" t="str">
        <f t="shared" si="38"/>
        <v/>
      </c>
      <c r="AB82" s="10" t="str">
        <f>IF(G82="男",data_kyogisha!A74,"")</f>
        <v/>
      </c>
      <c r="AC82" s="5" t="str">
        <f t="shared" si="30"/>
        <v/>
      </c>
      <c r="AD82" s="5" t="str">
        <f t="shared" si="31"/>
        <v/>
      </c>
      <c r="AE82" s="5" t="str">
        <f t="shared" si="39"/>
        <v/>
      </c>
      <c r="AF82" s="5" t="str">
        <f t="shared" si="32"/>
        <v/>
      </c>
      <c r="AG82" s="5" t="str">
        <f t="shared" si="40"/>
        <v/>
      </c>
      <c r="AH82" s="5" t="str">
        <f>IF(G82="女",data_kyogisha!A74,"")</f>
        <v/>
      </c>
      <c r="AI82" s="1">
        <f t="shared" si="41"/>
        <v>0</v>
      </c>
      <c r="AJ82" s="1" t="str">
        <f t="shared" si="33"/>
        <v/>
      </c>
      <c r="AK82" s="1">
        <f t="shared" si="43"/>
        <v>0</v>
      </c>
      <c r="AL82" s="1" t="str">
        <f t="shared" si="42"/>
        <v/>
      </c>
      <c r="AM82" s="1">
        <f t="shared" si="18"/>
        <v>0</v>
      </c>
      <c r="AN82" s="1" t="str">
        <f t="shared" si="19"/>
        <v/>
      </c>
      <c r="AO82" s="1">
        <f t="shared" si="44"/>
        <v>0</v>
      </c>
      <c r="AP82" s="1" t="str">
        <f t="shared" si="45"/>
        <v/>
      </c>
    </row>
    <row r="83" spans="1:42">
      <c r="A83" s="36">
        <v>74</v>
      </c>
      <c r="B83" s="435"/>
      <c r="C83" s="61"/>
      <c r="D83" s="61"/>
      <c r="E83" s="61"/>
      <c r="F83" s="210"/>
      <c r="G83" s="61"/>
      <c r="H83" s="62"/>
      <c r="I83" s="63"/>
      <c r="J83" s="191"/>
      <c r="K83" s="63"/>
      <c r="L83" s="191"/>
      <c r="M83" s="63"/>
      <c r="N83" s="227"/>
      <c r="O83" s="64"/>
      <c r="P83" s="64"/>
      <c r="T83" s="73" t="str">
        <f>IF(種目情報!A72="","",種目情報!A72)</f>
        <v/>
      </c>
      <c r="U83" s="74" t="str">
        <f>IF(種目情報!E75="","",種目情報!E75)</f>
        <v/>
      </c>
      <c r="W83" s="5" t="str">
        <f t="shared" si="34"/>
        <v/>
      </c>
      <c r="X83" s="5" t="str">
        <f t="shared" si="35"/>
        <v/>
      </c>
      <c r="Y83" s="5" t="str">
        <f t="shared" si="36"/>
        <v/>
      </c>
      <c r="Z83" s="5" t="str">
        <f t="shared" si="37"/>
        <v/>
      </c>
      <c r="AA83" s="5" t="str">
        <f t="shared" si="38"/>
        <v/>
      </c>
      <c r="AB83" s="10" t="str">
        <f>IF(G83="男",data_kyogisha!A75,"")</f>
        <v/>
      </c>
      <c r="AC83" s="5" t="str">
        <f t="shared" si="30"/>
        <v/>
      </c>
      <c r="AD83" s="5" t="str">
        <f t="shared" si="31"/>
        <v/>
      </c>
      <c r="AE83" s="5" t="str">
        <f t="shared" si="39"/>
        <v/>
      </c>
      <c r="AF83" s="5" t="str">
        <f t="shared" si="32"/>
        <v/>
      </c>
      <c r="AG83" s="5" t="str">
        <f t="shared" si="40"/>
        <v/>
      </c>
      <c r="AH83" s="5" t="str">
        <f>IF(G83="女",data_kyogisha!A75,"")</f>
        <v/>
      </c>
      <c r="AI83" s="1">
        <f t="shared" si="41"/>
        <v>0</v>
      </c>
      <c r="AJ83" s="1" t="str">
        <f t="shared" si="33"/>
        <v/>
      </c>
      <c r="AK83" s="1">
        <f t="shared" si="43"/>
        <v>0</v>
      </c>
      <c r="AL83" s="1" t="str">
        <f t="shared" si="42"/>
        <v/>
      </c>
      <c r="AM83" s="1">
        <f t="shared" si="18"/>
        <v>0</v>
      </c>
      <c r="AN83" s="1" t="str">
        <f t="shared" si="19"/>
        <v/>
      </c>
      <c r="AO83" s="1">
        <f t="shared" si="44"/>
        <v>0</v>
      </c>
      <c r="AP83" s="1" t="str">
        <f t="shared" si="45"/>
        <v/>
      </c>
    </row>
    <row r="84" spans="1:42">
      <c r="A84" s="36">
        <v>75</v>
      </c>
      <c r="B84" s="435"/>
      <c r="C84" s="61"/>
      <c r="D84" s="61"/>
      <c r="E84" s="61"/>
      <c r="F84" s="210"/>
      <c r="G84" s="61"/>
      <c r="H84" s="62"/>
      <c r="I84" s="63"/>
      <c r="J84" s="191"/>
      <c r="K84" s="63"/>
      <c r="L84" s="191"/>
      <c r="M84" s="63"/>
      <c r="N84" s="227"/>
      <c r="O84" s="64"/>
      <c r="P84" s="64"/>
      <c r="T84" s="73" t="str">
        <f>IF(種目情報!A73="","",種目情報!A73)</f>
        <v/>
      </c>
      <c r="U84" s="74" t="str">
        <f>IF(種目情報!E76="","",種目情報!E76)</f>
        <v/>
      </c>
      <c r="W84" s="5" t="str">
        <f t="shared" si="34"/>
        <v/>
      </c>
      <c r="X84" s="5" t="str">
        <f t="shared" si="35"/>
        <v/>
      </c>
      <c r="Y84" s="5" t="str">
        <f t="shared" si="36"/>
        <v/>
      </c>
      <c r="Z84" s="5" t="str">
        <f t="shared" si="37"/>
        <v/>
      </c>
      <c r="AA84" s="5" t="str">
        <f t="shared" si="38"/>
        <v/>
      </c>
      <c r="AB84" s="10" t="str">
        <f>IF(G84="男",data_kyogisha!A76,"")</f>
        <v/>
      </c>
      <c r="AC84" s="5" t="str">
        <f t="shared" si="30"/>
        <v/>
      </c>
      <c r="AD84" s="5" t="str">
        <f t="shared" si="31"/>
        <v/>
      </c>
      <c r="AE84" s="5" t="str">
        <f t="shared" si="39"/>
        <v/>
      </c>
      <c r="AF84" s="5" t="str">
        <f t="shared" si="32"/>
        <v/>
      </c>
      <c r="AG84" s="5" t="str">
        <f t="shared" si="40"/>
        <v/>
      </c>
      <c r="AH84" s="5" t="str">
        <f>IF(G84="女",data_kyogisha!A76,"")</f>
        <v/>
      </c>
      <c r="AI84" s="1">
        <f t="shared" si="41"/>
        <v>0</v>
      </c>
      <c r="AJ84" s="1" t="str">
        <f t="shared" si="33"/>
        <v/>
      </c>
      <c r="AK84" s="1">
        <f t="shared" si="43"/>
        <v>0</v>
      </c>
      <c r="AL84" s="1" t="str">
        <f t="shared" si="42"/>
        <v/>
      </c>
      <c r="AM84" s="1">
        <f t="shared" ref="AM84:AM99" si="46">IF(AND(G84="女",O84="○"),AM83+1,AM83)</f>
        <v>0</v>
      </c>
      <c r="AN84" s="1" t="str">
        <f t="shared" ref="AN84:AN99" si="47">IF(AND(G84="女",O84="○"),C84,"")</f>
        <v/>
      </c>
      <c r="AO84" s="1">
        <f t="shared" si="44"/>
        <v>0</v>
      </c>
      <c r="AP84" s="1" t="str">
        <f t="shared" si="45"/>
        <v/>
      </c>
    </row>
    <row r="85" spans="1:42">
      <c r="A85" s="36">
        <v>76</v>
      </c>
      <c r="B85" s="435"/>
      <c r="C85" s="61"/>
      <c r="D85" s="61"/>
      <c r="E85" s="61"/>
      <c r="F85" s="210"/>
      <c r="G85" s="61"/>
      <c r="H85" s="62"/>
      <c r="I85" s="63"/>
      <c r="J85" s="191"/>
      <c r="K85" s="63"/>
      <c r="L85" s="191"/>
      <c r="M85" s="63"/>
      <c r="N85" s="227"/>
      <c r="O85" s="64"/>
      <c r="P85" s="64"/>
      <c r="T85" s="73" t="str">
        <f>IF(種目情報!A74="","",種目情報!A74)</f>
        <v/>
      </c>
      <c r="U85" s="74" t="str">
        <f>IF(種目情報!E77="","",種目情報!E77)</f>
        <v/>
      </c>
      <c r="W85" s="5" t="str">
        <f t="shared" si="34"/>
        <v/>
      </c>
      <c r="X85" s="5" t="str">
        <f t="shared" si="35"/>
        <v/>
      </c>
      <c r="Y85" s="5" t="str">
        <f t="shared" si="36"/>
        <v/>
      </c>
      <c r="Z85" s="5" t="str">
        <f t="shared" si="37"/>
        <v/>
      </c>
      <c r="AA85" s="5" t="str">
        <f t="shared" si="38"/>
        <v/>
      </c>
      <c r="AB85" s="10" t="str">
        <f>IF(G85="男",data_kyogisha!A77,"")</f>
        <v/>
      </c>
      <c r="AC85" s="5" t="str">
        <f t="shared" si="30"/>
        <v/>
      </c>
      <c r="AD85" s="5" t="str">
        <f t="shared" si="31"/>
        <v/>
      </c>
      <c r="AE85" s="5" t="str">
        <f t="shared" si="39"/>
        <v/>
      </c>
      <c r="AF85" s="5" t="str">
        <f t="shared" si="32"/>
        <v/>
      </c>
      <c r="AG85" s="5" t="str">
        <f t="shared" si="40"/>
        <v/>
      </c>
      <c r="AH85" s="5" t="str">
        <f>IF(G85="女",data_kyogisha!A77,"")</f>
        <v/>
      </c>
      <c r="AI85" s="1">
        <f t="shared" si="41"/>
        <v>0</v>
      </c>
      <c r="AJ85" s="1" t="str">
        <f t="shared" si="33"/>
        <v/>
      </c>
      <c r="AK85" s="1">
        <f t="shared" si="43"/>
        <v>0</v>
      </c>
      <c r="AL85" s="1" t="str">
        <f t="shared" si="42"/>
        <v/>
      </c>
      <c r="AM85" s="1">
        <f t="shared" si="46"/>
        <v>0</v>
      </c>
      <c r="AN85" s="1" t="str">
        <f t="shared" si="47"/>
        <v/>
      </c>
      <c r="AO85" s="1">
        <f t="shared" si="44"/>
        <v>0</v>
      </c>
      <c r="AP85" s="1" t="str">
        <f t="shared" si="45"/>
        <v/>
      </c>
    </row>
    <row r="86" spans="1:42">
      <c r="A86" s="36">
        <v>77</v>
      </c>
      <c r="B86" s="435"/>
      <c r="C86" s="61"/>
      <c r="D86" s="61"/>
      <c r="E86" s="61"/>
      <c r="F86" s="210"/>
      <c r="G86" s="61"/>
      <c r="H86" s="62"/>
      <c r="I86" s="63"/>
      <c r="J86" s="191"/>
      <c r="K86" s="63"/>
      <c r="L86" s="191"/>
      <c r="M86" s="63"/>
      <c r="N86" s="227"/>
      <c r="O86" s="64"/>
      <c r="P86" s="64"/>
      <c r="T86" s="73" t="str">
        <f>IF(種目情報!A75="","",種目情報!A75)</f>
        <v/>
      </c>
      <c r="U86" s="74" t="str">
        <f>IF(種目情報!E78="","",種目情報!E78)</f>
        <v/>
      </c>
      <c r="W86" s="5" t="str">
        <f t="shared" si="34"/>
        <v/>
      </c>
      <c r="X86" s="5" t="str">
        <f t="shared" si="35"/>
        <v/>
      </c>
      <c r="Y86" s="5" t="str">
        <f t="shared" si="36"/>
        <v/>
      </c>
      <c r="Z86" s="5" t="str">
        <f t="shared" si="37"/>
        <v/>
      </c>
      <c r="AA86" s="5" t="str">
        <f t="shared" si="38"/>
        <v/>
      </c>
      <c r="AB86" s="10" t="str">
        <f>IF(G86="男",data_kyogisha!A78,"")</f>
        <v/>
      </c>
      <c r="AC86" s="5" t="str">
        <f t="shared" si="30"/>
        <v/>
      </c>
      <c r="AD86" s="5" t="str">
        <f t="shared" si="31"/>
        <v/>
      </c>
      <c r="AE86" s="5" t="str">
        <f t="shared" si="39"/>
        <v/>
      </c>
      <c r="AF86" s="5" t="str">
        <f t="shared" si="32"/>
        <v/>
      </c>
      <c r="AG86" s="5" t="str">
        <f t="shared" si="40"/>
        <v/>
      </c>
      <c r="AH86" s="5" t="str">
        <f>IF(G86="女",data_kyogisha!A78,"")</f>
        <v/>
      </c>
      <c r="AI86" s="1">
        <f t="shared" si="41"/>
        <v>0</v>
      </c>
      <c r="AJ86" s="1" t="str">
        <f t="shared" si="33"/>
        <v/>
      </c>
      <c r="AK86" s="1">
        <f t="shared" si="43"/>
        <v>0</v>
      </c>
      <c r="AL86" s="1" t="str">
        <f t="shared" si="42"/>
        <v/>
      </c>
      <c r="AM86" s="1">
        <f t="shared" si="46"/>
        <v>0</v>
      </c>
      <c r="AN86" s="1" t="str">
        <f t="shared" si="47"/>
        <v/>
      </c>
      <c r="AO86" s="1">
        <f t="shared" si="44"/>
        <v>0</v>
      </c>
      <c r="AP86" s="1" t="str">
        <f t="shared" si="45"/>
        <v/>
      </c>
    </row>
    <row r="87" spans="1:42">
      <c r="A87" s="36">
        <v>78</v>
      </c>
      <c r="B87" s="435"/>
      <c r="C87" s="61"/>
      <c r="D87" s="61"/>
      <c r="E87" s="61"/>
      <c r="F87" s="210"/>
      <c r="G87" s="61"/>
      <c r="H87" s="62"/>
      <c r="I87" s="63"/>
      <c r="J87" s="191"/>
      <c r="K87" s="63"/>
      <c r="L87" s="191"/>
      <c r="M87" s="63"/>
      <c r="N87" s="227"/>
      <c r="O87" s="64"/>
      <c r="P87" s="64"/>
      <c r="T87" s="73" t="str">
        <f>IF(種目情報!A76="","",種目情報!A76)</f>
        <v/>
      </c>
      <c r="U87" s="74" t="str">
        <f>IF(種目情報!E79="","",種目情報!E79)</f>
        <v/>
      </c>
      <c r="W87" s="5" t="str">
        <f t="shared" si="34"/>
        <v/>
      </c>
      <c r="X87" s="5" t="str">
        <f t="shared" si="35"/>
        <v/>
      </c>
      <c r="Y87" s="5" t="str">
        <f t="shared" si="36"/>
        <v/>
      </c>
      <c r="Z87" s="5" t="str">
        <f t="shared" si="37"/>
        <v/>
      </c>
      <c r="AA87" s="5" t="str">
        <f t="shared" si="38"/>
        <v/>
      </c>
      <c r="AB87" s="10" t="str">
        <f>IF(G87="男",data_kyogisha!A79,"")</f>
        <v/>
      </c>
      <c r="AC87" s="5" t="str">
        <f t="shared" si="30"/>
        <v/>
      </c>
      <c r="AD87" s="5" t="str">
        <f t="shared" si="31"/>
        <v/>
      </c>
      <c r="AE87" s="5" t="str">
        <f t="shared" si="39"/>
        <v/>
      </c>
      <c r="AF87" s="5" t="str">
        <f t="shared" si="32"/>
        <v/>
      </c>
      <c r="AG87" s="5" t="str">
        <f t="shared" si="40"/>
        <v/>
      </c>
      <c r="AH87" s="5" t="str">
        <f>IF(G87="女",data_kyogisha!A79,"")</f>
        <v/>
      </c>
      <c r="AI87" s="1">
        <f t="shared" si="41"/>
        <v>0</v>
      </c>
      <c r="AJ87" s="1" t="str">
        <f t="shared" si="33"/>
        <v/>
      </c>
      <c r="AK87" s="1">
        <f t="shared" si="43"/>
        <v>0</v>
      </c>
      <c r="AL87" s="1" t="str">
        <f t="shared" si="42"/>
        <v/>
      </c>
      <c r="AM87" s="1">
        <f t="shared" si="46"/>
        <v>0</v>
      </c>
      <c r="AN87" s="1" t="str">
        <f t="shared" si="47"/>
        <v/>
      </c>
      <c r="AO87" s="1">
        <f t="shared" si="44"/>
        <v>0</v>
      </c>
      <c r="AP87" s="1" t="str">
        <f t="shared" si="45"/>
        <v/>
      </c>
    </row>
    <row r="88" spans="1:42">
      <c r="A88" s="36">
        <v>79</v>
      </c>
      <c r="B88" s="435"/>
      <c r="C88" s="61"/>
      <c r="D88" s="61"/>
      <c r="E88" s="61"/>
      <c r="F88" s="210"/>
      <c r="G88" s="61"/>
      <c r="H88" s="62"/>
      <c r="I88" s="63"/>
      <c r="J88" s="191"/>
      <c r="K88" s="63"/>
      <c r="L88" s="191"/>
      <c r="M88" s="63"/>
      <c r="N88" s="227"/>
      <c r="O88" s="64"/>
      <c r="P88" s="64"/>
      <c r="T88" s="73" t="str">
        <f>IF(種目情報!A77="","",種目情報!A77)</f>
        <v/>
      </c>
      <c r="U88" s="74" t="str">
        <f>IF(種目情報!E80="","",種目情報!E80)</f>
        <v/>
      </c>
      <c r="W88" s="5" t="str">
        <f t="shared" si="34"/>
        <v/>
      </c>
      <c r="X88" s="5" t="str">
        <f t="shared" si="35"/>
        <v/>
      </c>
      <c r="Y88" s="5" t="str">
        <f t="shared" si="36"/>
        <v/>
      </c>
      <c r="Z88" s="5" t="str">
        <f t="shared" si="37"/>
        <v/>
      </c>
      <c r="AA88" s="5" t="str">
        <f t="shared" si="38"/>
        <v/>
      </c>
      <c r="AB88" s="10" t="str">
        <f>IF(G88="男",data_kyogisha!A80,"")</f>
        <v/>
      </c>
      <c r="AC88" s="5" t="str">
        <f t="shared" si="30"/>
        <v/>
      </c>
      <c r="AD88" s="5" t="str">
        <f t="shared" si="31"/>
        <v/>
      </c>
      <c r="AE88" s="5" t="str">
        <f t="shared" si="39"/>
        <v/>
      </c>
      <c r="AF88" s="5" t="str">
        <f t="shared" si="32"/>
        <v/>
      </c>
      <c r="AG88" s="5" t="str">
        <f t="shared" si="40"/>
        <v/>
      </c>
      <c r="AH88" s="5" t="str">
        <f>IF(G88="女",data_kyogisha!A80,"")</f>
        <v/>
      </c>
      <c r="AI88" s="1">
        <f t="shared" si="41"/>
        <v>0</v>
      </c>
      <c r="AJ88" s="1" t="str">
        <f t="shared" si="33"/>
        <v/>
      </c>
      <c r="AK88" s="1">
        <f t="shared" si="43"/>
        <v>0</v>
      </c>
      <c r="AL88" s="1" t="str">
        <f t="shared" si="42"/>
        <v/>
      </c>
      <c r="AM88" s="1">
        <f t="shared" si="46"/>
        <v>0</v>
      </c>
      <c r="AN88" s="1" t="str">
        <f t="shared" si="47"/>
        <v/>
      </c>
      <c r="AO88" s="1">
        <f t="shared" si="44"/>
        <v>0</v>
      </c>
      <c r="AP88" s="1" t="str">
        <f t="shared" si="45"/>
        <v/>
      </c>
    </row>
    <row r="89" spans="1:42">
      <c r="A89" s="36">
        <v>80</v>
      </c>
      <c r="B89" s="435"/>
      <c r="C89" s="61"/>
      <c r="D89" s="61"/>
      <c r="E89" s="61"/>
      <c r="F89" s="210"/>
      <c r="G89" s="61"/>
      <c r="H89" s="62"/>
      <c r="I89" s="63"/>
      <c r="J89" s="191"/>
      <c r="K89" s="63"/>
      <c r="L89" s="191"/>
      <c r="M89" s="63"/>
      <c r="N89" s="227"/>
      <c r="O89" s="64"/>
      <c r="P89" s="64"/>
      <c r="T89" s="73" t="str">
        <f>IF(種目情報!A78="","",種目情報!A78)</f>
        <v/>
      </c>
      <c r="U89" s="74" t="str">
        <f>IF(種目情報!E81="","",種目情報!E81)</f>
        <v/>
      </c>
      <c r="W89" s="5" t="str">
        <f t="shared" si="34"/>
        <v/>
      </c>
      <c r="X89" s="5" t="str">
        <f t="shared" si="35"/>
        <v/>
      </c>
      <c r="Y89" s="5" t="str">
        <f t="shared" si="36"/>
        <v/>
      </c>
      <c r="Z89" s="5" t="str">
        <f t="shared" si="37"/>
        <v/>
      </c>
      <c r="AA89" s="5" t="str">
        <f t="shared" si="38"/>
        <v/>
      </c>
      <c r="AB89" s="10" t="str">
        <f>IF(G89="男",data_kyogisha!A81,"")</f>
        <v/>
      </c>
      <c r="AC89" s="5" t="str">
        <f t="shared" si="30"/>
        <v/>
      </c>
      <c r="AD89" s="5" t="str">
        <f t="shared" si="31"/>
        <v/>
      </c>
      <c r="AE89" s="5" t="str">
        <f t="shared" si="39"/>
        <v/>
      </c>
      <c r="AF89" s="5" t="str">
        <f t="shared" si="32"/>
        <v/>
      </c>
      <c r="AG89" s="5" t="str">
        <f t="shared" si="40"/>
        <v/>
      </c>
      <c r="AH89" s="5" t="str">
        <f>IF(G89="女",data_kyogisha!A81,"")</f>
        <v/>
      </c>
      <c r="AI89" s="1">
        <f t="shared" si="41"/>
        <v>0</v>
      </c>
      <c r="AJ89" s="1" t="str">
        <f t="shared" si="33"/>
        <v/>
      </c>
      <c r="AK89" s="1">
        <f t="shared" si="43"/>
        <v>0</v>
      </c>
      <c r="AL89" s="1" t="str">
        <f t="shared" si="42"/>
        <v/>
      </c>
      <c r="AM89" s="1">
        <f t="shared" si="46"/>
        <v>0</v>
      </c>
      <c r="AN89" s="1" t="str">
        <f t="shared" si="47"/>
        <v/>
      </c>
      <c r="AO89" s="1">
        <f t="shared" si="44"/>
        <v>0</v>
      </c>
      <c r="AP89" s="1" t="str">
        <f t="shared" si="45"/>
        <v/>
      </c>
    </row>
    <row r="90" spans="1:42">
      <c r="A90" s="36">
        <v>81</v>
      </c>
      <c r="B90" s="435"/>
      <c r="C90" s="61"/>
      <c r="D90" s="61"/>
      <c r="E90" s="61"/>
      <c r="F90" s="210"/>
      <c r="G90" s="61"/>
      <c r="H90" s="62"/>
      <c r="I90" s="63"/>
      <c r="J90" s="191"/>
      <c r="K90" s="63"/>
      <c r="L90" s="191"/>
      <c r="M90" s="63"/>
      <c r="N90" s="227"/>
      <c r="O90" s="64"/>
      <c r="P90" s="64"/>
      <c r="T90" s="73" t="str">
        <f>IF(種目情報!A79="","",種目情報!A79)</f>
        <v/>
      </c>
      <c r="U90" s="74" t="str">
        <f>IF(種目情報!E82="","",種目情報!E82)</f>
        <v/>
      </c>
      <c r="W90" s="5" t="str">
        <f t="shared" si="34"/>
        <v/>
      </c>
      <c r="X90" s="5" t="str">
        <f t="shared" si="35"/>
        <v/>
      </c>
      <c r="Y90" s="5" t="str">
        <f t="shared" si="36"/>
        <v/>
      </c>
      <c r="Z90" s="5" t="str">
        <f t="shared" si="37"/>
        <v/>
      </c>
      <c r="AA90" s="5" t="str">
        <f t="shared" si="38"/>
        <v/>
      </c>
      <c r="AB90" s="10" t="str">
        <f>IF(G90="男",data_kyogisha!A82,"")</f>
        <v/>
      </c>
      <c r="AC90" s="5" t="str">
        <f t="shared" si="30"/>
        <v/>
      </c>
      <c r="AD90" s="5" t="str">
        <f t="shared" si="31"/>
        <v/>
      </c>
      <c r="AE90" s="5" t="str">
        <f t="shared" si="39"/>
        <v/>
      </c>
      <c r="AF90" s="5" t="str">
        <f t="shared" si="32"/>
        <v/>
      </c>
      <c r="AG90" s="5" t="str">
        <f t="shared" si="40"/>
        <v/>
      </c>
      <c r="AH90" s="5" t="str">
        <f>IF(G90="女",data_kyogisha!A82,"")</f>
        <v/>
      </c>
      <c r="AI90" s="1">
        <f t="shared" si="41"/>
        <v>0</v>
      </c>
      <c r="AJ90" s="1" t="str">
        <f t="shared" si="33"/>
        <v/>
      </c>
      <c r="AK90" s="1">
        <f t="shared" si="43"/>
        <v>0</v>
      </c>
      <c r="AL90" s="1" t="str">
        <f t="shared" si="42"/>
        <v/>
      </c>
      <c r="AM90" s="1">
        <f t="shared" si="46"/>
        <v>0</v>
      </c>
      <c r="AN90" s="1" t="str">
        <f t="shared" si="47"/>
        <v/>
      </c>
      <c r="AO90" s="1">
        <f t="shared" si="44"/>
        <v>0</v>
      </c>
      <c r="AP90" s="1" t="str">
        <f t="shared" si="45"/>
        <v/>
      </c>
    </row>
    <row r="91" spans="1:42">
      <c r="A91" s="36">
        <v>82</v>
      </c>
      <c r="B91" s="435"/>
      <c r="C91" s="61"/>
      <c r="D91" s="61"/>
      <c r="E91" s="61"/>
      <c r="F91" s="210"/>
      <c r="G91" s="61"/>
      <c r="H91" s="62"/>
      <c r="I91" s="63"/>
      <c r="J91" s="191"/>
      <c r="K91" s="63"/>
      <c r="L91" s="191"/>
      <c r="M91" s="63"/>
      <c r="N91" s="227"/>
      <c r="O91" s="64"/>
      <c r="P91" s="64"/>
      <c r="T91" s="73" t="str">
        <f>IF(種目情報!A80="","",種目情報!A80)</f>
        <v/>
      </c>
      <c r="U91" s="74" t="str">
        <f>IF(種目情報!E83="","",種目情報!E83)</f>
        <v/>
      </c>
      <c r="W91" s="5" t="str">
        <f t="shared" si="34"/>
        <v/>
      </c>
      <c r="X91" s="5" t="str">
        <f t="shared" si="35"/>
        <v/>
      </c>
      <c r="Y91" s="5" t="str">
        <f t="shared" si="36"/>
        <v/>
      </c>
      <c r="Z91" s="5" t="str">
        <f t="shared" si="37"/>
        <v/>
      </c>
      <c r="AA91" s="5" t="str">
        <f t="shared" si="38"/>
        <v/>
      </c>
      <c r="AB91" s="10" t="str">
        <f>IF(G91="男",data_kyogisha!A83,"")</f>
        <v/>
      </c>
      <c r="AC91" s="5" t="str">
        <f t="shared" si="30"/>
        <v/>
      </c>
      <c r="AD91" s="5" t="str">
        <f t="shared" si="31"/>
        <v/>
      </c>
      <c r="AE91" s="5" t="str">
        <f t="shared" si="39"/>
        <v/>
      </c>
      <c r="AF91" s="5" t="str">
        <f t="shared" si="32"/>
        <v/>
      </c>
      <c r="AG91" s="5" t="str">
        <f t="shared" si="40"/>
        <v/>
      </c>
      <c r="AH91" s="5" t="str">
        <f>IF(G91="女",data_kyogisha!A83,"")</f>
        <v/>
      </c>
      <c r="AI91" s="1">
        <f t="shared" si="41"/>
        <v>0</v>
      </c>
      <c r="AJ91" s="1" t="str">
        <f t="shared" si="33"/>
        <v/>
      </c>
      <c r="AK91" s="1">
        <f t="shared" si="43"/>
        <v>0</v>
      </c>
      <c r="AL91" s="1" t="str">
        <f t="shared" si="42"/>
        <v/>
      </c>
      <c r="AM91" s="1">
        <f t="shared" si="46"/>
        <v>0</v>
      </c>
      <c r="AN91" s="1" t="str">
        <f t="shared" si="47"/>
        <v/>
      </c>
      <c r="AO91" s="1">
        <f t="shared" si="44"/>
        <v>0</v>
      </c>
      <c r="AP91" s="1" t="str">
        <f t="shared" si="45"/>
        <v/>
      </c>
    </row>
    <row r="92" spans="1:42">
      <c r="A92" s="36">
        <v>83</v>
      </c>
      <c r="B92" s="435"/>
      <c r="C92" s="61"/>
      <c r="D92" s="61"/>
      <c r="E92" s="61"/>
      <c r="F92" s="210"/>
      <c r="G92" s="61"/>
      <c r="H92" s="62"/>
      <c r="I92" s="63"/>
      <c r="J92" s="191"/>
      <c r="K92" s="63"/>
      <c r="L92" s="191"/>
      <c r="M92" s="63"/>
      <c r="N92" s="227"/>
      <c r="O92" s="64"/>
      <c r="P92" s="64"/>
      <c r="W92" s="5" t="str">
        <f t="shared" si="34"/>
        <v/>
      </c>
      <c r="X92" s="5" t="str">
        <f t="shared" si="35"/>
        <v/>
      </c>
      <c r="Y92" s="5" t="str">
        <f t="shared" si="36"/>
        <v/>
      </c>
      <c r="Z92" s="5" t="str">
        <f t="shared" si="37"/>
        <v/>
      </c>
      <c r="AA92" s="5" t="str">
        <f t="shared" si="38"/>
        <v/>
      </c>
      <c r="AB92" s="10" t="str">
        <f>IF(G92="男",data_kyogisha!A84,"")</f>
        <v/>
      </c>
      <c r="AC92" s="5" t="str">
        <f t="shared" si="30"/>
        <v/>
      </c>
      <c r="AD92" s="5" t="str">
        <f t="shared" si="31"/>
        <v/>
      </c>
      <c r="AE92" s="5" t="str">
        <f t="shared" si="39"/>
        <v/>
      </c>
      <c r="AF92" s="5" t="str">
        <f t="shared" si="32"/>
        <v/>
      </c>
      <c r="AG92" s="5" t="str">
        <f t="shared" si="40"/>
        <v/>
      </c>
      <c r="AH92" s="5" t="str">
        <f>IF(G92="女",data_kyogisha!A84,"")</f>
        <v/>
      </c>
      <c r="AI92" s="1">
        <f t="shared" si="41"/>
        <v>0</v>
      </c>
      <c r="AJ92" s="1" t="str">
        <f t="shared" si="33"/>
        <v/>
      </c>
      <c r="AK92" s="1">
        <f t="shared" si="43"/>
        <v>0</v>
      </c>
      <c r="AL92" s="1" t="str">
        <f t="shared" si="42"/>
        <v/>
      </c>
      <c r="AM92" s="1">
        <f t="shared" si="46"/>
        <v>0</v>
      </c>
      <c r="AN92" s="1" t="str">
        <f t="shared" si="47"/>
        <v/>
      </c>
      <c r="AO92" s="1">
        <f t="shared" si="44"/>
        <v>0</v>
      </c>
      <c r="AP92" s="1" t="str">
        <f t="shared" si="45"/>
        <v/>
      </c>
    </row>
    <row r="93" spans="1:42">
      <c r="A93" s="36">
        <v>84</v>
      </c>
      <c r="B93" s="435"/>
      <c r="C93" s="61"/>
      <c r="D93" s="61"/>
      <c r="E93" s="61"/>
      <c r="F93" s="210"/>
      <c r="G93" s="61"/>
      <c r="H93" s="62"/>
      <c r="I93" s="63"/>
      <c r="J93" s="191"/>
      <c r="K93" s="63"/>
      <c r="L93" s="191"/>
      <c r="M93" s="63"/>
      <c r="N93" s="227"/>
      <c r="O93" s="64"/>
      <c r="P93" s="64"/>
      <c r="W93" s="5" t="str">
        <f t="shared" si="34"/>
        <v/>
      </c>
      <c r="X93" s="5" t="str">
        <f t="shared" si="35"/>
        <v/>
      </c>
      <c r="Y93" s="5" t="str">
        <f t="shared" si="36"/>
        <v/>
      </c>
      <c r="Z93" s="5" t="str">
        <f t="shared" si="37"/>
        <v/>
      </c>
      <c r="AA93" s="5" t="str">
        <f t="shared" si="38"/>
        <v/>
      </c>
      <c r="AB93" s="10" t="str">
        <f>IF(G93="男",data_kyogisha!A85,"")</f>
        <v/>
      </c>
      <c r="AC93" s="5" t="str">
        <f t="shared" si="30"/>
        <v/>
      </c>
      <c r="AD93" s="5" t="str">
        <f t="shared" si="31"/>
        <v/>
      </c>
      <c r="AE93" s="5" t="str">
        <f t="shared" si="39"/>
        <v/>
      </c>
      <c r="AF93" s="5" t="str">
        <f t="shared" si="32"/>
        <v/>
      </c>
      <c r="AG93" s="5" t="str">
        <f t="shared" si="40"/>
        <v/>
      </c>
      <c r="AH93" s="5" t="str">
        <f>IF(G93="女",data_kyogisha!A85,"")</f>
        <v/>
      </c>
      <c r="AI93" s="1">
        <f t="shared" si="41"/>
        <v>0</v>
      </c>
      <c r="AJ93" s="1" t="str">
        <f t="shared" si="33"/>
        <v/>
      </c>
      <c r="AK93" s="1">
        <f t="shared" si="43"/>
        <v>0</v>
      </c>
      <c r="AL93" s="1" t="str">
        <f t="shared" si="42"/>
        <v/>
      </c>
      <c r="AM93" s="1">
        <f t="shared" si="46"/>
        <v>0</v>
      </c>
      <c r="AN93" s="1" t="str">
        <f t="shared" si="47"/>
        <v/>
      </c>
      <c r="AO93" s="1">
        <f t="shared" si="44"/>
        <v>0</v>
      </c>
      <c r="AP93" s="1" t="str">
        <f t="shared" si="45"/>
        <v/>
      </c>
    </row>
    <row r="94" spans="1:42">
      <c r="A94" s="36">
        <v>85</v>
      </c>
      <c r="B94" s="435"/>
      <c r="C94" s="61"/>
      <c r="D94" s="61"/>
      <c r="E94" s="61"/>
      <c r="F94" s="210"/>
      <c r="G94" s="61"/>
      <c r="H94" s="62"/>
      <c r="I94" s="63"/>
      <c r="J94" s="191"/>
      <c r="K94" s="63"/>
      <c r="L94" s="191"/>
      <c r="M94" s="63"/>
      <c r="N94" s="227"/>
      <c r="O94" s="64"/>
      <c r="P94" s="64"/>
      <c r="W94" s="5" t="str">
        <f t="shared" si="34"/>
        <v/>
      </c>
      <c r="X94" s="5" t="str">
        <f t="shared" si="35"/>
        <v/>
      </c>
      <c r="Y94" s="5" t="str">
        <f t="shared" si="36"/>
        <v/>
      </c>
      <c r="Z94" s="5" t="str">
        <f t="shared" si="37"/>
        <v/>
      </c>
      <c r="AA94" s="5" t="str">
        <f t="shared" si="38"/>
        <v/>
      </c>
      <c r="AB94" s="10" t="str">
        <f>IF(G94="男",data_kyogisha!A86,"")</f>
        <v/>
      </c>
      <c r="AC94" s="5" t="str">
        <f t="shared" si="30"/>
        <v/>
      </c>
      <c r="AD94" s="5" t="str">
        <f t="shared" si="31"/>
        <v/>
      </c>
      <c r="AE94" s="5" t="str">
        <f t="shared" si="39"/>
        <v/>
      </c>
      <c r="AF94" s="5" t="str">
        <f t="shared" si="32"/>
        <v/>
      </c>
      <c r="AG94" s="5" t="str">
        <f t="shared" si="40"/>
        <v/>
      </c>
      <c r="AH94" s="5" t="str">
        <f>IF(G94="女",data_kyogisha!A86,"")</f>
        <v/>
      </c>
      <c r="AI94" s="1">
        <f t="shared" si="41"/>
        <v>0</v>
      </c>
      <c r="AJ94" s="1" t="str">
        <f t="shared" si="33"/>
        <v/>
      </c>
      <c r="AK94" s="1">
        <f t="shared" si="43"/>
        <v>0</v>
      </c>
      <c r="AL94" s="1" t="str">
        <f t="shared" si="42"/>
        <v/>
      </c>
      <c r="AM94" s="1">
        <f t="shared" si="46"/>
        <v>0</v>
      </c>
      <c r="AN94" s="1" t="str">
        <f t="shared" si="47"/>
        <v/>
      </c>
      <c r="AO94" s="1">
        <f t="shared" si="44"/>
        <v>0</v>
      </c>
      <c r="AP94" s="1" t="str">
        <f t="shared" si="45"/>
        <v/>
      </c>
    </row>
    <row r="95" spans="1:42">
      <c r="A95" s="36">
        <v>86</v>
      </c>
      <c r="B95" s="435"/>
      <c r="C95" s="61"/>
      <c r="D95" s="61"/>
      <c r="E95" s="61"/>
      <c r="F95" s="210"/>
      <c r="G95" s="61"/>
      <c r="H95" s="62"/>
      <c r="I95" s="63"/>
      <c r="J95" s="191"/>
      <c r="K95" s="63"/>
      <c r="L95" s="191"/>
      <c r="M95" s="63"/>
      <c r="N95" s="227"/>
      <c r="O95" s="64"/>
      <c r="P95" s="64"/>
      <c r="W95" s="5" t="str">
        <f t="shared" si="34"/>
        <v/>
      </c>
      <c r="X95" s="5" t="str">
        <f t="shared" si="35"/>
        <v/>
      </c>
      <c r="Y95" s="5" t="str">
        <f t="shared" si="36"/>
        <v/>
      </c>
      <c r="Z95" s="5" t="str">
        <f t="shared" si="37"/>
        <v/>
      </c>
      <c r="AA95" s="5" t="str">
        <f t="shared" si="38"/>
        <v/>
      </c>
      <c r="AB95" s="10" t="str">
        <f>IF(G95="男",data_kyogisha!A87,"")</f>
        <v/>
      </c>
      <c r="AC95" s="5" t="str">
        <f t="shared" si="30"/>
        <v/>
      </c>
      <c r="AD95" s="5" t="str">
        <f t="shared" si="31"/>
        <v/>
      </c>
      <c r="AE95" s="5" t="str">
        <f t="shared" si="39"/>
        <v/>
      </c>
      <c r="AF95" s="5" t="str">
        <f t="shared" si="32"/>
        <v/>
      </c>
      <c r="AG95" s="5" t="str">
        <f t="shared" si="40"/>
        <v/>
      </c>
      <c r="AH95" s="5" t="str">
        <f>IF(G95="女",data_kyogisha!A87,"")</f>
        <v/>
      </c>
      <c r="AI95" s="1">
        <f t="shared" si="41"/>
        <v>0</v>
      </c>
      <c r="AJ95" s="1" t="str">
        <f t="shared" si="33"/>
        <v/>
      </c>
      <c r="AK95" s="1">
        <f t="shared" si="43"/>
        <v>0</v>
      </c>
      <c r="AL95" s="1" t="str">
        <f t="shared" si="42"/>
        <v/>
      </c>
      <c r="AM95" s="1">
        <f t="shared" si="46"/>
        <v>0</v>
      </c>
      <c r="AN95" s="1" t="str">
        <f t="shared" si="47"/>
        <v/>
      </c>
      <c r="AO95" s="1">
        <f t="shared" si="44"/>
        <v>0</v>
      </c>
      <c r="AP95" s="1" t="str">
        <f t="shared" si="45"/>
        <v/>
      </c>
    </row>
    <row r="96" spans="1:42">
      <c r="A96" s="36">
        <v>87</v>
      </c>
      <c r="B96" s="435"/>
      <c r="C96" s="61"/>
      <c r="D96" s="61"/>
      <c r="E96" s="61"/>
      <c r="F96" s="210"/>
      <c r="G96" s="61"/>
      <c r="H96" s="62"/>
      <c r="I96" s="63"/>
      <c r="J96" s="191"/>
      <c r="K96" s="63"/>
      <c r="L96" s="191"/>
      <c r="M96" s="63"/>
      <c r="N96" s="227"/>
      <c r="O96" s="64"/>
      <c r="P96" s="64"/>
      <c r="W96" s="5" t="str">
        <f t="shared" si="34"/>
        <v/>
      </c>
      <c r="X96" s="5" t="str">
        <f t="shared" si="35"/>
        <v/>
      </c>
      <c r="Y96" s="5" t="str">
        <f t="shared" si="36"/>
        <v/>
      </c>
      <c r="Z96" s="5" t="str">
        <f t="shared" si="37"/>
        <v/>
      </c>
      <c r="AA96" s="5" t="str">
        <f t="shared" si="38"/>
        <v/>
      </c>
      <c r="AB96" s="10" t="str">
        <f>IF(G96="男",data_kyogisha!A88,"")</f>
        <v/>
      </c>
      <c r="AC96" s="5" t="str">
        <f t="shared" si="30"/>
        <v/>
      </c>
      <c r="AD96" s="5" t="str">
        <f t="shared" si="31"/>
        <v/>
      </c>
      <c r="AE96" s="5" t="str">
        <f t="shared" si="39"/>
        <v/>
      </c>
      <c r="AF96" s="5" t="str">
        <f t="shared" si="32"/>
        <v/>
      </c>
      <c r="AG96" s="5" t="str">
        <f t="shared" si="40"/>
        <v/>
      </c>
      <c r="AH96" s="5" t="str">
        <f>IF(G96="女",data_kyogisha!A88,"")</f>
        <v/>
      </c>
      <c r="AI96" s="1">
        <f t="shared" si="41"/>
        <v>0</v>
      </c>
      <c r="AJ96" s="1" t="str">
        <f t="shared" si="33"/>
        <v/>
      </c>
      <c r="AK96" s="1">
        <f t="shared" si="43"/>
        <v>0</v>
      </c>
      <c r="AL96" s="1" t="str">
        <f t="shared" si="42"/>
        <v/>
      </c>
      <c r="AM96" s="1">
        <f t="shared" si="46"/>
        <v>0</v>
      </c>
      <c r="AN96" s="1" t="str">
        <f t="shared" si="47"/>
        <v/>
      </c>
      <c r="AO96" s="1">
        <f t="shared" si="44"/>
        <v>0</v>
      </c>
      <c r="AP96" s="1" t="str">
        <f t="shared" si="45"/>
        <v/>
      </c>
    </row>
    <row r="97" spans="1:42">
      <c r="A97" s="36">
        <v>88</v>
      </c>
      <c r="B97" s="435"/>
      <c r="C97" s="61"/>
      <c r="D97" s="61"/>
      <c r="E97" s="61"/>
      <c r="F97" s="210"/>
      <c r="G97" s="61"/>
      <c r="H97" s="62"/>
      <c r="I97" s="63"/>
      <c r="J97" s="191"/>
      <c r="K97" s="63"/>
      <c r="L97" s="191"/>
      <c r="M97" s="63"/>
      <c r="N97" s="227"/>
      <c r="O97" s="64"/>
      <c r="P97" s="64"/>
      <c r="W97" s="5" t="str">
        <f t="shared" si="34"/>
        <v/>
      </c>
      <c r="X97" s="5" t="str">
        <f t="shared" si="35"/>
        <v/>
      </c>
      <c r="Y97" s="5" t="str">
        <f t="shared" si="36"/>
        <v/>
      </c>
      <c r="Z97" s="5" t="str">
        <f t="shared" si="37"/>
        <v/>
      </c>
      <c r="AA97" s="5" t="str">
        <f t="shared" si="38"/>
        <v/>
      </c>
      <c r="AB97" s="10" t="str">
        <f>IF(G97="男",data_kyogisha!A89,"")</f>
        <v/>
      </c>
      <c r="AC97" s="5" t="str">
        <f t="shared" si="30"/>
        <v/>
      </c>
      <c r="AD97" s="5" t="str">
        <f t="shared" si="31"/>
        <v/>
      </c>
      <c r="AE97" s="5" t="str">
        <f t="shared" si="39"/>
        <v/>
      </c>
      <c r="AF97" s="5" t="str">
        <f t="shared" si="32"/>
        <v/>
      </c>
      <c r="AG97" s="5" t="str">
        <f t="shared" si="40"/>
        <v/>
      </c>
      <c r="AH97" s="5" t="str">
        <f>IF(G97="女",data_kyogisha!A89,"")</f>
        <v/>
      </c>
      <c r="AI97" s="1">
        <f t="shared" si="41"/>
        <v>0</v>
      </c>
      <c r="AJ97" s="1" t="str">
        <f t="shared" si="33"/>
        <v/>
      </c>
      <c r="AK97" s="1">
        <f t="shared" si="43"/>
        <v>0</v>
      </c>
      <c r="AL97" s="1" t="str">
        <f t="shared" si="42"/>
        <v/>
      </c>
      <c r="AM97" s="1">
        <f t="shared" si="46"/>
        <v>0</v>
      </c>
      <c r="AN97" s="1" t="str">
        <f t="shared" si="47"/>
        <v/>
      </c>
      <c r="AO97" s="1">
        <f t="shared" si="44"/>
        <v>0</v>
      </c>
      <c r="AP97" s="1" t="str">
        <f t="shared" si="45"/>
        <v/>
      </c>
    </row>
    <row r="98" spans="1:42">
      <c r="A98" s="36">
        <v>89</v>
      </c>
      <c r="B98" s="435"/>
      <c r="C98" s="61"/>
      <c r="D98" s="61"/>
      <c r="E98" s="61"/>
      <c r="F98" s="210"/>
      <c r="G98" s="61"/>
      <c r="H98" s="62"/>
      <c r="I98" s="63"/>
      <c r="J98" s="191"/>
      <c r="K98" s="63"/>
      <c r="L98" s="191"/>
      <c r="M98" s="63"/>
      <c r="N98" s="227"/>
      <c r="O98" s="64"/>
      <c r="P98" s="64"/>
      <c r="W98" s="5" t="str">
        <f t="shared" si="34"/>
        <v/>
      </c>
      <c r="X98" s="5" t="str">
        <f t="shared" si="35"/>
        <v/>
      </c>
      <c r="Y98" s="5" t="str">
        <f t="shared" si="36"/>
        <v/>
      </c>
      <c r="Z98" s="5" t="str">
        <f t="shared" si="37"/>
        <v/>
      </c>
      <c r="AA98" s="5" t="str">
        <f t="shared" si="38"/>
        <v/>
      </c>
      <c r="AB98" s="10" t="str">
        <f>IF(G98="男",data_kyogisha!A90,"")</f>
        <v/>
      </c>
      <c r="AC98" s="5" t="str">
        <f t="shared" si="30"/>
        <v/>
      </c>
      <c r="AD98" s="5" t="str">
        <f t="shared" si="31"/>
        <v/>
      </c>
      <c r="AE98" s="5" t="str">
        <f t="shared" si="39"/>
        <v/>
      </c>
      <c r="AF98" s="5" t="str">
        <f t="shared" si="32"/>
        <v/>
      </c>
      <c r="AG98" s="5" t="str">
        <f t="shared" si="40"/>
        <v/>
      </c>
      <c r="AH98" s="5" t="str">
        <f>IF(G98="女",data_kyogisha!A90,"")</f>
        <v/>
      </c>
      <c r="AI98" s="1">
        <f t="shared" si="41"/>
        <v>0</v>
      </c>
      <c r="AJ98" s="1" t="str">
        <f t="shared" si="33"/>
        <v/>
      </c>
      <c r="AK98" s="1">
        <f t="shared" si="43"/>
        <v>0</v>
      </c>
      <c r="AL98" s="1" t="str">
        <f t="shared" si="42"/>
        <v/>
      </c>
      <c r="AM98" s="1">
        <f t="shared" si="46"/>
        <v>0</v>
      </c>
      <c r="AN98" s="1" t="str">
        <f t="shared" si="47"/>
        <v/>
      </c>
      <c r="AO98" s="1">
        <f t="shared" si="44"/>
        <v>0</v>
      </c>
      <c r="AP98" s="1" t="str">
        <f t="shared" si="45"/>
        <v/>
      </c>
    </row>
    <row r="99" spans="1:42" ht="14.25" thickBot="1">
      <c r="A99" s="24">
        <v>90</v>
      </c>
      <c r="B99" s="436"/>
      <c r="C99" s="65"/>
      <c r="D99" s="65"/>
      <c r="E99" s="65"/>
      <c r="F99" s="211"/>
      <c r="G99" s="65"/>
      <c r="H99" s="66"/>
      <c r="I99" s="67"/>
      <c r="J99" s="192"/>
      <c r="K99" s="67"/>
      <c r="L99" s="192"/>
      <c r="M99" s="67"/>
      <c r="N99" s="228"/>
      <c r="O99" s="68"/>
      <c r="P99" s="68"/>
      <c r="W99" s="130" t="str">
        <f t="shared" si="34"/>
        <v/>
      </c>
      <c r="X99" s="130" t="str">
        <f t="shared" si="35"/>
        <v/>
      </c>
      <c r="Y99" s="130" t="str">
        <f t="shared" si="36"/>
        <v/>
      </c>
      <c r="Z99" s="130" t="str">
        <f t="shared" si="37"/>
        <v/>
      </c>
      <c r="AA99" s="130" t="str">
        <f t="shared" si="38"/>
        <v/>
      </c>
      <c r="AB99" s="131" t="str">
        <f>IF(G99="男",data_kyogisha!A91,"")</f>
        <v/>
      </c>
      <c r="AC99" s="130" t="str">
        <f t="shared" si="30"/>
        <v/>
      </c>
      <c r="AD99" s="130" t="str">
        <f t="shared" si="31"/>
        <v/>
      </c>
      <c r="AE99" s="130" t="str">
        <f t="shared" si="39"/>
        <v/>
      </c>
      <c r="AF99" s="130" t="str">
        <f t="shared" si="32"/>
        <v/>
      </c>
      <c r="AG99" s="130" t="str">
        <f t="shared" si="40"/>
        <v/>
      </c>
      <c r="AH99" s="130" t="str">
        <f>IF(G99="女",data_kyogisha!A91,"")</f>
        <v/>
      </c>
      <c r="AI99" s="130">
        <f t="shared" si="41"/>
        <v>0</v>
      </c>
      <c r="AJ99" s="130" t="str">
        <f t="shared" si="33"/>
        <v/>
      </c>
      <c r="AK99" s="130">
        <f t="shared" si="43"/>
        <v>0</v>
      </c>
      <c r="AL99" s="130" t="str">
        <f t="shared" si="42"/>
        <v/>
      </c>
      <c r="AM99" s="130">
        <f t="shared" si="46"/>
        <v>0</v>
      </c>
      <c r="AN99" s="130" t="str">
        <f t="shared" si="47"/>
        <v/>
      </c>
      <c r="AO99" s="130">
        <f t="shared" si="44"/>
        <v>0</v>
      </c>
      <c r="AP99" s="130" t="str">
        <f t="shared" si="45"/>
        <v/>
      </c>
    </row>
    <row r="100" spans="1:42" hidden="1">
      <c r="F100" s="15" t="s">
        <v>168</v>
      </c>
      <c r="G100" s="76">
        <f>SUM(I100:M100)</f>
        <v>0</v>
      </c>
      <c r="I100" s="1">
        <f>COUNTA(I10:I99)</f>
        <v>0</v>
      </c>
      <c r="K100" s="1">
        <f>COUNTA(K10:K99)</f>
        <v>0</v>
      </c>
      <c r="M100" s="1">
        <f>COUNTA(M10:M99)</f>
        <v>0</v>
      </c>
    </row>
    <row r="101" spans="1:42" hidden="1">
      <c r="F101" s="15" t="s">
        <v>172</v>
      </c>
      <c r="G101" s="76">
        <f>③リレー情報確認!F14+③リレー情報確認!L14+③リレー情報確認!R14+③リレー情報確認!X14</f>
        <v>0</v>
      </c>
    </row>
    <row r="102" spans="1:42" hidden="1">
      <c r="F102" s="15" t="s">
        <v>174</v>
      </c>
      <c r="G102" s="76">
        <f>COUNTIF(G10:G99,"男")</f>
        <v>0</v>
      </c>
    </row>
    <row r="103" spans="1:42" hidden="1">
      <c r="F103" s="1" t="s">
        <v>175</v>
      </c>
      <c r="G103" s="1">
        <f>COUNTIF(G10:G99,"女")</f>
        <v>0</v>
      </c>
    </row>
  </sheetData>
  <sheetProtection sheet="1" objects="1" scenarios="1" selectLockedCells="1"/>
  <mergeCells count="1">
    <mergeCell ref="N3:P3"/>
  </mergeCells>
  <phoneticPr fontId="1"/>
  <dataValidations count="8">
    <dataValidation type="list" allowBlank="1" showInputMessage="1" showErrorMessage="1" sqref="M10:M99">
      <formula1>IF(G10="","",IF(G10="男",$T$10:$T$36,$U$10:$U$36))</formula1>
    </dataValidation>
    <dataValidation imeMode="off" allowBlank="1" showInputMessage="1" showErrorMessage="1" sqref="N10:N99 J10:J99 L10:L99 H10:H99 O5:P6 F10:F99 C10:C102"/>
    <dataValidation type="list" allowBlank="1" showInputMessage="1" showErrorMessage="1" sqref="O10:P99">
      <formula1>$V$11</formula1>
    </dataValidation>
    <dataValidation type="list" imeMode="on" allowBlank="1" showInputMessage="1" showErrorMessage="1" sqref="G10:G99">
      <formula1>$S$11:$S$12</formula1>
    </dataValidation>
    <dataValidation imeMode="on" allowBlank="1" showInputMessage="1" showErrorMessage="1" sqref="D10:D99"/>
    <dataValidation imeMode="halfKatakana" allowBlank="1" showInputMessage="1" showErrorMessage="1" sqref="E9:E99 F9"/>
    <dataValidation type="list" allowBlank="1" showInputMessage="1" showErrorMessage="1" sqref="K10:K99">
      <formula1>IF(G10="","",IF(G10="男",$T$10:$T$28,$U$10:$U$27))</formula1>
    </dataValidation>
    <dataValidation type="list" allowBlank="1" showInputMessage="1" showErrorMessage="1" sqref="I10:I99">
      <formula1>IF(G10="","",IF(G10="男",$T$10:$T$20,$U$10:$U$20))</formula1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A1:X14"/>
  <sheetViews>
    <sheetView zoomScaleNormal="100" workbookViewId="0">
      <pane ySplit="16" topLeftCell="A17" activePane="bottomLeft" state="frozen"/>
      <selection pane="bottomLeft" activeCell="J1" sqref="J1:L1"/>
    </sheetView>
  </sheetViews>
  <sheetFormatPr defaultRowHeight="13.5"/>
  <cols>
    <col min="1" max="1" width="1.875" style="40" customWidth="1"/>
    <col min="2" max="2" width="4.5" style="40" hidden="1" customWidth="1"/>
    <col min="3" max="3" width="6.5" style="40" bestFit="1" customWidth="1"/>
    <col min="4" max="4" width="12.25" style="40" bestFit="1" customWidth="1"/>
    <col min="5" max="5" width="9.5" style="40" hidden="1" customWidth="1"/>
    <col min="6" max="6" width="8.5" style="40" bestFit="1" customWidth="1"/>
    <col min="7" max="7" width="5" style="41" customWidth="1"/>
    <col min="8" max="8" width="4.5" style="40" hidden="1" customWidth="1"/>
    <col min="9" max="9" width="6.5" style="40" customWidth="1"/>
    <col min="10" max="10" width="12.25" style="40" customWidth="1"/>
    <col min="11" max="11" width="9.5" style="40" hidden="1" customWidth="1"/>
    <col min="12" max="12" width="8.5" style="40" bestFit="1" customWidth="1"/>
    <col min="13" max="13" width="5" style="43" customWidth="1"/>
    <col min="14" max="14" width="4.5" style="40" hidden="1" customWidth="1"/>
    <col min="15" max="15" width="6.5" style="40" bestFit="1" customWidth="1"/>
    <col min="16" max="16" width="12.25" style="40" customWidth="1"/>
    <col min="17" max="17" width="9.5" style="40" hidden="1" customWidth="1"/>
    <col min="18" max="18" width="8.5" style="40" bestFit="1" customWidth="1"/>
    <col min="19" max="19" width="5" style="43" customWidth="1"/>
    <col min="20" max="20" width="4.5" style="40" hidden="1" customWidth="1"/>
    <col min="21" max="21" width="6.5" style="40" bestFit="1" customWidth="1"/>
    <col min="22" max="22" width="12.25" style="40" customWidth="1"/>
    <col min="23" max="23" width="9.5" style="40" hidden="1" customWidth="1"/>
    <col min="24" max="24" width="8.5" style="40" bestFit="1" customWidth="1"/>
    <col min="25" max="26" width="9" style="40"/>
    <col min="27" max="27" width="9" style="40" customWidth="1"/>
    <col min="28" max="16384" width="9" style="40"/>
  </cols>
  <sheetData>
    <row r="1" spans="1:24" ht="18" thickBot="1">
      <c r="A1" s="39" t="s">
        <v>162</v>
      </c>
      <c r="H1" s="42"/>
      <c r="I1" s="70" t="s">
        <v>79</v>
      </c>
      <c r="J1" s="378" t="str">
        <f>IF(①学校情報入力!D5="","",①学校情報入力!D5)</f>
        <v/>
      </c>
      <c r="K1" s="379"/>
      <c r="L1" s="380"/>
      <c r="M1" s="38"/>
      <c r="O1" s="70" t="s">
        <v>121</v>
      </c>
      <c r="P1" s="378" t="str">
        <f>IF(①学校情報入力!F5="","",①学校情報入力!F5)</f>
        <v/>
      </c>
      <c r="Q1" s="379"/>
      <c r="R1" s="380"/>
      <c r="T1" s="42"/>
      <c r="W1" s="138"/>
    </row>
    <row r="2" spans="1:24">
      <c r="H2" s="42"/>
      <c r="N2" s="42"/>
      <c r="T2" s="42"/>
    </row>
    <row r="3" spans="1:24" s="145" customFormat="1">
      <c r="A3" s="146"/>
      <c r="B3" s="142"/>
      <c r="C3" s="143" t="s">
        <v>161</v>
      </c>
      <c r="D3" s="144"/>
      <c r="E3" s="144"/>
      <c r="F3" s="144"/>
      <c r="G3" s="144"/>
      <c r="H3" s="144"/>
      <c r="I3" s="144"/>
      <c r="J3" s="144"/>
      <c r="K3" s="144"/>
      <c r="L3" s="144"/>
      <c r="M3" s="144"/>
      <c r="N3" s="144"/>
      <c r="O3" s="144"/>
      <c r="P3" s="160"/>
      <c r="Q3" s="160"/>
      <c r="R3" s="160"/>
      <c r="S3" s="160"/>
      <c r="T3" s="160"/>
      <c r="U3" s="160"/>
      <c r="V3" s="160"/>
      <c r="W3" s="160"/>
    </row>
    <row r="4" spans="1:24" s="145" customFormat="1">
      <c r="A4" s="146"/>
      <c r="B4" s="142"/>
      <c r="C4" s="143" t="s">
        <v>163</v>
      </c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144"/>
      <c r="O4" s="144"/>
      <c r="P4" s="160"/>
      <c r="Q4" s="160"/>
      <c r="R4" s="160"/>
      <c r="S4" s="160"/>
      <c r="T4" s="160"/>
      <c r="U4" s="160"/>
      <c r="V4" s="160"/>
      <c r="W4" s="160"/>
    </row>
    <row r="5" spans="1:24">
      <c r="H5" s="146"/>
      <c r="N5" s="146"/>
      <c r="T5" s="146"/>
    </row>
    <row r="6" spans="1:24" s="147" customFormat="1">
      <c r="A6" s="157"/>
      <c r="B6" s="382" t="s">
        <v>116</v>
      </c>
      <c r="C6" s="382"/>
      <c r="D6" s="382"/>
      <c r="E6" s="382"/>
      <c r="F6" s="382"/>
      <c r="G6" s="158"/>
      <c r="H6" s="386"/>
      <c r="I6" s="387"/>
      <c r="J6" s="387"/>
      <c r="K6" s="387"/>
      <c r="L6" s="388"/>
      <c r="M6" s="159"/>
      <c r="N6" s="384" t="s">
        <v>117</v>
      </c>
      <c r="O6" s="384"/>
      <c r="P6" s="384"/>
      <c r="Q6" s="384"/>
      <c r="R6" s="384"/>
      <c r="S6" s="159"/>
      <c r="T6" s="385"/>
      <c r="U6" s="385"/>
      <c r="V6" s="385"/>
      <c r="W6" s="385"/>
      <c r="X6" s="385"/>
    </row>
    <row r="7" spans="1:24">
      <c r="B7" s="148" t="s">
        <v>100</v>
      </c>
      <c r="C7" s="148" t="s">
        <v>0</v>
      </c>
      <c r="D7" s="148" t="s">
        <v>104</v>
      </c>
      <c r="E7" s="148" t="s">
        <v>149</v>
      </c>
      <c r="F7" s="148" t="s">
        <v>40</v>
      </c>
      <c r="H7" s="264" t="s">
        <v>100</v>
      </c>
      <c r="I7" s="264" t="s">
        <v>0</v>
      </c>
      <c r="J7" s="265" t="s">
        <v>104</v>
      </c>
      <c r="K7" s="265" t="s">
        <v>149</v>
      </c>
      <c r="L7" s="265" t="s">
        <v>40</v>
      </c>
      <c r="N7" s="149" t="s">
        <v>100</v>
      </c>
      <c r="O7" s="149" t="s">
        <v>0</v>
      </c>
      <c r="P7" s="148" t="s">
        <v>104</v>
      </c>
      <c r="Q7" s="148" t="s">
        <v>149</v>
      </c>
      <c r="R7" s="148" t="s">
        <v>40</v>
      </c>
      <c r="T7" s="264" t="s">
        <v>100</v>
      </c>
      <c r="U7" s="264" t="s">
        <v>0</v>
      </c>
      <c r="V7" s="264" t="s">
        <v>104</v>
      </c>
      <c r="W7" s="264" t="s">
        <v>149</v>
      </c>
      <c r="X7" s="264" t="s">
        <v>40</v>
      </c>
    </row>
    <row r="8" spans="1:24">
      <c r="B8" s="150">
        <v>1</v>
      </c>
      <c r="C8" s="150" t="str">
        <f>IF(②選手情報入力!$AJ$9&lt;1,"",VLOOKUP(B8,②選手情報入力!$AI$10:$AJ$99,2,FALSE))</f>
        <v/>
      </c>
      <c r="D8" s="122" t="str">
        <f>IF(C8="","",VLOOKUP(C8,②選手情報入力!$W$10:$X$99,2,FALSE))</f>
        <v/>
      </c>
      <c r="E8" s="122" t="str">
        <f>IF(C8="","",VLOOKUP(C8,②選手情報入力!$W$10:$AC$99,6,FALSE))</f>
        <v/>
      </c>
      <c r="F8" s="381" t="str">
        <f>IF(②選手情報入力!O5="","",②選手情報入力!O5)</f>
        <v/>
      </c>
      <c r="H8" s="266">
        <v>1</v>
      </c>
      <c r="I8" s="266" t="str">
        <f>IF(②選手情報入力!$AL$9&lt;1,"",VLOOKUP(H8,②選手情報入力!$AK$10:$AL$99,2,FALSE))</f>
        <v/>
      </c>
      <c r="J8" s="267" t="str">
        <f>IF(I8="","",VLOOKUP(I8,②選手情報入力!$W$10:$X$99,2,FALSE))</f>
        <v/>
      </c>
      <c r="K8" s="267" t="str">
        <f>IF(I8="","",VLOOKUP(I8,②選手情報入力!$W$10:$AC$99,6,FALSE))</f>
        <v/>
      </c>
      <c r="L8" s="389" t="str">
        <f>IF(②選手情報入力!P5="","",②選手情報入力!P5)</f>
        <v/>
      </c>
      <c r="N8" s="150">
        <v>1</v>
      </c>
      <c r="O8" s="150" t="str">
        <f>IF(②選手情報入力!$AN$9&lt;1,"",VLOOKUP(N8,②選手情報入力!$AM$10:$AN$99,2,FALSE))</f>
        <v/>
      </c>
      <c r="P8" s="122" t="str">
        <f>IF(O8="","",VLOOKUP(O8,②選手情報入力!$AC$10:$AD$99,2,FALSE))</f>
        <v/>
      </c>
      <c r="Q8" s="122" t="str">
        <f>IF(O8="","",VLOOKUP(O8,②選手情報入力!$AC$10:$AJ$99,6,FALSE))</f>
        <v/>
      </c>
      <c r="R8" s="381" t="str">
        <f>IF(②選手情報入力!O6="","",②選手情報入力!O6)</f>
        <v/>
      </c>
      <c r="T8" s="264">
        <v>1</v>
      </c>
      <c r="U8" s="264" t="str">
        <f>IF(②選手情報入力!$AP$9&lt;1,"",VLOOKUP(T8,②選手情報入力!$AO$10:$AP$99,2,FALSE))</f>
        <v/>
      </c>
      <c r="V8" s="272" t="str">
        <f>IF(U8="","",VLOOKUP(U8,②選手情報入力!$AC$10:$AD$99,2,FALSE))</f>
        <v/>
      </c>
      <c r="W8" s="272" t="str">
        <f>IF(U8="","",VLOOKUP(U8,②選手情報入力!$AC$10:$AJ$99,6,FALSE))</f>
        <v/>
      </c>
      <c r="X8" s="383" t="str">
        <f>IF(②選手情報入力!P6="","",②選手情報入力!P6)</f>
        <v/>
      </c>
    </row>
    <row r="9" spans="1:24">
      <c r="B9" s="151">
        <v>2</v>
      </c>
      <c r="C9" s="151" t="str">
        <f>IF(②選手情報入力!$AJ$9&lt;2,"",VLOOKUP(B9,②選手情報入力!$AI$10:$AJ$99,2,FALSE))</f>
        <v/>
      </c>
      <c r="D9" s="123" t="str">
        <f>IF(C9="","",VLOOKUP(C9,②選手情報入力!$W$10:$X$99,2,FALSE))</f>
        <v/>
      </c>
      <c r="E9" s="123" t="str">
        <f>IF(C9="","",VLOOKUP(C9,②選手情報入力!$W$10:$AC$99,6,FALSE))</f>
        <v/>
      </c>
      <c r="F9" s="381"/>
      <c r="H9" s="268">
        <v>2</v>
      </c>
      <c r="I9" s="268" t="str">
        <f>IF(②選手情報入力!$AL$9&lt;2,"",VLOOKUP(H9,②選手情報入力!$AK$10:$AL$99,2,FALSE))</f>
        <v/>
      </c>
      <c r="J9" s="269" t="str">
        <f>IF(I9="","",VLOOKUP(I9,②選手情報入力!$W$10:$X$99,2,FALSE))</f>
        <v/>
      </c>
      <c r="K9" s="269" t="str">
        <f>IF(I9="","",VLOOKUP(I9,②選手情報入力!$W$10:$AC$99,6,FALSE))</f>
        <v/>
      </c>
      <c r="L9" s="390"/>
      <c r="N9" s="151">
        <v>2</v>
      </c>
      <c r="O9" s="151" t="str">
        <f>IF(②選手情報入力!$AN$9&lt;2,"",VLOOKUP(N9,②選手情報入力!$AM$10:$AN$99,2,FALSE))</f>
        <v/>
      </c>
      <c r="P9" s="123" t="str">
        <f>IF(O9="","",VLOOKUP(O9,②選手情報入力!$AC$10:$AD$99,2,FALSE))</f>
        <v/>
      </c>
      <c r="Q9" s="123" t="str">
        <f>IF(O9="","",VLOOKUP(O9,②選手情報入力!$AC$10:$AJ$99,6,FALSE))</f>
        <v/>
      </c>
      <c r="R9" s="381"/>
      <c r="T9" s="264">
        <v>2</v>
      </c>
      <c r="U9" s="264" t="str">
        <f>IF(②選手情報入力!$AP$9&lt;2,"",VLOOKUP(T9,②選手情報入力!$AO$10:$AP$99,2,FALSE))</f>
        <v/>
      </c>
      <c r="V9" s="272" t="str">
        <f>IF(U9="","",VLOOKUP(U9,②選手情報入力!$AC$10:$AD$99,2,FALSE))</f>
        <v/>
      </c>
      <c r="W9" s="272" t="str">
        <f>IF(U9="","",VLOOKUP(U9,②選手情報入力!$AC$10:$AJ$99,6,FALSE))</f>
        <v/>
      </c>
      <c r="X9" s="383"/>
    </row>
    <row r="10" spans="1:24">
      <c r="B10" s="151">
        <v>3</v>
      </c>
      <c r="C10" s="151" t="str">
        <f>IF(②選手情報入力!$AJ$9&lt;3,"",VLOOKUP(B10,②選手情報入力!$AI$10:$AJ$99,2,FALSE))</f>
        <v/>
      </c>
      <c r="D10" s="123" t="str">
        <f>IF(C10="","",VLOOKUP(C10,②選手情報入力!$W$10:$X$99,2,FALSE))</f>
        <v/>
      </c>
      <c r="E10" s="123" t="str">
        <f>IF(C10="","",VLOOKUP(C10,②選手情報入力!$W$10:$AC$99,6,FALSE))</f>
        <v/>
      </c>
      <c r="F10" s="381"/>
      <c r="H10" s="268">
        <v>3</v>
      </c>
      <c r="I10" s="268" t="str">
        <f>IF(②選手情報入力!$AL$9&lt;3,"",VLOOKUP(H10,②選手情報入力!$AK$10:$AL$99,2,FALSE))</f>
        <v/>
      </c>
      <c r="J10" s="269" t="str">
        <f>IF(I10="","",VLOOKUP(I10,②選手情報入力!$W$10:$X$99,2,FALSE))</f>
        <v/>
      </c>
      <c r="K10" s="269" t="str">
        <f>IF(I10="","",VLOOKUP(I10,②選手情報入力!$W$10:$AC$99,6,FALSE))</f>
        <v/>
      </c>
      <c r="L10" s="390"/>
      <c r="N10" s="151">
        <v>3</v>
      </c>
      <c r="O10" s="151" t="str">
        <f>IF(②選手情報入力!$AN$9&lt;3,"",VLOOKUP(N10,②選手情報入力!$AM$10:$AN$99,2,FALSE))</f>
        <v/>
      </c>
      <c r="P10" s="123" t="str">
        <f>IF(O10="","",VLOOKUP(O10,②選手情報入力!$AC$10:$AD$99,2,FALSE))</f>
        <v/>
      </c>
      <c r="Q10" s="123" t="str">
        <f>IF(O10="","",VLOOKUP(O10,②選手情報入力!$AC$10:$AJ$99,6,FALSE))</f>
        <v/>
      </c>
      <c r="R10" s="381"/>
      <c r="T10" s="264">
        <v>3</v>
      </c>
      <c r="U10" s="264" t="str">
        <f>IF(②選手情報入力!$AP$9&lt;3,"",VLOOKUP(T10,②選手情報入力!$AO$10:$AP$99,2,FALSE))</f>
        <v/>
      </c>
      <c r="V10" s="272" t="str">
        <f>IF(U10="","",VLOOKUP(U10,②選手情報入力!$AC$10:$AD$99,2,FALSE))</f>
        <v/>
      </c>
      <c r="W10" s="272" t="str">
        <f>IF(U10="","",VLOOKUP(U10,②選手情報入力!$AC$10:$AJ$99,6,FALSE))</f>
        <v/>
      </c>
      <c r="X10" s="383"/>
    </row>
    <row r="11" spans="1:24">
      <c r="B11" s="151">
        <v>4</v>
      </c>
      <c r="C11" s="151" t="str">
        <f>IF(②選手情報入力!$AJ$9&lt;4,"",VLOOKUP(B11,②選手情報入力!$AI$10:$AJ$99,2,FALSE))</f>
        <v/>
      </c>
      <c r="D11" s="123" t="str">
        <f>IF(C11="","",VLOOKUP(C11,②選手情報入力!$W$10:$X$99,2,FALSE))</f>
        <v/>
      </c>
      <c r="E11" s="123" t="str">
        <f>IF(C11="","",VLOOKUP(C11,②選手情報入力!$W$10:$AC$99,6,FALSE))</f>
        <v/>
      </c>
      <c r="F11" s="381"/>
      <c r="H11" s="268">
        <v>4</v>
      </c>
      <c r="I11" s="268" t="str">
        <f>IF(②選手情報入力!$AL$9&lt;4,"",VLOOKUP(H11,②選手情報入力!$AK$10:$AL$99,2,FALSE))</f>
        <v/>
      </c>
      <c r="J11" s="269" t="str">
        <f>IF(I11="","",VLOOKUP(I11,②選手情報入力!$W$10:$X$99,2,FALSE))</f>
        <v/>
      </c>
      <c r="K11" s="269" t="str">
        <f>IF(I11="","",VLOOKUP(I11,②選手情報入力!$W$10:$AC$99,6,FALSE))</f>
        <v/>
      </c>
      <c r="L11" s="390"/>
      <c r="N11" s="151">
        <v>4</v>
      </c>
      <c r="O11" s="151" t="str">
        <f>IF(②選手情報入力!$AN$9&lt;4,"",VLOOKUP(N11,②選手情報入力!$AM$10:$AN$99,2,FALSE))</f>
        <v/>
      </c>
      <c r="P11" s="123" t="str">
        <f>IF(O11="","",VLOOKUP(O11,②選手情報入力!$AC$10:$AD$99,2,FALSE))</f>
        <v/>
      </c>
      <c r="Q11" s="123" t="str">
        <f>IF(O11="","",VLOOKUP(O11,②選手情報入力!$AC$10:$AJ$99,6,FALSE))</f>
        <v/>
      </c>
      <c r="R11" s="381"/>
      <c r="T11" s="264">
        <v>4</v>
      </c>
      <c r="U11" s="264" t="str">
        <f>IF(②選手情報入力!$AP$9&lt;4,"",VLOOKUP(T11,②選手情報入力!$AO$10:$AP$99,2,FALSE))</f>
        <v/>
      </c>
      <c r="V11" s="272" t="str">
        <f>IF(U11="","",VLOOKUP(U11,②選手情報入力!$AC$10:$AD$99,2,FALSE))</f>
        <v/>
      </c>
      <c r="W11" s="272" t="str">
        <f>IF(U11="","",VLOOKUP(U11,②選手情報入力!$AC$10:$AJ$99,6,FALSE))</f>
        <v/>
      </c>
      <c r="X11" s="383"/>
    </row>
    <row r="12" spans="1:24">
      <c r="B12" s="151">
        <v>5</v>
      </c>
      <c r="C12" s="151" t="str">
        <f>IF(②選手情報入力!$AJ$9&lt;5,"",VLOOKUP(B12,②選手情報入力!$AI$10:$AJ$99,2,FALSE))</f>
        <v/>
      </c>
      <c r="D12" s="123" t="str">
        <f>IF(C12="","",VLOOKUP(C12,②選手情報入力!$W$10:$X$99,2,FALSE))</f>
        <v/>
      </c>
      <c r="E12" s="123" t="str">
        <f>IF(C12="","",VLOOKUP(C12,②選手情報入力!$W$10:$AC$99,6,FALSE))</f>
        <v/>
      </c>
      <c r="F12" s="381"/>
      <c r="H12" s="268">
        <v>5</v>
      </c>
      <c r="I12" s="268" t="str">
        <f>IF(②選手情報入力!$AL$9&lt;5,"",VLOOKUP(H12,②選手情報入力!$AK$10:$AL$99,2,FALSE))</f>
        <v/>
      </c>
      <c r="J12" s="269" t="str">
        <f>IF(I12="","",VLOOKUP(I12,②選手情報入力!$W$10:$X$99,2,FALSE))</f>
        <v/>
      </c>
      <c r="K12" s="269" t="str">
        <f>IF(I12="","",VLOOKUP(I12,②選手情報入力!$W$10:$AC$99,6,FALSE))</f>
        <v/>
      </c>
      <c r="L12" s="390"/>
      <c r="N12" s="151">
        <v>5</v>
      </c>
      <c r="O12" s="151" t="str">
        <f>IF(②選手情報入力!$AN$9&lt;5,"",VLOOKUP(N12,②選手情報入力!$AM$10:$AN$99,2,FALSE))</f>
        <v/>
      </c>
      <c r="P12" s="123" t="str">
        <f>IF(O12="","",VLOOKUP(O12,②選手情報入力!$AC$10:$AD$99,2,FALSE))</f>
        <v/>
      </c>
      <c r="Q12" s="123" t="str">
        <f>IF(O12="","",VLOOKUP(O12,②選手情報入力!$AC$10:$AJ$99,6,FALSE))</f>
        <v/>
      </c>
      <c r="R12" s="381"/>
      <c r="T12" s="264">
        <v>5</v>
      </c>
      <c r="U12" s="264" t="str">
        <f>IF(②選手情報入力!$AP$9&lt;5,"",VLOOKUP(T12,②選手情報入力!$AO$10:$AP$99,2,FALSE))</f>
        <v/>
      </c>
      <c r="V12" s="272" t="str">
        <f>IF(U12="","",VLOOKUP(U12,②選手情報入力!$AC$10:$AD$99,2,FALSE))</f>
        <v/>
      </c>
      <c r="W12" s="272" t="str">
        <f>IF(U12="","",VLOOKUP(U12,②選手情報入力!$AC$10:$AJ$99,6,FALSE))</f>
        <v/>
      </c>
      <c r="X12" s="383"/>
    </row>
    <row r="13" spans="1:24">
      <c r="B13" s="152">
        <v>6</v>
      </c>
      <c r="C13" s="152" t="str">
        <f>IF(②選手情報入力!$AJ$9&lt;6,"",VLOOKUP(B13,②選手情報入力!$AI$10:$AJ$99,2,FALSE))</f>
        <v/>
      </c>
      <c r="D13" s="124" t="str">
        <f>IF(C13="","",VLOOKUP(C13,②選手情報入力!$W$10:$X$99,2,FALSE))</f>
        <v/>
      </c>
      <c r="E13" s="124" t="str">
        <f>IF(C13="","",VLOOKUP(C13,②選手情報入力!$W$10:$AC$99,6,FALSE))</f>
        <v/>
      </c>
      <c r="F13" s="381"/>
      <c r="H13" s="270">
        <v>6</v>
      </c>
      <c r="I13" s="270" t="str">
        <f>IF(②選手情報入力!$AL$9&lt;6,"",VLOOKUP(H13,②選手情報入力!$AK$10:$AL$99,2,FALSE))</f>
        <v/>
      </c>
      <c r="J13" s="271" t="str">
        <f>IF(I13="","",VLOOKUP(I13,②選手情報入力!$W$10:$X$99,2,FALSE))</f>
        <v/>
      </c>
      <c r="K13" s="271" t="str">
        <f>IF(I13="","",VLOOKUP(I13,②選手情報入力!$W$10:$AC$99,6,FALSE))</f>
        <v/>
      </c>
      <c r="L13" s="391"/>
      <c r="N13" s="152">
        <v>6</v>
      </c>
      <c r="O13" s="152" t="str">
        <f>IF(②選手情報入力!$AN$9&lt;6,"",VLOOKUP(N13,②選手情報入力!$AM$10:$AN$99,2,FALSE))</f>
        <v/>
      </c>
      <c r="P13" s="124" t="str">
        <f>IF(O13="","",VLOOKUP(O13,②選手情報入力!$AC$10:$AD$99,2,FALSE))</f>
        <v/>
      </c>
      <c r="Q13" s="124" t="str">
        <f>IF(O13="","",VLOOKUP(O13,②選手情報入力!$AC$10:$AJ$99,6,FALSE))</f>
        <v/>
      </c>
      <c r="R13" s="381"/>
      <c r="T13" s="264">
        <v>6</v>
      </c>
      <c r="U13" s="264" t="str">
        <f>IF(②選手情報入力!$AP$9&lt;6,"",VLOOKUP(T13,②選手情報入力!$AO$10:$AP$99,2,FALSE))</f>
        <v/>
      </c>
      <c r="V13" s="272" t="str">
        <f>IF(U13="","",VLOOKUP(U13,②選手情報入力!$AC$10:$AD$99,2,FALSE))</f>
        <v/>
      </c>
      <c r="W13" s="272" t="str">
        <f>IF(U13="","",VLOOKUP(U13,②選手情報入力!$AC$10:$AJ$99,6,FALSE))</f>
        <v/>
      </c>
      <c r="X13" s="383"/>
    </row>
    <row r="14" spans="1:24">
      <c r="C14" s="153"/>
      <c r="D14" s="154" t="s">
        <v>75</v>
      </c>
      <c r="E14" s="155"/>
      <c r="F14" s="156">
        <f>IF(②選手情報入力!AJ9&gt;=4,1,0)</f>
        <v>0</v>
      </c>
      <c r="H14" s="153"/>
      <c r="I14" s="153"/>
      <c r="J14" s="154" t="s">
        <v>75</v>
      </c>
      <c r="K14" s="155"/>
      <c r="L14" s="156">
        <f>IF(②選手情報入力!AL9&gt;=4,1,0)</f>
        <v>0</v>
      </c>
      <c r="N14" s="153"/>
      <c r="O14" s="153"/>
      <c r="P14" s="154" t="s">
        <v>75</v>
      </c>
      <c r="Q14" s="155"/>
      <c r="R14" s="156">
        <f>IF(②選手情報入力!AN9&gt;=4,1,0)</f>
        <v>0</v>
      </c>
      <c r="T14" s="153"/>
      <c r="U14" s="153"/>
      <c r="V14" s="154" t="s">
        <v>75</v>
      </c>
      <c r="W14" s="155"/>
      <c r="X14" s="156">
        <f>IF(②選手情報入力!AP9&gt;=4,1,0)</f>
        <v>0</v>
      </c>
    </row>
  </sheetData>
  <sheetProtection sheet="1" objects="1" scenarios="1" selectLockedCells="1" selectUnlockedCells="1"/>
  <mergeCells count="10">
    <mergeCell ref="J1:L1"/>
    <mergeCell ref="R8:R13"/>
    <mergeCell ref="F8:F13"/>
    <mergeCell ref="B6:F6"/>
    <mergeCell ref="X8:X13"/>
    <mergeCell ref="N6:R6"/>
    <mergeCell ref="T6:X6"/>
    <mergeCell ref="H6:L6"/>
    <mergeCell ref="L8:L13"/>
    <mergeCell ref="P1:R1"/>
  </mergeCells>
  <phoneticPr fontId="1"/>
  <dataValidations count="1">
    <dataValidation imeMode="off" allowBlank="1" showInputMessage="1" showErrorMessage="1" sqref="C8:F13 O8:R13 I8:L13 U8:X13"/>
  </dataValidation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N57"/>
  <sheetViews>
    <sheetView zoomScaleNormal="100" workbookViewId="0">
      <pane ySplit="2" topLeftCell="A3" activePane="bottomLeft" state="frozen"/>
      <selection pane="bottomLeft" activeCell="C36" sqref="C36"/>
    </sheetView>
  </sheetViews>
  <sheetFormatPr defaultRowHeight="13.5"/>
  <cols>
    <col min="1" max="1" width="3.75" style="163" customWidth="1"/>
    <col min="2" max="2" width="26.25" style="163" customWidth="1"/>
    <col min="3" max="3" width="10" style="163" customWidth="1"/>
    <col min="4" max="4" width="4.875" style="163" customWidth="1"/>
    <col min="5" max="5" width="10.875" style="163" customWidth="1"/>
    <col min="6" max="6" width="26.25" style="163" customWidth="1"/>
    <col min="7" max="7" width="15.5" style="163" customWidth="1"/>
    <col min="8" max="8" width="3.75" style="163" customWidth="1"/>
    <col min="9" max="9" width="9" style="163"/>
    <col min="10" max="10" width="9" style="163" customWidth="1"/>
    <col min="11" max="14" width="9" style="163" hidden="1" customWidth="1"/>
    <col min="15" max="16" width="9" style="163" customWidth="1"/>
    <col min="17" max="16384" width="9" style="163"/>
  </cols>
  <sheetData>
    <row r="1" spans="1:14" ht="17.25">
      <c r="A1" s="39" t="s">
        <v>77</v>
      </c>
      <c r="B1" s="161"/>
      <c r="C1" s="162"/>
      <c r="D1" s="392" t="s">
        <v>179</v>
      </c>
      <c r="E1" s="392"/>
      <c r="F1" s="392"/>
      <c r="G1" s="392"/>
      <c r="H1" s="392"/>
    </row>
    <row r="2" spans="1:14" ht="24.75" customHeight="1">
      <c r="A2" s="393" t="s">
        <v>78</v>
      </c>
      <c r="B2" s="393"/>
      <c r="C2" s="393"/>
      <c r="D2" s="393"/>
      <c r="E2" s="393"/>
      <c r="F2" s="393"/>
      <c r="G2" s="393"/>
      <c r="H2" s="393"/>
    </row>
    <row r="3" spans="1:14" ht="11.25" customHeight="1">
      <c r="A3" s="399"/>
      <c r="B3" s="399"/>
      <c r="C3" s="399"/>
      <c r="D3" s="399"/>
      <c r="E3" s="399"/>
      <c r="G3" s="196" t="str">
        <f>IF(①学校情報入力!D3="","",①学校情報入力!D3)</f>
        <v/>
      </c>
      <c r="H3" s="164"/>
    </row>
    <row r="4" spans="1:14" ht="11.25" customHeight="1"/>
    <row r="5" spans="1:14" ht="18.75">
      <c r="A5" s="394" t="str">
        <f>注意事項!C3&amp;注意事項!F3</f>
        <v>第７回名古屋地区競技会　プレシーズンゲーム</v>
      </c>
      <c r="B5" s="394"/>
      <c r="C5" s="394"/>
      <c r="D5" s="394"/>
      <c r="E5" s="394"/>
      <c r="F5" s="394"/>
      <c r="G5" s="394"/>
      <c r="H5" s="394"/>
    </row>
    <row r="6" spans="1:14" ht="19.5" thickBot="1">
      <c r="A6" s="395" t="s">
        <v>58</v>
      </c>
      <c r="B6" s="395"/>
      <c r="C6" s="395"/>
      <c r="D6" s="395"/>
      <c r="E6" s="395"/>
      <c r="F6" s="395"/>
      <c r="G6" s="395"/>
      <c r="H6" s="395"/>
    </row>
    <row r="7" spans="1:14" ht="19.5" customHeight="1" thickBot="1">
      <c r="A7" s="165"/>
      <c r="B7" s="212" t="s">
        <v>176</v>
      </c>
      <c r="C7" s="166"/>
      <c r="D7" s="166"/>
      <c r="E7" s="166"/>
      <c r="F7" s="166"/>
      <c r="G7" s="167" t="s">
        <v>48</v>
      </c>
      <c r="H7" s="162"/>
    </row>
    <row r="8" spans="1:14" ht="22.5" customHeight="1" thickBot="1">
      <c r="A8" s="162"/>
      <c r="B8" s="213" t="str">
        <f>IF(①学校情報入力!D7="","",①学校情報入力!D7)</f>
        <v/>
      </c>
      <c r="C8" s="273" t="s">
        <v>263</v>
      </c>
      <c r="D8" s="400" t="str">
        <f>IF(①学校情報入力!D4="","",①学校情報入力!D4)</f>
        <v/>
      </c>
      <c r="E8" s="401"/>
      <c r="F8" s="401"/>
      <c r="G8" s="402"/>
      <c r="H8" s="168"/>
    </row>
    <row r="9" spans="1:14" ht="16.5" customHeight="1" thickBot="1">
      <c r="A9" s="162"/>
      <c r="B9" s="396" t="s">
        <v>49</v>
      </c>
      <c r="C9" s="397"/>
      <c r="D9" s="202"/>
      <c r="E9" s="169"/>
      <c r="F9" s="398" t="s">
        <v>50</v>
      </c>
      <c r="G9" s="398"/>
      <c r="H9" s="162"/>
    </row>
    <row r="10" spans="1:14" ht="16.5" customHeight="1">
      <c r="A10" s="162"/>
      <c r="B10" s="206" t="s">
        <v>51</v>
      </c>
      <c r="C10" s="405" t="s">
        <v>52</v>
      </c>
      <c r="D10" s="406"/>
      <c r="E10" s="170"/>
      <c r="F10" s="171" t="s">
        <v>53</v>
      </c>
      <c r="G10" s="172" t="s">
        <v>52</v>
      </c>
      <c r="H10" s="162"/>
      <c r="L10" s="162" t="s">
        <v>54</v>
      </c>
      <c r="N10" s="162" t="s">
        <v>55</v>
      </c>
    </row>
    <row r="11" spans="1:14" ht="21" customHeight="1">
      <c r="A11" s="173"/>
      <c r="B11" s="207" t="s">
        <v>265</v>
      </c>
      <c r="C11" s="403">
        <f>IF(L11=0,0,L11)</f>
        <v>0</v>
      </c>
      <c r="D11" s="404"/>
      <c r="E11" s="175"/>
      <c r="F11" s="207" t="s">
        <v>268</v>
      </c>
      <c r="G11" s="174">
        <f>IF(N11=0,0,N11)</f>
        <v>0</v>
      </c>
      <c r="H11" s="173"/>
      <c r="K11" s="163" t="str">
        <f>種目情報!A4</f>
        <v>男300m</v>
      </c>
      <c r="L11" s="176">
        <f>COUNTIF(②選手情報入力!$I$10:$N$99,K11)</f>
        <v>0</v>
      </c>
      <c r="M11" s="163" t="str">
        <f>種目情報!E4</f>
        <v>女300m</v>
      </c>
      <c r="N11" s="176">
        <f>COUNTIF(②選手情報入力!$I$10:$N$99,M11)</f>
        <v>0</v>
      </c>
    </row>
    <row r="12" spans="1:14" ht="21" customHeight="1">
      <c r="A12" s="173"/>
      <c r="B12" s="207" t="s">
        <v>266</v>
      </c>
      <c r="C12" s="403">
        <f t="shared" ref="C12:C17" si="0">IF(L12=0,0,L12)</f>
        <v>0</v>
      </c>
      <c r="D12" s="404"/>
      <c r="E12" s="175"/>
      <c r="F12" s="207" t="s">
        <v>270</v>
      </c>
      <c r="G12" s="174">
        <f t="shared" ref="G12:G27" si="1">IF(N12=0,0,N12)</f>
        <v>0</v>
      </c>
      <c r="H12" s="173"/>
      <c r="K12" s="163" t="str">
        <f>種目情報!A5</f>
        <v>男1000m</v>
      </c>
      <c r="L12" s="176">
        <f>COUNTIF(②選手情報入力!$I$10:$N$99,K12)</f>
        <v>0</v>
      </c>
      <c r="M12" s="163" t="str">
        <f>種目情報!E5</f>
        <v>女1000m</v>
      </c>
      <c r="N12" s="176">
        <f>COUNTIF(②選手情報入力!$I$10:$N$99,M12)</f>
        <v>0</v>
      </c>
    </row>
    <row r="13" spans="1:14" ht="21" customHeight="1">
      <c r="A13" s="173"/>
      <c r="B13" s="207" t="s">
        <v>221</v>
      </c>
      <c r="C13" s="403">
        <f t="shared" si="0"/>
        <v>0</v>
      </c>
      <c r="D13" s="404"/>
      <c r="E13" s="175"/>
      <c r="F13" s="207" t="s">
        <v>226</v>
      </c>
      <c r="G13" s="174">
        <f t="shared" si="1"/>
        <v>0</v>
      </c>
      <c r="H13" s="173"/>
      <c r="K13" s="163" t="str">
        <f>種目情報!A6</f>
        <v>男走高跳A</v>
      </c>
      <c r="L13" s="176">
        <f>COUNTIF(②選手情報入力!$I$10:$N$99,K13)</f>
        <v>0</v>
      </c>
      <c r="M13" s="163" t="str">
        <f>種目情報!E6</f>
        <v>女走高跳A</v>
      </c>
      <c r="N13" s="176">
        <f>COUNTIF(②選手情報入力!$I$10:$N$99,M13)</f>
        <v>0</v>
      </c>
    </row>
    <row r="14" spans="1:14" ht="21" customHeight="1">
      <c r="A14" s="173"/>
      <c r="B14" s="207" t="s">
        <v>222</v>
      </c>
      <c r="C14" s="403">
        <f t="shared" si="0"/>
        <v>0</v>
      </c>
      <c r="D14" s="404"/>
      <c r="E14" s="175"/>
      <c r="F14" s="207" t="s">
        <v>227</v>
      </c>
      <c r="G14" s="174">
        <f t="shared" si="1"/>
        <v>0</v>
      </c>
      <c r="H14" s="173"/>
      <c r="K14" s="163" t="str">
        <f>種目情報!A7</f>
        <v>男走高跳B</v>
      </c>
      <c r="L14" s="176">
        <f>COUNTIF(②選手情報入力!$I$10:$N$99,K14)</f>
        <v>0</v>
      </c>
      <c r="M14" s="163" t="str">
        <f>種目情報!E7</f>
        <v>女走高跳B</v>
      </c>
      <c r="N14" s="176">
        <f>COUNTIF(②選手情報入力!$I$10:$N$99,M14)</f>
        <v>0</v>
      </c>
    </row>
    <row r="15" spans="1:14" ht="21" customHeight="1">
      <c r="A15" s="173"/>
      <c r="B15" s="207" t="s">
        <v>223</v>
      </c>
      <c r="C15" s="403">
        <f t="shared" si="0"/>
        <v>0</v>
      </c>
      <c r="D15" s="404"/>
      <c r="E15" s="175"/>
      <c r="F15" s="207" t="s">
        <v>228</v>
      </c>
      <c r="G15" s="174">
        <f t="shared" si="1"/>
        <v>0</v>
      </c>
      <c r="H15" s="173"/>
      <c r="K15" s="163" t="str">
        <f>種目情報!A8</f>
        <v>男走幅跳</v>
      </c>
      <c r="L15" s="176">
        <f>COUNTIF(②選手情報入力!$I$10:$N$99,K15)</f>
        <v>0</v>
      </c>
      <c r="M15" s="163" t="str">
        <f>種目情報!E8</f>
        <v>女走幅跳</v>
      </c>
      <c r="N15" s="176">
        <f>COUNTIF(②選手情報入力!$I$10:$N$99,M15)</f>
        <v>0</v>
      </c>
    </row>
    <row r="16" spans="1:14" ht="21" customHeight="1">
      <c r="A16" s="173"/>
      <c r="B16" s="207" t="s">
        <v>273</v>
      </c>
      <c r="C16" s="403">
        <f t="shared" si="0"/>
        <v>0</v>
      </c>
      <c r="D16" s="404"/>
      <c r="E16" s="175"/>
      <c r="F16" s="198" t="s">
        <v>271</v>
      </c>
      <c r="G16" s="174">
        <f t="shared" si="1"/>
        <v>0</v>
      </c>
      <c r="H16" s="173"/>
      <c r="K16" s="163" t="e">
        <f>種目情報!#REF!</f>
        <v>#REF!</v>
      </c>
      <c r="L16" s="176">
        <f>COUNTIF(②選手情報入力!$I$10:$N$99,K16)</f>
        <v>0</v>
      </c>
      <c r="M16" s="163" t="str">
        <f>種目情報!E9</f>
        <v>女砲丸投</v>
      </c>
      <c r="N16" s="176">
        <f>COUNTIF(②選手情報入力!$I$10:$N$99,M16)</f>
        <v>0</v>
      </c>
    </row>
    <row r="17" spans="1:14" ht="21" customHeight="1">
      <c r="A17" s="173"/>
      <c r="B17" s="207" t="s">
        <v>274</v>
      </c>
      <c r="C17" s="403">
        <f t="shared" si="0"/>
        <v>0</v>
      </c>
      <c r="D17" s="404"/>
      <c r="E17" s="175"/>
      <c r="F17" s="198" t="s">
        <v>272</v>
      </c>
      <c r="G17" s="174">
        <f t="shared" si="1"/>
        <v>0</v>
      </c>
      <c r="H17" s="173"/>
      <c r="K17" s="163" t="e">
        <f>種目情報!#REF!</f>
        <v>#REF!</v>
      </c>
      <c r="L17" s="176">
        <f>COUNTIF(②選手情報入力!$I$10:$N$99,K17)</f>
        <v>0</v>
      </c>
      <c r="M17" s="163" t="str">
        <f>種目情報!E10</f>
        <v>女円盤投</v>
      </c>
      <c r="N17" s="176">
        <f>COUNTIF(②選手情報入力!$I$10:$N$99,M17)</f>
        <v>0</v>
      </c>
    </row>
    <row r="18" spans="1:14" ht="21" hidden="1" customHeight="1">
      <c r="A18" s="173"/>
      <c r="B18" s="207"/>
      <c r="C18" s="403">
        <f t="shared" ref="C18:C28" si="2">IF(L18=0,0,L18)</f>
        <v>0</v>
      </c>
      <c r="D18" s="404"/>
      <c r="E18" s="175"/>
      <c r="F18" s="205"/>
      <c r="G18" s="174">
        <f t="shared" si="1"/>
        <v>0</v>
      </c>
      <c r="H18" s="173"/>
      <c r="K18" s="163" t="str">
        <f>種目情報!A9</f>
        <v>男高校砲丸投</v>
      </c>
      <c r="L18" s="176">
        <f>COUNTIF(②選手情報入力!$I$10:$N$99,K18)</f>
        <v>0</v>
      </c>
      <c r="M18" s="163" t="str">
        <f>種目情報!E9</f>
        <v>女砲丸投</v>
      </c>
      <c r="N18" s="176">
        <f>COUNTIF(②選手情報入力!$I$10:$N$99,M18)</f>
        <v>0</v>
      </c>
    </row>
    <row r="19" spans="1:14" ht="21" hidden="1" customHeight="1">
      <c r="A19" s="173"/>
      <c r="B19" s="207"/>
      <c r="C19" s="403">
        <f t="shared" si="2"/>
        <v>0</v>
      </c>
      <c r="D19" s="404"/>
      <c r="E19" s="175"/>
      <c r="F19" s="205"/>
      <c r="G19" s="174">
        <f t="shared" si="1"/>
        <v>0</v>
      </c>
      <c r="H19" s="173"/>
      <c r="K19" s="163" t="e">
        <f>種目情報!#REF!</f>
        <v>#REF!</v>
      </c>
      <c r="L19" s="176">
        <f>COUNTIF(②選手情報入力!$I$10:$N$99,K19)</f>
        <v>0</v>
      </c>
      <c r="M19" s="163" t="str">
        <f>種目情報!E10</f>
        <v>女円盤投</v>
      </c>
      <c r="N19" s="176">
        <f>COUNTIF(②選手情報入力!$I$10:$N$99,M19)</f>
        <v>0</v>
      </c>
    </row>
    <row r="20" spans="1:14" ht="21" hidden="1" customHeight="1">
      <c r="A20" s="173"/>
      <c r="B20" s="207"/>
      <c r="C20" s="403">
        <f t="shared" si="2"/>
        <v>0</v>
      </c>
      <c r="D20" s="404"/>
      <c r="E20" s="175"/>
      <c r="F20" s="205"/>
      <c r="G20" s="174">
        <f t="shared" si="1"/>
        <v>0</v>
      </c>
      <c r="H20" s="173"/>
      <c r="K20" s="163" t="e">
        <f>種目情報!#REF!</f>
        <v>#REF!</v>
      </c>
      <c r="L20" s="176">
        <f>COUNTIF(②選手情報入力!$I$10:$N$99,K20)</f>
        <v>0</v>
      </c>
      <c r="M20" s="163">
        <f>種目情報!E12</f>
        <v>0</v>
      </c>
      <c r="N20" s="176">
        <f>COUNTIF(②選手情報入力!$I$10:$N$99,M20)</f>
        <v>0</v>
      </c>
    </row>
    <row r="21" spans="1:14" ht="21" hidden="1" customHeight="1">
      <c r="A21" s="173"/>
      <c r="B21" s="207"/>
      <c r="C21" s="403">
        <f t="shared" si="2"/>
        <v>0</v>
      </c>
      <c r="D21" s="404"/>
      <c r="E21" s="175"/>
      <c r="F21" s="205"/>
      <c r="G21" s="174">
        <f t="shared" si="1"/>
        <v>0</v>
      </c>
      <c r="H21" s="173"/>
      <c r="K21" s="163" t="e">
        <f>種目情報!#REF!</f>
        <v>#REF!</v>
      </c>
      <c r="L21" s="176">
        <f>COUNTIF(②選手情報入力!$I$10:$N$99,K21)</f>
        <v>0</v>
      </c>
      <c r="M21" s="163">
        <f>種目情報!E13</f>
        <v>0</v>
      </c>
      <c r="N21" s="176">
        <f>COUNTIF(②選手情報入力!$I$10:$N$99,M21)</f>
        <v>0</v>
      </c>
    </row>
    <row r="22" spans="1:14" ht="21" hidden="1" customHeight="1">
      <c r="A22" s="173"/>
      <c r="B22" s="207"/>
      <c r="C22" s="403">
        <f t="shared" si="2"/>
        <v>0</v>
      </c>
      <c r="D22" s="404"/>
      <c r="E22" s="175"/>
      <c r="F22" s="205"/>
      <c r="G22" s="174">
        <f t="shared" si="1"/>
        <v>0</v>
      </c>
      <c r="H22" s="173"/>
      <c r="K22" s="163" t="str">
        <f>種目情報!A7</f>
        <v>男走高跳B</v>
      </c>
      <c r="L22" s="176">
        <f>COUNTIF(②選手情報入力!$I$10:$N$99,K22)</f>
        <v>0</v>
      </c>
      <c r="M22" s="163">
        <f>種目情報!E14</f>
        <v>0</v>
      </c>
      <c r="N22" s="176">
        <f>COUNTIF(②選手情報入力!$I$10:$N$99,M22)</f>
        <v>0</v>
      </c>
    </row>
    <row r="23" spans="1:14" ht="21" hidden="1" customHeight="1">
      <c r="A23" s="173"/>
      <c r="B23" s="207"/>
      <c r="C23" s="403">
        <f t="shared" si="2"/>
        <v>0</v>
      </c>
      <c r="D23" s="404"/>
      <c r="E23" s="175"/>
      <c r="F23" s="205"/>
      <c r="G23" s="174">
        <f t="shared" si="1"/>
        <v>0</v>
      </c>
      <c r="H23" s="173"/>
      <c r="K23" s="163">
        <f>種目情報!A12</f>
        <v>0</v>
      </c>
      <c r="L23" s="176">
        <f>COUNTIF(②選手情報入力!$I$10:$N$99,K23)</f>
        <v>0</v>
      </c>
      <c r="M23" s="163">
        <f>種目情報!E15</f>
        <v>0</v>
      </c>
      <c r="N23" s="176">
        <f>COUNTIF(②選手情報入力!$I$10:$N$99,M23)</f>
        <v>0</v>
      </c>
    </row>
    <row r="24" spans="1:14" ht="21" hidden="1" customHeight="1">
      <c r="A24" s="173"/>
      <c r="B24" s="207"/>
      <c r="C24" s="403">
        <f t="shared" si="2"/>
        <v>0</v>
      </c>
      <c r="D24" s="404"/>
      <c r="E24" s="175"/>
      <c r="F24" s="205"/>
      <c r="G24" s="174">
        <f t="shared" si="1"/>
        <v>0</v>
      </c>
      <c r="H24" s="173"/>
      <c r="I24" s="201"/>
      <c r="K24" s="163" t="str">
        <f>種目情報!A8</f>
        <v>男走幅跳</v>
      </c>
      <c r="L24" s="176">
        <f>COUNTIF(②選手情報入力!$I$10:$N$99,K24)</f>
        <v>0</v>
      </c>
      <c r="M24" s="163">
        <f>種目情報!E16</f>
        <v>0</v>
      </c>
      <c r="N24" s="176">
        <f>COUNTIF(②選手情報入力!$I$10:$N$99,M24)</f>
        <v>0</v>
      </c>
    </row>
    <row r="25" spans="1:14" ht="21" hidden="1" customHeight="1">
      <c r="A25" s="173"/>
      <c r="B25" s="207"/>
      <c r="C25" s="403">
        <f t="shared" si="2"/>
        <v>0</v>
      </c>
      <c r="D25" s="404"/>
      <c r="E25" s="175"/>
      <c r="F25" s="205"/>
      <c r="G25" s="174">
        <f t="shared" si="1"/>
        <v>0</v>
      </c>
      <c r="H25" s="173"/>
      <c r="K25" s="163">
        <f>種目情報!A14</f>
        <v>0</v>
      </c>
      <c r="L25" s="176">
        <f>COUNTIF(②選手情報入力!$I$10:$N$99,K25)</f>
        <v>0</v>
      </c>
      <c r="M25" s="163">
        <f>種目情報!E17</f>
        <v>0</v>
      </c>
      <c r="N25" s="176">
        <f>COUNTIF(②選手情報入力!$I$10:$N$99,M25)</f>
        <v>0</v>
      </c>
    </row>
    <row r="26" spans="1:14" ht="21" hidden="1" customHeight="1">
      <c r="A26" s="173"/>
      <c r="B26" s="205"/>
      <c r="C26" s="403">
        <f t="shared" si="2"/>
        <v>0</v>
      </c>
      <c r="D26" s="404"/>
      <c r="E26" s="175"/>
      <c r="F26" s="205"/>
      <c r="G26" s="174">
        <f t="shared" si="1"/>
        <v>0</v>
      </c>
      <c r="H26" s="173"/>
      <c r="K26" s="163">
        <f>種目情報!A15</f>
        <v>0</v>
      </c>
      <c r="L26" s="176">
        <f>COUNTIF(②選手情報入力!$I$10:$N$99,K26)</f>
        <v>0</v>
      </c>
      <c r="M26" s="163">
        <f>種目情報!E18</f>
        <v>0</v>
      </c>
      <c r="N26" s="176">
        <f>COUNTIF(②選手情報入力!$I$10:$N$99,M26)</f>
        <v>0</v>
      </c>
    </row>
    <row r="27" spans="1:14" ht="21" hidden="1" customHeight="1">
      <c r="A27" s="173"/>
      <c r="B27" s="205"/>
      <c r="C27" s="403">
        <f t="shared" si="2"/>
        <v>0</v>
      </c>
      <c r="D27" s="404"/>
      <c r="E27" s="175"/>
      <c r="F27" s="205"/>
      <c r="G27" s="174">
        <f t="shared" si="1"/>
        <v>0</v>
      </c>
      <c r="H27" s="173"/>
      <c r="K27" s="163" t="e">
        <f>種目情報!#REF!</f>
        <v>#REF!</v>
      </c>
      <c r="L27" s="176">
        <f>COUNTIF(②選手情報入力!$I$10:$N$99,K27)</f>
        <v>0</v>
      </c>
      <c r="M27" s="163">
        <f>種目情報!E19</f>
        <v>0</v>
      </c>
      <c r="N27" s="176">
        <f>COUNTIF(②選手情報入力!$I$10:$N$99,M27)</f>
        <v>0</v>
      </c>
    </row>
    <row r="28" spans="1:14" ht="21" hidden="1" customHeight="1">
      <c r="A28" s="173"/>
      <c r="B28" s="207"/>
      <c r="C28" s="403">
        <f t="shared" si="2"/>
        <v>0</v>
      </c>
      <c r="D28" s="404"/>
      <c r="E28" s="175"/>
      <c r="F28" s="197"/>
      <c r="G28" s="174" t="str">
        <f>IF(N20=0,"",N20)</f>
        <v/>
      </c>
      <c r="H28" s="173"/>
      <c r="K28" s="163" t="e">
        <f>種目情報!#REF!</f>
        <v>#REF!</v>
      </c>
      <c r="L28" s="176">
        <f>COUNTIF(②選手情報入力!$I$10:$N$99,K28)</f>
        <v>0</v>
      </c>
      <c r="M28" s="163">
        <f>種目情報!E20</f>
        <v>0</v>
      </c>
      <c r="N28" s="176">
        <f>COUNTIF(②選手情報入力!$I$10:$N$99,M28)</f>
        <v>0</v>
      </c>
    </row>
    <row r="29" spans="1:14" ht="21" customHeight="1" thickBot="1">
      <c r="A29" s="173"/>
      <c r="B29" s="205"/>
      <c r="C29" s="419" t="str">
        <f>IF(L21=0,"",L21)</f>
        <v/>
      </c>
      <c r="D29" s="420"/>
      <c r="E29" s="175"/>
      <c r="F29" s="178"/>
      <c r="G29" s="177" t="str">
        <f>IF(N21=0,"",N21)</f>
        <v/>
      </c>
      <c r="H29" s="173"/>
      <c r="K29" s="163">
        <f>種目情報!A18</f>
        <v>0</v>
      </c>
      <c r="L29" s="176">
        <f>COUNTIF(②選手情報入力!$I$10:$N$99,K29)</f>
        <v>0</v>
      </c>
      <c r="M29" s="163">
        <f>種目情報!E21</f>
        <v>0</v>
      </c>
      <c r="N29" s="176">
        <f>COUNTIF(②選手情報入力!$I$10:$N$99,M29)</f>
        <v>0</v>
      </c>
    </row>
    <row r="30" spans="1:14" ht="21" customHeight="1" thickBot="1">
      <c r="A30" s="173"/>
      <c r="B30" s="291" t="s">
        <v>56</v>
      </c>
      <c r="C30" s="424" t="str">
        <f>IF(③リレー情報確認!F14=0,"",③リレー情報確認!F14)</f>
        <v/>
      </c>
      <c r="D30" s="425"/>
      <c r="E30" s="175"/>
      <c r="F30" s="294" t="s">
        <v>56</v>
      </c>
      <c r="G30" s="295" t="str">
        <f>IF(③リレー情報確認!R14=0,"",③リレー情報確認!R14)</f>
        <v/>
      </c>
      <c r="H30" s="173"/>
      <c r="L30" s="176"/>
      <c r="N30" s="176"/>
    </row>
    <row r="31" spans="1:14" ht="21" hidden="1" customHeight="1" thickBot="1">
      <c r="A31" s="173"/>
      <c r="B31" s="290" t="s">
        <v>57</v>
      </c>
      <c r="C31" s="422" t="str">
        <f>IF(③リレー情報確認!L14=0,"",③リレー情報確認!L14)</f>
        <v/>
      </c>
      <c r="D31" s="423"/>
      <c r="E31" s="175"/>
      <c r="F31" s="292" t="s">
        <v>57</v>
      </c>
      <c r="G31" s="293" t="str">
        <f>IF(③リレー情報確認!X14=0,"",③リレー情報確認!X14)</f>
        <v/>
      </c>
      <c r="H31" s="173"/>
      <c r="K31" s="163" t="e">
        <f>種目情報!#REF!</f>
        <v>#REF!</v>
      </c>
      <c r="L31" s="176">
        <f>COUNTIF(②選手情報入力!$I$10:$N$99,K31)</f>
        <v>0</v>
      </c>
      <c r="M31" s="163" t="e">
        <f>種目情報!#REF!</f>
        <v>#REF!</v>
      </c>
      <c r="N31" s="176">
        <f>COUNTIF(②選手情報入力!$I$10:$N$99,M31)</f>
        <v>0</v>
      </c>
    </row>
    <row r="32" spans="1:14" ht="21" customHeight="1">
      <c r="A32" s="162"/>
      <c r="B32" s="179"/>
      <c r="C32" s="180"/>
      <c r="D32" s="180"/>
      <c r="E32" s="175"/>
      <c r="H32" s="162"/>
      <c r="K32" s="163" t="e">
        <f>種目情報!#REF!</f>
        <v>#REF!</v>
      </c>
      <c r="L32" s="176">
        <f>COUNTIF(②選手情報入力!$I$10:$N$99,K32)</f>
        <v>0</v>
      </c>
      <c r="M32" s="163" t="e">
        <f>種目情報!#REF!</f>
        <v>#REF!</v>
      </c>
      <c r="N32" s="176">
        <f>COUNTIF(②選手情報入力!$I$10:$N$99,M32)</f>
        <v>0</v>
      </c>
    </row>
    <row r="33" spans="1:8" ht="21" customHeight="1" thickBot="1">
      <c r="B33" s="398" t="s">
        <v>167</v>
      </c>
      <c r="C33" s="421"/>
      <c r="D33" s="203"/>
      <c r="E33" s="175"/>
      <c r="F33" s="398"/>
      <c r="G33" s="398"/>
      <c r="H33" s="241"/>
    </row>
    <row r="34" spans="1:8" ht="21" customHeight="1">
      <c r="A34" s="162"/>
      <c r="B34" s="181" t="s">
        <v>169</v>
      </c>
      <c r="C34" s="410">
        <f>②選手情報入力!G100</f>
        <v>0</v>
      </c>
      <c r="D34" s="411"/>
      <c r="E34" s="175"/>
      <c r="F34" s="214" t="s">
        <v>229</v>
      </c>
      <c r="G34" s="215">
        <f>C34*700</f>
        <v>0</v>
      </c>
      <c r="H34" s="162"/>
    </row>
    <row r="35" spans="1:8" ht="21" customHeight="1" thickBot="1">
      <c r="A35" s="162"/>
      <c r="B35" s="182" t="s">
        <v>170</v>
      </c>
      <c r="C35" s="412">
        <f>②選手情報入力!G101</f>
        <v>0</v>
      </c>
      <c r="D35" s="413"/>
      <c r="E35" s="175"/>
      <c r="F35" s="217" t="s">
        <v>230</v>
      </c>
      <c r="G35" s="218">
        <f>C35*1000</f>
        <v>0</v>
      </c>
      <c r="H35" s="162"/>
    </row>
    <row r="36" spans="1:8" ht="21" customHeight="1" thickTop="1" thickBot="1">
      <c r="A36" s="162"/>
      <c r="B36" s="219" t="s">
        <v>232</v>
      </c>
      <c r="C36" s="224">
        <f>①学校情報入力!D9</f>
        <v>0</v>
      </c>
      <c r="D36" s="204" t="s">
        <v>173</v>
      </c>
      <c r="F36" s="315" t="s">
        <v>365</v>
      </c>
      <c r="G36" s="216">
        <f>C36*600</f>
        <v>0</v>
      </c>
      <c r="H36" s="162"/>
    </row>
    <row r="37" spans="1:8" ht="18.75" customHeight="1" thickBot="1">
      <c r="A37" s="162"/>
      <c r="F37" s="199" t="s">
        <v>231</v>
      </c>
      <c r="G37" s="200">
        <f>SUM(G34:G36)</f>
        <v>0</v>
      </c>
      <c r="H37" s="162"/>
    </row>
    <row r="38" spans="1:8" ht="18.75" customHeight="1" thickBot="1">
      <c r="A38" s="187"/>
      <c r="B38" s="414" t="s">
        <v>180</v>
      </c>
      <c r="C38" s="415"/>
      <c r="D38" s="415"/>
      <c r="E38" s="416"/>
      <c r="F38" s="183"/>
      <c r="G38" s="184"/>
      <c r="H38" s="187"/>
    </row>
    <row r="39" spans="1:8" ht="18.75" customHeight="1">
      <c r="A39" s="162"/>
      <c r="B39" s="220" t="str">
        <f>IF(①学校情報入力!B11="","",①学校情報入力!B11)</f>
        <v/>
      </c>
      <c r="C39" s="417" t="str">
        <f>IF(①学校情報入力!F11="","",①学校情報入力!F11)</f>
        <v/>
      </c>
      <c r="D39" s="417"/>
      <c r="E39" s="418"/>
      <c r="H39" s="162"/>
    </row>
    <row r="40" spans="1:8" ht="18.75" customHeight="1" thickBot="1">
      <c r="A40" s="162"/>
      <c r="B40" s="221" t="str">
        <f>IF(①学校情報入力!B12="","",①学校情報入力!B12)</f>
        <v/>
      </c>
      <c r="C40" s="408" t="str">
        <f>IF(①学校情報入力!F12="","",①学校情報入力!F12)</f>
        <v/>
      </c>
      <c r="D40" s="408"/>
      <c r="E40" s="409"/>
      <c r="F40" s="407">
        <f ca="1">TODAY()</f>
        <v>42782</v>
      </c>
      <c r="G40" s="407"/>
      <c r="H40" s="162"/>
    </row>
    <row r="41" spans="1:8" ht="17.25">
      <c r="A41" s="162"/>
      <c r="B41" s="253" t="s">
        <v>143</v>
      </c>
      <c r="C41" s="241"/>
      <c r="D41" s="241"/>
      <c r="E41" s="241"/>
      <c r="F41" s="241"/>
      <c r="G41" s="241"/>
      <c r="H41" s="162"/>
    </row>
    <row r="42" spans="1:8" ht="15">
      <c r="A42" s="162"/>
      <c r="B42" s="186"/>
      <c r="C42" s="132"/>
      <c r="D42" s="132"/>
      <c r="E42" s="185"/>
      <c r="H42" s="162"/>
    </row>
    <row r="43" spans="1:8" ht="14.25">
      <c r="A43" s="162"/>
      <c r="C43" s="173"/>
      <c r="D43" s="173"/>
      <c r="E43" s="185"/>
      <c r="H43" s="162"/>
    </row>
    <row r="44" spans="1:8" ht="14.25">
      <c r="A44" s="162"/>
      <c r="E44" s="185"/>
      <c r="H44" s="162"/>
    </row>
    <row r="45" spans="1:8" ht="14.25">
      <c r="A45" s="162"/>
      <c r="B45" s="185"/>
      <c r="C45" s="185"/>
      <c r="D45" s="185"/>
      <c r="E45" s="185"/>
      <c r="H45" s="162"/>
    </row>
    <row r="46" spans="1:8" ht="14.25">
      <c r="A46" s="162"/>
      <c r="B46" s="187"/>
      <c r="C46" s="187"/>
      <c r="D46" s="187"/>
      <c r="E46" s="187"/>
      <c r="F46" s="187"/>
      <c r="G46" s="187"/>
      <c r="H46" s="162"/>
    </row>
    <row r="47" spans="1:8" ht="14.25">
      <c r="A47" s="162"/>
      <c r="B47" s="185"/>
      <c r="C47" s="185"/>
      <c r="D47" s="185"/>
      <c r="E47" s="185"/>
      <c r="H47" s="162"/>
    </row>
    <row r="48" spans="1:8" ht="18.75">
      <c r="A48" s="162"/>
      <c r="B48" s="188"/>
      <c r="C48" s="188"/>
      <c r="D48" s="188"/>
      <c r="E48" s="188"/>
      <c r="H48" s="162"/>
    </row>
    <row r="49" spans="1:8" ht="18.75">
      <c r="A49" s="162"/>
      <c r="B49" s="188"/>
      <c r="C49" s="188"/>
      <c r="D49" s="188"/>
      <c r="E49" s="188"/>
      <c r="F49" s="188"/>
      <c r="G49" s="188"/>
      <c r="H49" s="162"/>
    </row>
    <row r="50" spans="1:8" ht="14.25">
      <c r="B50" s="189"/>
      <c r="C50" s="185"/>
      <c r="D50" s="185"/>
      <c r="E50" s="185"/>
      <c r="F50" s="190"/>
      <c r="G50" s="185"/>
    </row>
    <row r="51" spans="1:8" ht="14.25">
      <c r="B51" s="189"/>
      <c r="C51" s="185"/>
      <c r="D51" s="185"/>
      <c r="E51" s="185"/>
      <c r="F51" s="190"/>
      <c r="G51" s="185"/>
    </row>
    <row r="52" spans="1:8" ht="14.25">
      <c r="B52" s="189"/>
      <c r="C52" s="185"/>
      <c r="D52" s="185"/>
      <c r="E52" s="185"/>
      <c r="F52" s="190"/>
      <c r="G52" s="185"/>
    </row>
    <row r="53" spans="1:8" ht="14.25">
      <c r="B53" s="189"/>
      <c r="C53" s="185"/>
      <c r="D53" s="185"/>
      <c r="E53" s="185"/>
      <c r="F53" s="190"/>
      <c r="G53" s="185"/>
    </row>
    <row r="54" spans="1:8" ht="14.25">
      <c r="B54" s="189"/>
      <c r="C54" s="185"/>
      <c r="D54" s="185"/>
      <c r="E54" s="185"/>
      <c r="F54" s="190"/>
      <c r="G54" s="185"/>
    </row>
    <row r="55" spans="1:8" ht="14.25">
      <c r="B55" s="189"/>
      <c r="C55" s="185"/>
      <c r="D55" s="185"/>
      <c r="E55" s="185"/>
      <c r="F55" s="190"/>
      <c r="G55" s="185"/>
    </row>
    <row r="56" spans="1:8" ht="14.25">
      <c r="B56" s="189"/>
      <c r="C56" s="185"/>
      <c r="D56" s="185"/>
      <c r="E56" s="185"/>
      <c r="F56" s="190"/>
      <c r="G56" s="185"/>
    </row>
    <row r="57" spans="1:8" ht="14.25">
      <c r="B57" s="189"/>
      <c r="C57" s="185"/>
      <c r="D57" s="185"/>
      <c r="E57" s="185"/>
      <c r="F57" s="190"/>
      <c r="G57" s="185"/>
    </row>
  </sheetData>
  <sheetProtection sheet="1" objects="1" scenarios="1" selectLockedCells="1"/>
  <mergeCells count="38">
    <mergeCell ref="C28:D28"/>
    <mergeCell ref="F40:G40"/>
    <mergeCell ref="F33:G33"/>
    <mergeCell ref="C40:E40"/>
    <mergeCell ref="C34:D34"/>
    <mergeCell ref="C35:D35"/>
    <mergeCell ref="B38:E38"/>
    <mergeCell ref="C39:E39"/>
    <mergeCell ref="C29:D29"/>
    <mergeCell ref="B33:C33"/>
    <mergeCell ref="C31:D31"/>
    <mergeCell ref="C30:D30"/>
    <mergeCell ref="C10:D10"/>
    <mergeCell ref="C11:D11"/>
    <mergeCell ref="C12:D12"/>
    <mergeCell ref="C13:D13"/>
    <mergeCell ref="C14:D14"/>
    <mergeCell ref="C15:D15"/>
    <mergeCell ref="C16:D16"/>
    <mergeCell ref="C17:D17"/>
    <mergeCell ref="C26:D26"/>
    <mergeCell ref="C27:D27"/>
    <mergeCell ref="C18:D18"/>
    <mergeCell ref="C19:D19"/>
    <mergeCell ref="C20:D20"/>
    <mergeCell ref="C21:D21"/>
    <mergeCell ref="C22:D22"/>
    <mergeCell ref="C23:D23"/>
    <mergeCell ref="C24:D24"/>
    <mergeCell ref="C25:D25"/>
    <mergeCell ref="D1:H1"/>
    <mergeCell ref="A2:H2"/>
    <mergeCell ref="A5:H5"/>
    <mergeCell ref="A6:H6"/>
    <mergeCell ref="B9:C9"/>
    <mergeCell ref="F9:G9"/>
    <mergeCell ref="A3:E3"/>
    <mergeCell ref="D8:G8"/>
  </mergeCells>
  <phoneticPr fontId="1"/>
  <printOptions horizontalCentered="1"/>
  <pageMargins left="0.39370078740157483" right="0.39370078740157483" top="0.59055118110236227" bottom="0.59055118110236227" header="0.31496062992125984" footer="0.31496062992125984"/>
  <pageSetup paperSize="9" scale="96" orientation="portrait" horizont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M97"/>
  <sheetViews>
    <sheetView zoomScaleNormal="100" workbookViewId="0">
      <pane ySplit="7" topLeftCell="A8" activePane="bottomLeft" state="frozen"/>
      <selection pane="bottomLeft" activeCell="A2" sqref="A2"/>
    </sheetView>
  </sheetViews>
  <sheetFormatPr defaultRowHeight="13.5"/>
  <cols>
    <col min="1" max="1" width="3.625" style="13" bestFit="1" customWidth="1"/>
    <col min="2" max="2" width="6" style="1" bestFit="1" customWidth="1"/>
    <col min="3" max="3" width="15" style="1" customWidth="1"/>
    <col min="4" max="5" width="3.75" style="1" customWidth="1"/>
    <col min="6" max="6" width="17.25" style="13" customWidth="1"/>
    <col min="7" max="7" width="17.25" style="1" customWidth="1"/>
    <col min="8" max="8" width="13.75" style="87" customWidth="1"/>
    <col min="9" max="9" width="9.375" style="5" customWidth="1"/>
    <col min="10" max="10" width="13.75" style="13" hidden="1" customWidth="1"/>
    <col min="11" max="11" width="9.375" style="1" hidden="1" customWidth="1"/>
    <col min="12" max="12" width="11.125" style="13" customWidth="1"/>
    <col min="13" max="13" width="6.875" style="13" hidden="1" customWidth="1"/>
    <col min="14" max="16384" width="9" style="13"/>
  </cols>
  <sheetData>
    <row r="1" spans="1:13" ht="17.25">
      <c r="A1" s="9" t="s">
        <v>276</v>
      </c>
    </row>
    <row r="2" spans="1:13" ht="14.25">
      <c r="D2" s="15" t="s">
        <v>141</v>
      </c>
      <c r="E2" s="433" t="str">
        <f>注意事項!C3&amp;注意事項!F3</f>
        <v>第７回名古屋地区競技会　プレシーズンゲーム</v>
      </c>
      <c r="F2" s="433"/>
      <c r="G2" s="433"/>
      <c r="H2" s="433"/>
      <c r="I2" s="426" t="s">
        <v>264</v>
      </c>
      <c r="J2" s="287"/>
      <c r="K2" s="288"/>
      <c r="L2" s="289" t="str">
        <f>IF(①学校情報入力!D5="","",①学校情報入力!D5)</f>
        <v/>
      </c>
    </row>
    <row r="3" spans="1:13" ht="18.75" customHeight="1" thickBot="1">
      <c r="I3" s="426"/>
      <c r="J3" s="287"/>
      <c r="K3" s="288"/>
      <c r="L3" s="289" t="str">
        <f>IF(①学校情報入力!D3="","",①学校情報入力!D3)</f>
        <v/>
      </c>
    </row>
    <row r="4" spans="1:13" s="94" customFormat="1" ht="16.5" customHeight="1">
      <c r="B4" s="427" t="s">
        <v>135</v>
      </c>
      <c r="C4" s="113" t="s">
        <v>136</v>
      </c>
      <c r="D4" s="429">
        <f>②選手情報入力!G102</f>
        <v>0</v>
      </c>
      <c r="E4" s="430"/>
      <c r="G4" s="427" t="s">
        <v>126</v>
      </c>
      <c r="H4" s="95" t="s">
        <v>114</v>
      </c>
      <c r="I4" s="285" t="str">
        <f>IF(③リレー情報確認!F8="","",③リレー情報確認!F8)</f>
        <v/>
      </c>
      <c r="J4" s="286" t="s">
        <v>115</v>
      </c>
      <c r="K4" s="285" t="str">
        <f>IF(③リレー情報確認!L8="","",③リレー情報確認!L8)</f>
        <v/>
      </c>
    </row>
    <row r="5" spans="1:13" s="94" customFormat="1" ht="16.5" customHeight="1" thickBot="1">
      <c r="B5" s="428"/>
      <c r="C5" s="114" t="s">
        <v>137</v>
      </c>
      <c r="D5" s="431">
        <f>②選手情報入力!G103</f>
        <v>0</v>
      </c>
      <c r="E5" s="432"/>
      <c r="G5" s="428"/>
      <c r="H5" s="97" t="s">
        <v>124</v>
      </c>
      <c r="I5" s="98" t="str">
        <f>IF(③リレー情報確認!R8="","",③リレー情報確認!R8)</f>
        <v/>
      </c>
      <c r="J5" s="121" t="s">
        <v>125</v>
      </c>
      <c r="K5" s="98" t="str">
        <f>IF(③リレー情報確認!X8="","",③リレー情報確認!X8)</f>
        <v/>
      </c>
    </row>
    <row r="6" spans="1:13" s="94" customFormat="1" ht="18.75" customHeight="1">
      <c r="B6" s="96"/>
      <c r="C6" s="96"/>
      <c r="D6" s="96"/>
      <c r="E6" s="96"/>
      <c r="G6" s="96"/>
      <c r="H6" s="245"/>
      <c r="I6" s="246"/>
      <c r="K6" s="96"/>
    </row>
    <row r="7" spans="1:13" s="94" customFormat="1" ht="16.5" customHeight="1">
      <c r="A7" s="99"/>
      <c r="B7" s="100" t="s">
        <v>127</v>
      </c>
      <c r="C7" s="100" t="s">
        <v>128</v>
      </c>
      <c r="D7" s="100" t="s">
        <v>129</v>
      </c>
      <c r="E7" s="100" t="s">
        <v>130</v>
      </c>
      <c r="F7" s="100" t="s">
        <v>41</v>
      </c>
      <c r="G7" s="100" t="s">
        <v>42</v>
      </c>
      <c r="H7" s="274"/>
      <c r="I7" s="274"/>
      <c r="J7" s="229"/>
      <c r="K7" s="229"/>
      <c r="L7" s="100" t="s">
        <v>131</v>
      </c>
      <c r="M7" s="100" t="s">
        <v>132</v>
      </c>
    </row>
    <row r="8" spans="1:13" s="94" customFormat="1" ht="18" customHeight="1">
      <c r="A8" s="101">
        <v>1</v>
      </c>
      <c r="B8" s="102" t="str">
        <f>IF(②選手情報入力!C10="","",②選手情報入力!C10)</f>
        <v/>
      </c>
      <c r="C8" s="125" t="str">
        <f>IF(②選手情報入力!D10="","",②選手情報入力!D10)</f>
        <v/>
      </c>
      <c r="D8" s="102" t="str">
        <f>IF(②選手情報入力!G10="","",②選手情報入力!G10)</f>
        <v/>
      </c>
      <c r="E8" s="102" t="str">
        <f>IF(②選手情報入力!H10="","",②選手情報入力!H10)</f>
        <v/>
      </c>
      <c r="F8" s="101" t="str">
        <f>IF(②選手情報入力!I10="","",②選手情報入力!I10)</f>
        <v/>
      </c>
      <c r="G8" s="102" t="str">
        <f>IF(②選手情報入力!J10="","",②選手情報入力!J10)</f>
        <v/>
      </c>
      <c r="H8" s="275" t="str">
        <f>IF(②選手情報入力!K10="","",②選手情報入力!K10)</f>
        <v/>
      </c>
      <c r="I8" s="276" t="str">
        <f>IF(②選手情報入力!L10="","",②選手情報入力!L10)</f>
        <v/>
      </c>
      <c r="J8" s="230" t="str">
        <f>IF(②選手情報入力!M10="","",②選手情報入力!M10)</f>
        <v/>
      </c>
      <c r="K8" s="231" t="str">
        <f>IF(②選手情報入力!N10="","",②選手情報入力!N10)</f>
        <v/>
      </c>
      <c r="L8" s="102" t="str">
        <f>IF(②選手情報入力!O10="","",②選手情報入力!O10)</f>
        <v/>
      </c>
      <c r="M8" s="102" t="str">
        <f>IF(②選手情報入力!P10="","",②選手情報入力!P10)</f>
        <v/>
      </c>
    </row>
    <row r="9" spans="1:13" s="94" customFormat="1" ht="18" customHeight="1">
      <c r="A9" s="103">
        <v>2</v>
      </c>
      <c r="B9" s="104" t="str">
        <f>IF(②選手情報入力!C11="","",②選手情報入力!C11)</f>
        <v/>
      </c>
      <c r="C9" s="126" t="str">
        <f>IF(②選手情報入力!D11="","",②選手情報入力!D11)</f>
        <v/>
      </c>
      <c r="D9" s="104" t="str">
        <f>IF(②選手情報入力!G11="","",②選手情報入力!G11)</f>
        <v/>
      </c>
      <c r="E9" s="104" t="str">
        <f>IF(②選手情報入力!H11="","",②選手情報入力!H11)</f>
        <v/>
      </c>
      <c r="F9" s="103" t="str">
        <f>IF(②選手情報入力!I11="","",②選手情報入力!I11)</f>
        <v/>
      </c>
      <c r="G9" s="104" t="str">
        <f>IF(②選手情報入力!J11="","",②選手情報入力!J11)</f>
        <v/>
      </c>
      <c r="H9" s="277" t="str">
        <f>IF(②選手情報入力!K11="","",②選手情報入力!K11)</f>
        <v/>
      </c>
      <c r="I9" s="278" t="str">
        <f>IF(②選手情報入力!L11="","",②選手情報入力!L11)</f>
        <v/>
      </c>
      <c r="J9" s="232" t="str">
        <f>IF(②選手情報入力!M11="","",②選手情報入力!M11)</f>
        <v/>
      </c>
      <c r="K9" s="233" t="str">
        <f>IF(②選手情報入力!N11="","",②選手情報入力!N11)</f>
        <v/>
      </c>
      <c r="L9" s="104" t="str">
        <f>IF(②選手情報入力!O11="","",②選手情報入力!O11)</f>
        <v/>
      </c>
      <c r="M9" s="104" t="str">
        <f>IF(②選手情報入力!P11="","",②選手情報入力!P11)</f>
        <v/>
      </c>
    </row>
    <row r="10" spans="1:13" s="94" customFormat="1" ht="18" customHeight="1">
      <c r="A10" s="103">
        <v>3</v>
      </c>
      <c r="B10" s="104" t="str">
        <f>IF(②選手情報入力!C12="","",②選手情報入力!C12)</f>
        <v/>
      </c>
      <c r="C10" s="126" t="str">
        <f>IF(②選手情報入力!D12="","",②選手情報入力!D12)</f>
        <v/>
      </c>
      <c r="D10" s="104" t="str">
        <f>IF(②選手情報入力!G12="","",②選手情報入力!G12)</f>
        <v/>
      </c>
      <c r="E10" s="104" t="str">
        <f>IF(②選手情報入力!H12="","",②選手情報入力!H12)</f>
        <v/>
      </c>
      <c r="F10" s="103" t="str">
        <f>IF(②選手情報入力!I12="","",②選手情報入力!I12)</f>
        <v/>
      </c>
      <c r="G10" s="104" t="str">
        <f>IF(②選手情報入力!J12="","",②選手情報入力!J12)</f>
        <v/>
      </c>
      <c r="H10" s="277" t="str">
        <f>IF(②選手情報入力!K12="","",②選手情報入力!K12)</f>
        <v/>
      </c>
      <c r="I10" s="278" t="str">
        <f>IF(②選手情報入力!L12="","",②選手情報入力!L12)</f>
        <v/>
      </c>
      <c r="J10" s="232" t="str">
        <f>IF(②選手情報入力!M12="","",②選手情報入力!M12)</f>
        <v/>
      </c>
      <c r="K10" s="233" t="str">
        <f>IF(②選手情報入力!N12="","",②選手情報入力!N12)</f>
        <v/>
      </c>
      <c r="L10" s="104" t="str">
        <f>IF(②選手情報入力!O12="","",②選手情報入力!O12)</f>
        <v/>
      </c>
      <c r="M10" s="104" t="str">
        <f>IF(②選手情報入力!P12="","",②選手情報入力!P12)</f>
        <v/>
      </c>
    </row>
    <row r="11" spans="1:13" s="94" customFormat="1" ht="18" customHeight="1">
      <c r="A11" s="103">
        <v>4</v>
      </c>
      <c r="B11" s="104" t="str">
        <f>IF(②選手情報入力!C13="","",②選手情報入力!C13)</f>
        <v/>
      </c>
      <c r="C11" s="126" t="str">
        <f>IF(②選手情報入力!D13="","",②選手情報入力!D13)</f>
        <v/>
      </c>
      <c r="D11" s="104" t="str">
        <f>IF(②選手情報入力!G13="","",②選手情報入力!G13)</f>
        <v/>
      </c>
      <c r="E11" s="104" t="str">
        <f>IF(②選手情報入力!H13="","",②選手情報入力!H13)</f>
        <v/>
      </c>
      <c r="F11" s="103" t="str">
        <f>IF(②選手情報入力!I13="","",②選手情報入力!I13)</f>
        <v/>
      </c>
      <c r="G11" s="104" t="str">
        <f>IF(②選手情報入力!J13="","",②選手情報入力!J13)</f>
        <v/>
      </c>
      <c r="H11" s="277" t="str">
        <f>IF(②選手情報入力!K13="","",②選手情報入力!K13)</f>
        <v/>
      </c>
      <c r="I11" s="278" t="str">
        <f>IF(②選手情報入力!L13="","",②選手情報入力!L13)</f>
        <v/>
      </c>
      <c r="J11" s="232" t="str">
        <f>IF(②選手情報入力!M13="","",②選手情報入力!M13)</f>
        <v/>
      </c>
      <c r="K11" s="233" t="str">
        <f>IF(②選手情報入力!N13="","",②選手情報入力!N13)</f>
        <v/>
      </c>
      <c r="L11" s="104" t="str">
        <f>IF(②選手情報入力!O13="","",②選手情報入力!O13)</f>
        <v/>
      </c>
      <c r="M11" s="104" t="str">
        <f>IF(②選手情報入力!P13="","",②選手情報入力!P13)</f>
        <v/>
      </c>
    </row>
    <row r="12" spans="1:13" s="94" customFormat="1" ht="18" customHeight="1">
      <c r="A12" s="107">
        <v>5</v>
      </c>
      <c r="B12" s="108" t="str">
        <f>IF(②選手情報入力!C14="","",②選手情報入力!C14)</f>
        <v/>
      </c>
      <c r="C12" s="127" t="str">
        <f>IF(②選手情報入力!D14="","",②選手情報入力!D14)</f>
        <v/>
      </c>
      <c r="D12" s="108" t="str">
        <f>IF(②選手情報入力!G14="","",②選手情報入力!G14)</f>
        <v/>
      </c>
      <c r="E12" s="108" t="str">
        <f>IF(②選手情報入力!H14="","",②選手情報入力!H14)</f>
        <v/>
      </c>
      <c r="F12" s="107" t="str">
        <f>IF(②選手情報入力!I14="","",②選手情報入力!I14)</f>
        <v/>
      </c>
      <c r="G12" s="108" t="str">
        <f>IF(②選手情報入力!J14="","",②選手情報入力!J14)</f>
        <v/>
      </c>
      <c r="H12" s="279" t="str">
        <f>IF(②選手情報入力!K14="","",②選手情報入力!K14)</f>
        <v/>
      </c>
      <c r="I12" s="280" t="str">
        <f>IF(②選手情報入力!L14="","",②選手情報入力!L14)</f>
        <v/>
      </c>
      <c r="J12" s="234" t="str">
        <f>IF(②選手情報入力!M14="","",②選手情報入力!M14)</f>
        <v/>
      </c>
      <c r="K12" s="235" t="str">
        <f>IF(②選手情報入力!N14="","",②選手情報入力!N14)</f>
        <v/>
      </c>
      <c r="L12" s="108" t="str">
        <f>IF(②選手情報入力!O14="","",②選手情報入力!O14)</f>
        <v/>
      </c>
      <c r="M12" s="108" t="str">
        <f>IF(②選手情報入力!P14="","",②選手情報入力!P14)</f>
        <v/>
      </c>
    </row>
    <row r="13" spans="1:13" s="94" customFormat="1" ht="18" customHeight="1">
      <c r="A13" s="101">
        <v>6</v>
      </c>
      <c r="B13" s="102" t="str">
        <f>IF(②選手情報入力!C15="","",②選手情報入力!C15)</f>
        <v/>
      </c>
      <c r="C13" s="125" t="str">
        <f>IF(②選手情報入力!D15="","",②選手情報入力!D15)</f>
        <v/>
      </c>
      <c r="D13" s="102" t="str">
        <f>IF(②選手情報入力!G15="","",②選手情報入力!G15)</f>
        <v/>
      </c>
      <c r="E13" s="102" t="str">
        <f>IF(②選手情報入力!H15="","",②選手情報入力!H15)</f>
        <v/>
      </c>
      <c r="F13" s="101" t="str">
        <f>IF(②選手情報入力!I15="","",②選手情報入力!I15)</f>
        <v/>
      </c>
      <c r="G13" s="102" t="str">
        <f>IF(②選手情報入力!J15="","",②選手情報入力!J15)</f>
        <v/>
      </c>
      <c r="H13" s="275" t="str">
        <f>IF(②選手情報入力!K15="","",②選手情報入力!K15)</f>
        <v/>
      </c>
      <c r="I13" s="276" t="str">
        <f>IF(②選手情報入力!L15="","",②選手情報入力!L15)</f>
        <v/>
      </c>
      <c r="J13" s="230" t="str">
        <f>IF(②選手情報入力!M15="","",②選手情報入力!M15)</f>
        <v/>
      </c>
      <c r="K13" s="231" t="str">
        <f>IF(②選手情報入力!N15="","",②選手情報入力!N15)</f>
        <v/>
      </c>
      <c r="L13" s="102" t="str">
        <f>IF(②選手情報入力!O15="","",②選手情報入力!O15)</f>
        <v/>
      </c>
      <c r="M13" s="102" t="str">
        <f>IF(②選手情報入力!P15="","",②選手情報入力!P15)</f>
        <v/>
      </c>
    </row>
    <row r="14" spans="1:13" s="94" customFormat="1" ht="18" customHeight="1">
      <c r="A14" s="103">
        <v>7</v>
      </c>
      <c r="B14" s="104" t="str">
        <f>IF(②選手情報入力!C16="","",②選手情報入力!C16)</f>
        <v/>
      </c>
      <c r="C14" s="126" t="str">
        <f>IF(②選手情報入力!D16="","",②選手情報入力!D16)</f>
        <v/>
      </c>
      <c r="D14" s="104" t="str">
        <f>IF(②選手情報入力!G16="","",②選手情報入力!G16)</f>
        <v/>
      </c>
      <c r="E14" s="104" t="str">
        <f>IF(②選手情報入力!H16="","",②選手情報入力!H16)</f>
        <v/>
      </c>
      <c r="F14" s="103" t="str">
        <f>IF(②選手情報入力!I16="","",②選手情報入力!I16)</f>
        <v/>
      </c>
      <c r="G14" s="104" t="str">
        <f>IF(②選手情報入力!J16="","",②選手情報入力!J16)</f>
        <v/>
      </c>
      <c r="H14" s="277" t="str">
        <f>IF(②選手情報入力!K16="","",②選手情報入力!K16)</f>
        <v/>
      </c>
      <c r="I14" s="278" t="str">
        <f>IF(②選手情報入力!L16="","",②選手情報入力!L16)</f>
        <v/>
      </c>
      <c r="J14" s="232" t="str">
        <f>IF(②選手情報入力!M16="","",②選手情報入力!M16)</f>
        <v/>
      </c>
      <c r="K14" s="233" t="str">
        <f>IF(②選手情報入力!N16="","",②選手情報入力!N16)</f>
        <v/>
      </c>
      <c r="L14" s="104" t="str">
        <f>IF(②選手情報入力!O16="","",②選手情報入力!O16)</f>
        <v/>
      </c>
      <c r="M14" s="104" t="str">
        <f>IF(②選手情報入力!P16="","",②選手情報入力!P16)</f>
        <v/>
      </c>
    </row>
    <row r="15" spans="1:13" s="94" customFormat="1" ht="18" customHeight="1">
      <c r="A15" s="103">
        <v>8</v>
      </c>
      <c r="B15" s="104" t="str">
        <f>IF(②選手情報入力!C17="","",②選手情報入力!C17)</f>
        <v/>
      </c>
      <c r="C15" s="126" t="str">
        <f>IF(②選手情報入力!D17="","",②選手情報入力!D17)</f>
        <v/>
      </c>
      <c r="D15" s="104" t="str">
        <f>IF(②選手情報入力!G17="","",②選手情報入力!G17)</f>
        <v/>
      </c>
      <c r="E15" s="104" t="str">
        <f>IF(②選手情報入力!H17="","",②選手情報入力!H17)</f>
        <v/>
      </c>
      <c r="F15" s="103" t="str">
        <f>IF(②選手情報入力!I17="","",②選手情報入力!I17)</f>
        <v/>
      </c>
      <c r="G15" s="104" t="str">
        <f>IF(②選手情報入力!J17="","",②選手情報入力!J17)</f>
        <v/>
      </c>
      <c r="H15" s="277" t="str">
        <f>IF(②選手情報入力!K17="","",②選手情報入力!K17)</f>
        <v/>
      </c>
      <c r="I15" s="278" t="str">
        <f>IF(②選手情報入力!L17="","",②選手情報入力!L17)</f>
        <v/>
      </c>
      <c r="J15" s="232" t="str">
        <f>IF(②選手情報入力!M17="","",②選手情報入力!M17)</f>
        <v/>
      </c>
      <c r="K15" s="233" t="str">
        <f>IF(②選手情報入力!N17="","",②選手情報入力!N17)</f>
        <v/>
      </c>
      <c r="L15" s="104" t="str">
        <f>IF(②選手情報入力!O17="","",②選手情報入力!O17)</f>
        <v/>
      </c>
      <c r="M15" s="104" t="str">
        <f>IF(②選手情報入力!P17="","",②選手情報入力!P17)</f>
        <v/>
      </c>
    </row>
    <row r="16" spans="1:13" s="94" customFormat="1" ht="18" customHeight="1">
      <c r="A16" s="103">
        <v>9</v>
      </c>
      <c r="B16" s="104" t="str">
        <f>IF(②選手情報入力!C18="","",②選手情報入力!C18)</f>
        <v/>
      </c>
      <c r="C16" s="126" t="str">
        <f>IF(②選手情報入力!D18="","",②選手情報入力!D18)</f>
        <v/>
      </c>
      <c r="D16" s="104" t="str">
        <f>IF(②選手情報入力!G18="","",②選手情報入力!G18)</f>
        <v/>
      </c>
      <c r="E16" s="104" t="str">
        <f>IF(②選手情報入力!H18="","",②選手情報入力!H18)</f>
        <v/>
      </c>
      <c r="F16" s="103" t="str">
        <f>IF(②選手情報入力!I18="","",②選手情報入力!I18)</f>
        <v/>
      </c>
      <c r="G16" s="104" t="str">
        <f>IF(②選手情報入力!J18="","",②選手情報入力!J18)</f>
        <v/>
      </c>
      <c r="H16" s="277" t="str">
        <f>IF(②選手情報入力!K18="","",②選手情報入力!K18)</f>
        <v/>
      </c>
      <c r="I16" s="278" t="str">
        <f>IF(②選手情報入力!L18="","",②選手情報入力!L18)</f>
        <v/>
      </c>
      <c r="J16" s="232" t="str">
        <f>IF(②選手情報入力!M18="","",②選手情報入力!M18)</f>
        <v/>
      </c>
      <c r="K16" s="233" t="str">
        <f>IF(②選手情報入力!N18="","",②選手情報入力!N18)</f>
        <v/>
      </c>
      <c r="L16" s="104" t="str">
        <f>IF(②選手情報入力!O18="","",②選手情報入力!O18)</f>
        <v/>
      </c>
      <c r="M16" s="104" t="str">
        <f>IF(②選手情報入力!P18="","",②選手情報入力!P18)</f>
        <v/>
      </c>
    </row>
    <row r="17" spans="1:13" s="94" customFormat="1" ht="18" customHeight="1">
      <c r="A17" s="105">
        <v>10</v>
      </c>
      <c r="B17" s="106" t="str">
        <f>IF(②選手情報入力!C19="","",②選手情報入力!C19)</f>
        <v/>
      </c>
      <c r="C17" s="128" t="str">
        <f>IF(②選手情報入力!D19="","",②選手情報入力!D19)</f>
        <v/>
      </c>
      <c r="D17" s="106" t="str">
        <f>IF(②選手情報入力!G19="","",②選手情報入力!G19)</f>
        <v/>
      </c>
      <c r="E17" s="106" t="str">
        <f>IF(②選手情報入力!H19="","",②選手情報入力!H19)</f>
        <v/>
      </c>
      <c r="F17" s="105" t="str">
        <f>IF(②選手情報入力!I19="","",②選手情報入力!I19)</f>
        <v/>
      </c>
      <c r="G17" s="106" t="str">
        <f>IF(②選手情報入力!J19="","",②選手情報入力!J19)</f>
        <v/>
      </c>
      <c r="H17" s="281" t="str">
        <f>IF(②選手情報入力!K19="","",②選手情報入力!K19)</f>
        <v/>
      </c>
      <c r="I17" s="282" t="str">
        <f>IF(②選手情報入力!L19="","",②選手情報入力!L19)</f>
        <v/>
      </c>
      <c r="J17" s="236" t="str">
        <f>IF(②選手情報入力!M19="","",②選手情報入力!M19)</f>
        <v/>
      </c>
      <c r="K17" s="237" t="str">
        <f>IF(②選手情報入力!N19="","",②選手情報入力!N19)</f>
        <v/>
      </c>
      <c r="L17" s="106" t="str">
        <f>IF(②選手情報入力!O19="","",②選手情報入力!O19)</f>
        <v/>
      </c>
      <c r="M17" s="106" t="str">
        <f>IF(②選手情報入力!P19="","",②選手情報入力!P19)</f>
        <v/>
      </c>
    </row>
    <row r="18" spans="1:13" s="94" customFormat="1" ht="18" customHeight="1">
      <c r="A18" s="109">
        <v>11</v>
      </c>
      <c r="B18" s="110" t="str">
        <f>IF(②選手情報入力!C20="","",②選手情報入力!C20)</f>
        <v/>
      </c>
      <c r="C18" s="129" t="str">
        <f>IF(②選手情報入力!D20="","",②選手情報入力!D20)</f>
        <v/>
      </c>
      <c r="D18" s="110" t="str">
        <f>IF(②選手情報入力!G20="","",②選手情報入力!G20)</f>
        <v/>
      </c>
      <c r="E18" s="110" t="str">
        <f>IF(②選手情報入力!H20="","",②選手情報入力!H20)</f>
        <v/>
      </c>
      <c r="F18" s="109" t="str">
        <f>IF(②選手情報入力!I20="","",②選手情報入力!I20)</f>
        <v/>
      </c>
      <c r="G18" s="110" t="str">
        <f>IF(②選手情報入力!J20="","",②選手情報入力!J20)</f>
        <v/>
      </c>
      <c r="H18" s="283" t="str">
        <f>IF(②選手情報入力!K20="","",②選手情報入力!K20)</f>
        <v/>
      </c>
      <c r="I18" s="284" t="str">
        <f>IF(②選手情報入力!L20="","",②選手情報入力!L20)</f>
        <v/>
      </c>
      <c r="J18" s="238" t="str">
        <f>IF(②選手情報入力!M20="","",②選手情報入力!M20)</f>
        <v/>
      </c>
      <c r="K18" s="239" t="str">
        <f>IF(②選手情報入力!N20="","",②選手情報入力!N20)</f>
        <v/>
      </c>
      <c r="L18" s="110" t="str">
        <f>IF(②選手情報入力!O20="","",②選手情報入力!O20)</f>
        <v/>
      </c>
      <c r="M18" s="110" t="str">
        <f>IF(②選手情報入力!P20="","",②選手情報入力!P20)</f>
        <v/>
      </c>
    </row>
    <row r="19" spans="1:13" s="94" customFormat="1" ht="18" customHeight="1">
      <c r="A19" s="103">
        <v>12</v>
      </c>
      <c r="B19" s="104" t="str">
        <f>IF(②選手情報入力!C21="","",②選手情報入力!C21)</f>
        <v/>
      </c>
      <c r="C19" s="126" t="str">
        <f>IF(②選手情報入力!D21="","",②選手情報入力!D21)</f>
        <v/>
      </c>
      <c r="D19" s="104" t="str">
        <f>IF(②選手情報入力!G21="","",②選手情報入力!G21)</f>
        <v/>
      </c>
      <c r="E19" s="104" t="str">
        <f>IF(②選手情報入力!H21="","",②選手情報入力!H21)</f>
        <v/>
      </c>
      <c r="F19" s="103" t="str">
        <f>IF(②選手情報入力!I21="","",②選手情報入力!I21)</f>
        <v/>
      </c>
      <c r="G19" s="104" t="str">
        <f>IF(②選手情報入力!J21="","",②選手情報入力!J21)</f>
        <v/>
      </c>
      <c r="H19" s="277" t="str">
        <f>IF(②選手情報入力!K21="","",②選手情報入力!K21)</f>
        <v/>
      </c>
      <c r="I19" s="278" t="str">
        <f>IF(②選手情報入力!L21="","",②選手情報入力!L21)</f>
        <v/>
      </c>
      <c r="J19" s="232" t="str">
        <f>IF(②選手情報入力!M21="","",②選手情報入力!M21)</f>
        <v/>
      </c>
      <c r="K19" s="233" t="str">
        <f>IF(②選手情報入力!N21="","",②選手情報入力!N21)</f>
        <v/>
      </c>
      <c r="L19" s="104" t="str">
        <f>IF(②選手情報入力!O21="","",②選手情報入力!O21)</f>
        <v/>
      </c>
      <c r="M19" s="104" t="str">
        <f>IF(②選手情報入力!P21="","",②選手情報入力!P21)</f>
        <v/>
      </c>
    </row>
    <row r="20" spans="1:13" s="94" customFormat="1" ht="18" customHeight="1">
      <c r="A20" s="103">
        <v>13</v>
      </c>
      <c r="B20" s="104" t="str">
        <f>IF(②選手情報入力!C22="","",②選手情報入力!C22)</f>
        <v/>
      </c>
      <c r="C20" s="126" t="str">
        <f>IF(②選手情報入力!D22="","",②選手情報入力!D22)</f>
        <v/>
      </c>
      <c r="D20" s="104" t="str">
        <f>IF(②選手情報入力!G22="","",②選手情報入力!G22)</f>
        <v/>
      </c>
      <c r="E20" s="104" t="str">
        <f>IF(②選手情報入力!H22="","",②選手情報入力!H22)</f>
        <v/>
      </c>
      <c r="F20" s="103" t="str">
        <f>IF(②選手情報入力!I22="","",②選手情報入力!I22)</f>
        <v/>
      </c>
      <c r="G20" s="104" t="str">
        <f>IF(②選手情報入力!J22="","",②選手情報入力!J22)</f>
        <v/>
      </c>
      <c r="H20" s="277" t="str">
        <f>IF(②選手情報入力!K22="","",②選手情報入力!K22)</f>
        <v/>
      </c>
      <c r="I20" s="278" t="str">
        <f>IF(②選手情報入力!L22="","",②選手情報入力!L22)</f>
        <v/>
      </c>
      <c r="J20" s="232" t="str">
        <f>IF(②選手情報入力!M22="","",②選手情報入力!M22)</f>
        <v/>
      </c>
      <c r="K20" s="233" t="str">
        <f>IF(②選手情報入力!N22="","",②選手情報入力!N22)</f>
        <v/>
      </c>
      <c r="L20" s="104" t="str">
        <f>IF(②選手情報入力!O22="","",②選手情報入力!O22)</f>
        <v/>
      </c>
      <c r="M20" s="104" t="str">
        <f>IF(②選手情報入力!P22="","",②選手情報入力!P22)</f>
        <v/>
      </c>
    </row>
    <row r="21" spans="1:13" s="94" customFormat="1" ht="18" customHeight="1">
      <c r="A21" s="103">
        <v>14</v>
      </c>
      <c r="B21" s="104" t="str">
        <f>IF(②選手情報入力!C23="","",②選手情報入力!C23)</f>
        <v/>
      </c>
      <c r="C21" s="126" t="str">
        <f>IF(②選手情報入力!D23="","",②選手情報入力!D23)</f>
        <v/>
      </c>
      <c r="D21" s="104" t="str">
        <f>IF(②選手情報入力!G23="","",②選手情報入力!G23)</f>
        <v/>
      </c>
      <c r="E21" s="104" t="str">
        <f>IF(②選手情報入力!H23="","",②選手情報入力!H23)</f>
        <v/>
      </c>
      <c r="F21" s="103" t="str">
        <f>IF(②選手情報入力!I23="","",②選手情報入力!I23)</f>
        <v/>
      </c>
      <c r="G21" s="104" t="str">
        <f>IF(②選手情報入力!J23="","",②選手情報入力!J23)</f>
        <v/>
      </c>
      <c r="H21" s="277" t="str">
        <f>IF(②選手情報入力!K23="","",②選手情報入力!K23)</f>
        <v/>
      </c>
      <c r="I21" s="278" t="str">
        <f>IF(②選手情報入力!L23="","",②選手情報入力!L23)</f>
        <v/>
      </c>
      <c r="J21" s="232" t="str">
        <f>IF(②選手情報入力!M23="","",②選手情報入力!M23)</f>
        <v/>
      </c>
      <c r="K21" s="233" t="str">
        <f>IF(②選手情報入力!N23="","",②選手情報入力!N23)</f>
        <v/>
      </c>
      <c r="L21" s="104" t="str">
        <f>IF(②選手情報入力!O23="","",②選手情報入力!O23)</f>
        <v/>
      </c>
      <c r="M21" s="104" t="str">
        <f>IF(②選手情報入力!P23="","",②選手情報入力!P23)</f>
        <v/>
      </c>
    </row>
    <row r="22" spans="1:13" s="94" customFormat="1" ht="18" customHeight="1">
      <c r="A22" s="107">
        <v>15</v>
      </c>
      <c r="B22" s="108" t="str">
        <f>IF(②選手情報入力!C24="","",②選手情報入力!C24)</f>
        <v/>
      </c>
      <c r="C22" s="127" t="str">
        <f>IF(②選手情報入力!D24="","",②選手情報入力!D24)</f>
        <v/>
      </c>
      <c r="D22" s="108" t="str">
        <f>IF(②選手情報入力!G24="","",②選手情報入力!G24)</f>
        <v/>
      </c>
      <c r="E22" s="108" t="str">
        <f>IF(②選手情報入力!H24="","",②選手情報入力!H24)</f>
        <v/>
      </c>
      <c r="F22" s="107" t="str">
        <f>IF(②選手情報入力!I24="","",②選手情報入力!I24)</f>
        <v/>
      </c>
      <c r="G22" s="108" t="str">
        <f>IF(②選手情報入力!J24="","",②選手情報入力!J24)</f>
        <v/>
      </c>
      <c r="H22" s="279" t="str">
        <f>IF(②選手情報入力!K24="","",②選手情報入力!K24)</f>
        <v/>
      </c>
      <c r="I22" s="280" t="str">
        <f>IF(②選手情報入力!L24="","",②選手情報入力!L24)</f>
        <v/>
      </c>
      <c r="J22" s="234" t="str">
        <f>IF(②選手情報入力!M24="","",②選手情報入力!M24)</f>
        <v/>
      </c>
      <c r="K22" s="235" t="str">
        <f>IF(②選手情報入力!N24="","",②選手情報入力!N24)</f>
        <v/>
      </c>
      <c r="L22" s="108" t="str">
        <f>IF(②選手情報入力!O24="","",②選手情報入力!O24)</f>
        <v/>
      </c>
      <c r="M22" s="108" t="str">
        <f>IF(②選手情報入力!P24="","",②選手情報入力!P24)</f>
        <v/>
      </c>
    </row>
    <row r="23" spans="1:13" s="94" customFormat="1" ht="18" customHeight="1">
      <c r="A23" s="101">
        <v>16</v>
      </c>
      <c r="B23" s="102" t="str">
        <f>IF(②選手情報入力!C25="","",②選手情報入力!C25)</f>
        <v/>
      </c>
      <c r="C23" s="125" t="str">
        <f>IF(②選手情報入力!D25="","",②選手情報入力!D25)</f>
        <v/>
      </c>
      <c r="D23" s="102" t="str">
        <f>IF(②選手情報入力!G25="","",②選手情報入力!G25)</f>
        <v/>
      </c>
      <c r="E23" s="102" t="str">
        <f>IF(②選手情報入力!H25="","",②選手情報入力!H25)</f>
        <v/>
      </c>
      <c r="F23" s="101" t="str">
        <f>IF(②選手情報入力!I25="","",②選手情報入力!I25)</f>
        <v/>
      </c>
      <c r="G23" s="102" t="str">
        <f>IF(②選手情報入力!J25="","",②選手情報入力!J25)</f>
        <v/>
      </c>
      <c r="H23" s="275" t="str">
        <f>IF(②選手情報入力!K25="","",②選手情報入力!K25)</f>
        <v/>
      </c>
      <c r="I23" s="276" t="str">
        <f>IF(②選手情報入力!L25="","",②選手情報入力!L25)</f>
        <v/>
      </c>
      <c r="J23" s="230" t="str">
        <f>IF(②選手情報入力!M25="","",②選手情報入力!M25)</f>
        <v/>
      </c>
      <c r="K23" s="231" t="str">
        <f>IF(②選手情報入力!N25="","",②選手情報入力!N25)</f>
        <v/>
      </c>
      <c r="L23" s="102" t="str">
        <f>IF(②選手情報入力!O25="","",②選手情報入力!O25)</f>
        <v/>
      </c>
      <c r="M23" s="102" t="str">
        <f>IF(②選手情報入力!P25="","",②選手情報入力!P25)</f>
        <v/>
      </c>
    </row>
    <row r="24" spans="1:13" s="94" customFormat="1" ht="18" customHeight="1">
      <c r="A24" s="103">
        <v>17</v>
      </c>
      <c r="B24" s="104" t="str">
        <f>IF(②選手情報入力!C26="","",②選手情報入力!C26)</f>
        <v/>
      </c>
      <c r="C24" s="126" t="str">
        <f>IF(②選手情報入力!D26="","",②選手情報入力!D26)</f>
        <v/>
      </c>
      <c r="D24" s="104" t="str">
        <f>IF(②選手情報入力!G26="","",②選手情報入力!G26)</f>
        <v/>
      </c>
      <c r="E24" s="104" t="str">
        <f>IF(②選手情報入力!H26="","",②選手情報入力!H26)</f>
        <v/>
      </c>
      <c r="F24" s="103" t="str">
        <f>IF(②選手情報入力!I26="","",②選手情報入力!I26)</f>
        <v/>
      </c>
      <c r="G24" s="104" t="str">
        <f>IF(②選手情報入力!J26="","",②選手情報入力!J26)</f>
        <v/>
      </c>
      <c r="H24" s="277" t="str">
        <f>IF(②選手情報入力!K26="","",②選手情報入力!K26)</f>
        <v/>
      </c>
      <c r="I24" s="278" t="str">
        <f>IF(②選手情報入力!L26="","",②選手情報入力!L26)</f>
        <v/>
      </c>
      <c r="J24" s="232" t="str">
        <f>IF(②選手情報入力!M26="","",②選手情報入力!M26)</f>
        <v/>
      </c>
      <c r="K24" s="233" t="str">
        <f>IF(②選手情報入力!N26="","",②選手情報入力!N26)</f>
        <v/>
      </c>
      <c r="L24" s="104" t="str">
        <f>IF(②選手情報入力!O26="","",②選手情報入力!O26)</f>
        <v/>
      </c>
      <c r="M24" s="104" t="str">
        <f>IF(②選手情報入力!P26="","",②選手情報入力!P26)</f>
        <v/>
      </c>
    </row>
    <row r="25" spans="1:13" s="94" customFormat="1" ht="18" customHeight="1">
      <c r="A25" s="103">
        <v>18</v>
      </c>
      <c r="B25" s="104" t="str">
        <f>IF(②選手情報入力!C27="","",②選手情報入力!C27)</f>
        <v/>
      </c>
      <c r="C25" s="126" t="str">
        <f>IF(②選手情報入力!D27="","",②選手情報入力!D27)</f>
        <v/>
      </c>
      <c r="D25" s="104" t="str">
        <f>IF(②選手情報入力!G27="","",②選手情報入力!G27)</f>
        <v/>
      </c>
      <c r="E25" s="104" t="str">
        <f>IF(②選手情報入力!H27="","",②選手情報入力!H27)</f>
        <v/>
      </c>
      <c r="F25" s="103" t="str">
        <f>IF(②選手情報入力!I27="","",②選手情報入力!I27)</f>
        <v/>
      </c>
      <c r="G25" s="104" t="str">
        <f>IF(②選手情報入力!J27="","",②選手情報入力!J27)</f>
        <v/>
      </c>
      <c r="H25" s="277" t="str">
        <f>IF(②選手情報入力!K27="","",②選手情報入力!K27)</f>
        <v/>
      </c>
      <c r="I25" s="278" t="str">
        <f>IF(②選手情報入力!L27="","",②選手情報入力!L27)</f>
        <v/>
      </c>
      <c r="J25" s="232" t="str">
        <f>IF(②選手情報入力!M27="","",②選手情報入力!M27)</f>
        <v/>
      </c>
      <c r="K25" s="233" t="str">
        <f>IF(②選手情報入力!N27="","",②選手情報入力!N27)</f>
        <v/>
      </c>
      <c r="L25" s="104" t="str">
        <f>IF(②選手情報入力!O27="","",②選手情報入力!O27)</f>
        <v/>
      </c>
      <c r="M25" s="104" t="str">
        <f>IF(②選手情報入力!P27="","",②選手情報入力!P27)</f>
        <v/>
      </c>
    </row>
    <row r="26" spans="1:13" s="94" customFormat="1" ht="18" customHeight="1">
      <c r="A26" s="103">
        <v>19</v>
      </c>
      <c r="B26" s="104" t="str">
        <f>IF(②選手情報入力!C28="","",②選手情報入力!C28)</f>
        <v/>
      </c>
      <c r="C26" s="126" t="str">
        <f>IF(②選手情報入力!D28="","",②選手情報入力!D28)</f>
        <v/>
      </c>
      <c r="D26" s="104" t="str">
        <f>IF(②選手情報入力!G28="","",②選手情報入力!G28)</f>
        <v/>
      </c>
      <c r="E26" s="104" t="str">
        <f>IF(②選手情報入力!H28="","",②選手情報入力!H28)</f>
        <v/>
      </c>
      <c r="F26" s="103" t="str">
        <f>IF(②選手情報入力!I28="","",②選手情報入力!I28)</f>
        <v/>
      </c>
      <c r="G26" s="104" t="str">
        <f>IF(②選手情報入力!J28="","",②選手情報入力!J28)</f>
        <v/>
      </c>
      <c r="H26" s="277" t="str">
        <f>IF(②選手情報入力!K28="","",②選手情報入力!K28)</f>
        <v/>
      </c>
      <c r="I26" s="278" t="str">
        <f>IF(②選手情報入力!L28="","",②選手情報入力!L28)</f>
        <v/>
      </c>
      <c r="J26" s="232" t="str">
        <f>IF(②選手情報入力!M28="","",②選手情報入力!M28)</f>
        <v/>
      </c>
      <c r="K26" s="233" t="str">
        <f>IF(②選手情報入力!N28="","",②選手情報入力!N28)</f>
        <v/>
      </c>
      <c r="L26" s="104" t="str">
        <f>IF(②選手情報入力!O28="","",②選手情報入力!O28)</f>
        <v/>
      </c>
      <c r="M26" s="104" t="str">
        <f>IF(②選手情報入力!P28="","",②選手情報入力!P28)</f>
        <v/>
      </c>
    </row>
    <row r="27" spans="1:13" s="94" customFormat="1" ht="18" customHeight="1">
      <c r="A27" s="105">
        <v>20</v>
      </c>
      <c r="B27" s="106" t="str">
        <f>IF(②選手情報入力!C29="","",②選手情報入力!C29)</f>
        <v/>
      </c>
      <c r="C27" s="128" t="str">
        <f>IF(②選手情報入力!D29="","",②選手情報入力!D29)</f>
        <v/>
      </c>
      <c r="D27" s="106" t="str">
        <f>IF(②選手情報入力!G29="","",②選手情報入力!G29)</f>
        <v/>
      </c>
      <c r="E27" s="106" t="str">
        <f>IF(②選手情報入力!H29="","",②選手情報入力!H29)</f>
        <v/>
      </c>
      <c r="F27" s="105" t="str">
        <f>IF(②選手情報入力!I29="","",②選手情報入力!I29)</f>
        <v/>
      </c>
      <c r="G27" s="106" t="str">
        <f>IF(②選手情報入力!J29="","",②選手情報入力!J29)</f>
        <v/>
      </c>
      <c r="H27" s="281" t="str">
        <f>IF(②選手情報入力!K29="","",②選手情報入力!K29)</f>
        <v/>
      </c>
      <c r="I27" s="282" t="str">
        <f>IF(②選手情報入力!L29="","",②選手情報入力!L29)</f>
        <v/>
      </c>
      <c r="J27" s="236" t="str">
        <f>IF(②選手情報入力!M29="","",②選手情報入力!M29)</f>
        <v/>
      </c>
      <c r="K27" s="237" t="str">
        <f>IF(②選手情報入力!N29="","",②選手情報入力!N29)</f>
        <v/>
      </c>
      <c r="L27" s="106" t="str">
        <f>IF(②選手情報入力!O29="","",②選手情報入力!O29)</f>
        <v/>
      </c>
      <c r="M27" s="106" t="str">
        <f>IF(②選手情報入力!P29="","",②選手情報入力!P29)</f>
        <v/>
      </c>
    </row>
    <row r="28" spans="1:13" s="94" customFormat="1" ht="18" customHeight="1">
      <c r="A28" s="109">
        <v>21</v>
      </c>
      <c r="B28" s="110" t="str">
        <f>IF(②選手情報入力!C30="","",②選手情報入力!C30)</f>
        <v/>
      </c>
      <c r="C28" s="129" t="str">
        <f>IF(②選手情報入力!D30="","",②選手情報入力!D30)</f>
        <v/>
      </c>
      <c r="D28" s="110" t="str">
        <f>IF(②選手情報入力!G30="","",②選手情報入力!G30)</f>
        <v/>
      </c>
      <c r="E28" s="110" t="str">
        <f>IF(②選手情報入力!H30="","",②選手情報入力!H30)</f>
        <v/>
      </c>
      <c r="F28" s="109" t="str">
        <f>IF(②選手情報入力!I30="","",②選手情報入力!I30)</f>
        <v/>
      </c>
      <c r="G28" s="110" t="str">
        <f>IF(②選手情報入力!J30="","",②選手情報入力!J30)</f>
        <v/>
      </c>
      <c r="H28" s="283" t="str">
        <f>IF(②選手情報入力!K30="","",②選手情報入力!K30)</f>
        <v/>
      </c>
      <c r="I28" s="284" t="str">
        <f>IF(②選手情報入力!L30="","",②選手情報入力!L30)</f>
        <v/>
      </c>
      <c r="J28" s="238" t="str">
        <f>IF(②選手情報入力!M30="","",②選手情報入力!M30)</f>
        <v/>
      </c>
      <c r="K28" s="239" t="str">
        <f>IF(②選手情報入力!N30="","",②選手情報入力!N30)</f>
        <v/>
      </c>
      <c r="L28" s="110" t="str">
        <f>IF(②選手情報入力!O30="","",②選手情報入力!O30)</f>
        <v/>
      </c>
      <c r="M28" s="110" t="str">
        <f>IF(②選手情報入力!P30="","",②選手情報入力!P30)</f>
        <v/>
      </c>
    </row>
    <row r="29" spans="1:13" s="94" customFormat="1" ht="18" customHeight="1">
      <c r="A29" s="103">
        <v>22</v>
      </c>
      <c r="B29" s="104" t="str">
        <f>IF(②選手情報入力!C31="","",②選手情報入力!C31)</f>
        <v/>
      </c>
      <c r="C29" s="126" t="str">
        <f>IF(②選手情報入力!D31="","",②選手情報入力!D31)</f>
        <v/>
      </c>
      <c r="D29" s="104" t="str">
        <f>IF(②選手情報入力!G31="","",②選手情報入力!G31)</f>
        <v/>
      </c>
      <c r="E29" s="104" t="str">
        <f>IF(②選手情報入力!H31="","",②選手情報入力!H31)</f>
        <v/>
      </c>
      <c r="F29" s="103" t="str">
        <f>IF(②選手情報入力!I31="","",②選手情報入力!I31)</f>
        <v/>
      </c>
      <c r="G29" s="104" t="str">
        <f>IF(②選手情報入力!J31="","",②選手情報入力!J31)</f>
        <v/>
      </c>
      <c r="H29" s="277" t="str">
        <f>IF(②選手情報入力!K31="","",②選手情報入力!K31)</f>
        <v/>
      </c>
      <c r="I29" s="278" t="str">
        <f>IF(②選手情報入力!L31="","",②選手情報入力!L31)</f>
        <v/>
      </c>
      <c r="J29" s="232" t="str">
        <f>IF(②選手情報入力!M31="","",②選手情報入力!M31)</f>
        <v/>
      </c>
      <c r="K29" s="233" t="str">
        <f>IF(②選手情報入力!N31="","",②選手情報入力!N31)</f>
        <v/>
      </c>
      <c r="L29" s="104" t="str">
        <f>IF(②選手情報入力!O31="","",②選手情報入力!O31)</f>
        <v/>
      </c>
      <c r="M29" s="104" t="str">
        <f>IF(②選手情報入力!P31="","",②選手情報入力!P31)</f>
        <v/>
      </c>
    </row>
    <row r="30" spans="1:13" s="94" customFormat="1" ht="18" customHeight="1">
      <c r="A30" s="103">
        <v>23</v>
      </c>
      <c r="B30" s="104" t="str">
        <f>IF(②選手情報入力!C32="","",②選手情報入力!C32)</f>
        <v/>
      </c>
      <c r="C30" s="126" t="str">
        <f>IF(②選手情報入力!D32="","",②選手情報入力!D32)</f>
        <v/>
      </c>
      <c r="D30" s="104" t="str">
        <f>IF(②選手情報入力!G32="","",②選手情報入力!G32)</f>
        <v/>
      </c>
      <c r="E30" s="104" t="str">
        <f>IF(②選手情報入力!H32="","",②選手情報入力!H32)</f>
        <v/>
      </c>
      <c r="F30" s="103" t="str">
        <f>IF(②選手情報入力!I32="","",②選手情報入力!I32)</f>
        <v/>
      </c>
      <c r="G30" s="104" t="str">
        <f>IF(②選手情報入力!J32="","",②選手情報入力!J32)</f>
        <v/>
      </c>
      <c r="H30" s="277" t="str">
        <f>IF(②選手情報入力!K32="","",②選手情報入力!K32)</f>
        <v/>
      </c>
      <c r="I30" s="278" t="str">
        <f>IF(②選手情報入力!L32="","",②選手情報入力!L32)</f>
        <v/>
      </c>
      <c r="J30" s="232" t="str">
        <f>IF(②選手情報入力!M32="","",②選手情報入力!M32)</f>
        <v/>
      </c>
      <c r="K30" s="233" t="str">
        <f>IF(②選手情報入力!N32="","",②選手情報入力!N32)</f>
        <v/>
      </c>
      <c r="L30" s="104" t="str">
        <f>IF(②選手情報入力!O32="","",②選手情報入力!O32)</f>
        <v/>
      </c>
      <c r="M30" s="104" t="str">
        <f>IF(②選手情報入力!P32="","",②選手情報入力!P32)</f>
        <v/>
      </c>
    </row>
    <row r="31" spans="1:13" s="94" customFormat="1" ht="18" customHeight="1">
      <c r="A31" s="103">
        <v>24</v>
      </c>
      <c r="B31" s="104" t="str">
        <f>IF(②選手情報入力!C33="","",②選手情報入力!C33)</f>
        <v/>
      </c>
      <c r="C31" s="126" t="str">
        <f>IF(②選手情報入力!D33="","",②選手情報入力!D33)</f>
        <v/>
      </c>
      <c r="D31" s="104" t="str">
        <f>IF(②選手情報入力!G33="","",②選手情報入力!G33)</f>
        <v/>
      </c>
      <c r="E31" s="104" t="str">
        <f>IF(②選手情報入力!H33="","",②選手情報入力!H33)</f>
        <v/>
      </c>
      <c r="F31" s="103" t="str">
        <f>IF(②選手情報入力!I33="","",②選手情報入力!I33)</f>
        <v/>
      </c>
      <c r="G31" s="104" t="str">
        <f>IF(②選手情報入力!J33="","",②選手情報入力!J33)</f>
        <v/>
      </c>
      <c r="H31" s="277" t="str">
        <f>IF(②選手情報入力!K33="","",②選手情報入力!K33)</f>
        <v/>
      </c>
      <c r="I31" s="278" t="str">
        <f>IF(②選手情報入力!L33="","",②選手情報入力!L33)</f>
        <v/>
      </c>
      <c r="J31" s="232" t="str">
        <f>IF(②選手情報入力!M33="","",②選手情報入力!M33)</f>
        <v/>
      </c>
      <c r="K31" s="233" t="str">
        <f>IF(②選手情報入力!N33="","",②選手情報入力!N33)</f>
        <v/>
      </c>
      <c r="L31" s="104" t="str">
        <f>IF(②選手情報入力!O33="","",②選手情報入力!O33)</f>
        <v/>
      </c>
      <c r="M31" s="104" t="str">
        <f>IF(②選手情報入力!P33="","",②選手情報入力!P33)</f>
        <v/>
      </c>
    </row>
    <row r="32" spans="1:13" s="94" customFormat="1" ht="18" customHeight="1">
      <c r="A32" s="107">
        <v>25</v>
      </c>
      <c r="B32" s="108" t="str">
        <f>IF(②選手情報入力!C34="","",②選手情報入力!C34)</f>
        <v/>
      </c>
      <c r="C32" s="127" t="str">
        <f>IF(②選手情報入力!D34="","",②選手情報入力!D34)</f>
        <v/>
      </c>
      <c r="D32" s="108" t="str">
        <f>IF(②選手情報入力!G34="","",②選手情報入力!G34)</f>
        <v/>
      </c>
      <c r="E32" s="108" t="str">
        <f>IF(②選手情報入力!H34="","",②選手情報入力!H34)</f>
        <v/>
      </c>
      <c r="F32" s="107" t="str">
        <f>IF(②選手情報入力!I34="","",②選手情報入力!I34)</f>
        <v/>
      </c>
      <c r="G32" s="108" t="str">
        <f>IF(②選手情報入力!J34="","",②選手情報入力!J34)</f>
        <v/>
      </c>
      <c r="H32" s="279" t="str">
        <f>IF(②選手情報入力!K34="","",②選手情報入力!K34)</f>
        <v/>
      </c>
      <c r="I32" s="280" t="str">
        <f>IF(②選手情報入力!L34="","",②選手情報入力!L34)</f>
        <v/>
      </c>
      <c r="J32" s="234" t="str">
        <f>IF(②選手情報入力!M34="","",②選手情報入力!M34)</f>
        <v/>
      </c>
      <c r="K32" s="235" t="str">
        <f>IF(②選手情報入力!N34="","",②選手情報入力!N34)</f>
        <v/>
      </c>
      <c r="L32" s="108" t="str">
        <f>IF(②選手情報入力!O34="","",②選手情報入力!O34)</f>
        <v/>
      </c>
      <c r="M32" s="108" t="str">
        <f>IF(②選手情報入力!P34="","",②選手情報入力!P34)</f>
        <v/>
      </c>
    </row>
    <row r="33" spans="1:13" s="94" customFormat="1" ht="18" customHeight="1">
      <c r="A33" s="101">
        <v>26</v>
      </c>
      <c r="B33" s="102" t="str">
        <f>IF(②選手情報入力!C35="","",②選手情報入力!C35)</f>
        <v/>
      </c>
      <c r="C33" s="125" t="str">
        <f>IF(②選手情報入力!D35="","",②選手情報入力!D35)</f>
        <v/>
      </c>
      <c r="D33" s="102" t="str">
        <f>IF(②選手情報入力!G35="","",②選手情報入力!G35)</f>
        <v/>
      </c>
      <c r="E33" s="102" t="str">
        <f>IF(②選手情報入力!H35="","",②選手情報入力!H35)</f>
        <v/>
      </c>
      <c r="F33" s="101" t="str">
        <f>IF(②選手情報入力!I35="","",②選手情報入力!I35)</f>
        <v/>
      </c>
      <c r="G33" s="102" t="str">
        <f>IF(②選手情報入力!J35="","",②選手情報入力!J35)</f>
        <v/>
      </c>
      <c r="H33" s="275" t="str">
        <f>IF(②選手情報入力!K35="","",②選手情報入力!K35)</f>
        <v/>
      </c>
      <c r="I33" s="276" t="str">
        <f>IF(②選手情報入力!L35="","",②選手情報入力!L35)</f>
        <v/>
      </c>
      <c r="J33" s="230" t="str">
        <f>IF(②選手情報入力!M35="","",②選手情報入力!M35)</f>
        <v/>
      </c>
      <c r="K33" s="231" t="str">
        <f>IF(②選手情報入力!N35="","",②選手情報入力!N35)</f>
        <v/>
      </c>
      <c r="L33" s="102" t="str">
        <f>IF(②選手情報入力!O35="","",②選手情報入力!O35)</f>
        <v/>
      </c>
      <c r="M33" s="102" t="str">
        <f>IF(②選手情報入力!P35="","",②選手情報入力!P35)</f>
        <v/>
      </c>
    </row>
    <row r="34" spans="1:13" s="94" customFormat="1" ht="18" customHeight="1">
      <c r="A34" s="103">
        <v>27</v>
      </c>
      <c r="B34" s="104" t="str">
        <f>IF(②選手情報入力!C36="","",②選手情報入力!C36)</f>
        <v/>
      </c>
      <c r="C34" s="126" t="str">
        <f>IF(②選手情報入力!D36="","",②選手情報入力!D36)</f>
        <v/>
      </c>
      <c r="D34" s="104" t="str">
        <f>IF(②選手情報入力!G36="","",②選手情報入力!G36)</f>
        <v/>
      </c>
      <c r="E34" s="104" t="str">
        <f>IF(②選手情報入力!H36="","",②選手情報入力!H36)</f>
        <v/>
      </c>
      <c r="F34" s="103" t="str">
        <f>IF(②選手情報入力!I36="","",②選手情報入力!I36)</f>
        <v/>
      </c>
      <c r="G34" s="104" t="str">
        <f>IF(②選手情報入力!J36="","",②選手情報入力!J36)</f>
        <v/>
      </c>
      <c r="H34" s="277" t="str">
        <f>IF(②選手情報入力!K36="","",②選手情報入力!K36)</f>
        <v/>
      </c>
      <c r="I34" s="278" t="str">
        <f>IF(②選手情報入力!L36="","",②選手情報入力!L36)</f>
        <v/>
      </c>
      <c r="J34" s="232" t="str">
        <f>IF(②選手情報入力!M36="","",②選手情報入力!M36)</f>
        <v/>
      </c>
      <c r="K34" s="233" t="str">
        <f>IF(②選手情報入力!N36="","",②選手情報入力!N36)</f>
        <v/>
      </c>
      <c r="L34" s="104" t="str">
        <f>IF(②選手情報入力!O36="","",②選手情報入力!O36)</f>
        <v/>
      </c>
      <c r="M34" s="104" t="str">
        <f>IF(②選手情報入力!P36="","",②選手情報入力!P36)</f>
        <v/>
      </c>
    </row>
    <row r="35" spans="1:13" s="94" customFormat="1" ht="18" customHeight="1">
      <c r="A35" s="103">
        <v>28</v>
      </c>
      <c r="B35" s="104" t="str">
        <f>IF(②選手情報入力!C37="","",②選手情報入力!C37)</f>
        <v/>
      </c>
      <c r="C35" s="126" t="str">
        <f>IF(②選手情報入力!D37="","",②選手情報入力!D37)</f>
        <v/>
      </c>
      <c r="D35" s="104" t="str">
        <f>IF(②選手情報入力!G37="","",②選手情報入力!G37)</f>
        <v/>
      </c>
      <c r="E35" s="104" t="str">
        <f>IF(②選手情報入力!H37="","",②選手情報入力!H37)</f>
        <v/>
      </c>
      <c r="F35" s="103" t="str">
        <f>IF(②選手情報入力!I37="","",②選手情報入力!I37)</f>
        <v/>
      </c>
      <c r="G35" s="104" t="str">
        <f>IF(②選手情報入力!J37="","",②選手情報入力!J37)</f>
        <v/>
      </c>
      <c r="H35" s="277" t="str">
        <f>IF(②選手情報入力!K37="","",②選手情報入力!K37)</f>
        <v/>
      </c>
      <c r="I35" s="278" t="str">
        <f>IF(②選手情報入力!L37="","",②選手情報入力!L37)</f>
        <v/>
      </c>
      <c r="J35" s="232" t="str">
        <f>IF(②選手情報入力!M37="","",②選手情報入力!M37)</f>
        <v/>
      </c>
      <c r="K35" s="233" t="str">
        <f>IF(②選手情報入力!N37="","",②選手情報入力!N37)</f>
        <v/>
      </c>
      <c r="L35" s="104" t="str">
        <f>IF(②選手情報入力!O37="","",②選手情報入力!O37)</f>
        <v/>
      </c>
      <c r="M35" s="104" t="str">
        <f>IF(②選手情報入力!P37="","",②選手情報入力!P37)</f>
        <v/>
      </c>
    </row>
    <row r="36" spans="1:13" s="94" customFormat="1" ht="18" customHeight="1">
      <c r="A36" s="103">
        <v>29</v>
      </c>
      <c r="B36" s="104" t="str">
        <f>IF(②選手情報入力!C38="","",②選手情報入力!C38)</f>
        <v/>
      </c>
      <c r="C36" s="126" t="str">
        <f>IF(②選手情報入力!D38="","",②選手情報入力!D38)</f>
        <v/>
      </c>
      <c r="D36" s="104" t="str">
        <f>IF(②選手情報入力!G38="","",②選手情報入力!G38)</f>
        <v/>
      </c>
      <c r="E36" s="104" t="str">
        <f>IF(②選手情報入力!H38="","",②選手情報入力!H38)</f>
        <v/>
      </c>
      <c r="F36" s="103" t="str">
        <f>IF(②選手情報入力!I38="","",②選手情報入力!I38)</f>
        <v/>
      </c>
      <c r="G36" s="104" t="str">
        <f>IF(②選手情報入力!J38="","",②選手情報入力!J38)</f>
        <v/>
      </c>
      <c r="H36" s="277" t="str">
        <f>IF(②選手情報入力!K38="","",②選手情報入力!K38)</f>
        <v/>
      </c>
      <c r="I36" s="278" t="str">
        <f>IF(②選手情報入力!L38="","",②選手情報入力!L38)</f>
        <v/>
      </c>
      <c r="J36" s="232" t="str">
        <f>IF(②選手情報入力!M38="","",②選手情報入力!M38)</f>
        <v/>
      </c>
      <c r="K36" s="233" t="str">
        <f>IF(②選手情報入力!N38="","",②選手情報入力!N38)</f>
        <v/>
      </c>
      <c r="L36" s="104" t="str">
        <f>IF(②選手情報入力!O38="","",②選手情報入力!O38)</f>
        <v/>
      </c>
      <c r="M36" s="104" t="str">
        <f>IF(②選手情報入力!P38="","",②選手情報入力!P38)</f>
        <v/>
      </c>
    </row>
    <row r="37" spans="1:13" s="94" customFormat="1" ht="18" customHeight="1">
      <c r="A37" s="105">
        <v>30</v>
      </c>
      <c r="B37" s="106" t="str">
        <f>IF(②選手情報入力!C39="","",②選手情報入力!C39)</f>
        <v/>
      </c>
      <c r="C37" s="128" t="str">
        <f>IF(②選手情報入力!D39="","",②選手情報入力!D39)</f>
        <v/>
      </c>
      <c r="D37" s="106" t="str">
        <f>IF(②選手情報入力!G39="","",②選手情報入力!G39)</f>
        <v/>
      </c>
      <c r="E37" s="106" t="str">
        <f>IF(②選手情報入力!H39="","",②選手情報入力!H39)</f>
        <v/>
      </c>
      <c r="F37" s="105" t="str">
        <f>IF(②選手情報入力!I39="","",②選手情報入力!I39)</f>
        <v/>
      </c>
      <c r="G37" s="106" t="str">
        <f>IF(②選手情報入力!J39="","",②選手情報入力!J39)</f>
        <v/>
      </c>
      <c r="H37" s="281" t="str">
        <f>IF(②選手情報入力!K39="","",②選手情報入力!K39)</f>
        <v/>
      </c>
      <c r="I37" s="282" t="str">
        <f>IF(②選手情報入力!L39="","",②選手情報入力!L39)</f>
        <v/>
      </c>
      <c r="J37" s="236" t="str">
        <f>IF(②選手情報入力!M39="","",②選手情報入力!M39)</f>
        <v/>
      </c>
      <c r="K37" s="237" t="str">
        <f>IF(②選手情報入力!N39="","",②選手情報入力!N39)</f>
        <v/>
      </c>
      <c r="L37" s="106" t="str">
        <f>IF(②選手情報入力!O39="","",②選手情報入力!O39)</f>
        <v/>
      </c>
      <c r="M37" s="106" t="str">
        <f>IF(②選手情報入力!P39="","",②選手情報入力!P39)</f>
        <v/>
      </c>
    </row>
    <row r="38" spans="1:13" s="94" customFormat="1" ht="18" customHeight="1">
      <c r="A38" s="109">
        <v>31</v>
      </c>
      <c r="B38" s="110" t="str">
        <f>IF(②選手情報入力!C40="","",②選手情報入力!C40)</f>
        <v/>
      </c>
      <c r="C38" s="129" t="str">
        <f>IF(②選手情報入力!D40="","",②選手情報入力!D40)</f>
        <v/>
      </c>
      <c r="D38" s="110" t="str">
        <f>IF(②選手情報入力!G40="","",②選手情報入力!G40)</f>
        <v/>
      </c>
      <c r="E38" s="110" t="str">
        <f>IF(②選手情報入力!H40="","",②選手情報入力!H40)</f>
        <v/>
      </c>
      <c r="F38" s="109" t="str">
        <f>IF(②選手情報入力!I40="","",②選手情報入力!I40)</f>
        <v/>
      </c>
      <c r="G38" s="110" t="str">
        <f>IF(②選手情報入力!J40="","",②選手情報入力!J40)</f>
        <v/>
      </c>
      <c r="H38" s="283" t="str">
        <f>IF(②選手情報入力!K40="","",②選手情報入力!K40)</f>
        <v/>
      </c>
      <c r="I38" s="284" t="str">
        <f>IF(②選手情報入力!L40="","",②選手情報入力!L40)</f>
        <v/>
      </c>
      <c r="J38" s="238" t="str">
        <f>IF(②選手情報入力!M40="","",②選手情報入力!M40)</f>
        <v/>
      </c>
      <c r="K38" s="239" t="str">
        <f>IF(②選手情報入力!N40="","",②選手情報入力!N40)</f>
        <v/>
      </c>
      <c r="L38" s="110" t="str">
        <f>IF(②選手情報入力!O40="","",②選手情報入力!O40)</f>
        <v/>
      </c>
      <c r="M38" s="110" t="str">
        <f>IF(②選手情報入力!P40="","",②選手情報入力!P40)</f>
        <v/>
      </c>
    </row>
    <row r="39" spans="1:13" s="94" customFormat="1" ht="18" customHeight="1">
      <c r="A39" s="103">
        <v>32</v>
      </c>
      <c r="B39" s="104" t="str">
        <f>IF(②選手情報入力!C41="","",②選手情報入力!C41)</f>
        <v/>
      </c>
      <c r="C39" s="126" t="str">
        <f>IF(②選手情報入力!D41="","",②選手情報入力!D41)</f>
        <v/>
      </c>
      <c r="D39" s="104" t="str">
        <f>IF(②選手情報入力!G41="","",②選手情報入力!G41)</f>
        <v/>
      </c>
      <c r="E39" s="104" t="str">
        <f>IF(②選手情報入力!H41="","",②選手情報入力!H41)</f>
        <v/>
      </c>
      <c r="F39" s="103" t="str">
        <f>IF(②選手情報入力!I41="","",②選手情報入力!I41)</f>
        <v/>
      </c>
      <c r="G39" s="104" t="str">
        <f>IF(②選手情報入力!J41="","",②選手情報入力!J41)</f>
        <v/>
      </c>
      <c r="H39" s="277" t="str">
        <f>IF(②選手情報入力!K41="","",②選手情報入力!K41)</f>
        <v/>
      </c>
      <c r="I39" s="278" t="str">
        <f>IF(②選手情報入力!L41="","",②選手情報入力!L41)</f>
        <v/>
      </c>
      <c r="J39" s="232" t="str">
        <f>IF(②選手情報入力!M41="","",②選手情報入力!M41)</f>
        <v/>
      </c>
      <c r="K39" s="233" t="str">
        <f>IF(②選手情報入力!N41="","",②選手情報入力!N41)</f>
        <v/>
      </c>
      <c r="L39" s="104" t="str">
        <f>IF(②選手情報入力!O41="","",②選手情報入力!O41)</f>
        <v/>
      </c>
      <c r="M39" s="104" t="str">
        <f>IF(②選手情報入力!P41="","",②選手情報入力!P41)</f>
        <v/>
      </c>
    </row>
    <row r="40" spans="1:13" s="94" customFormat="1" ht="18" customHeight="1">
      <c r="A40" s="103">
        <v>33</v>
      </c>
      <c r="B40" s="104" t="str">
        <f>IF(②選手情報入力!C42="","",②選手情報入力!C42)</f>
        <v/>
      </c>
      <c r="C40" s="126" t="str">
        <f>IF(②選手情報入力!D42="","",②選手情報入力!D42)</f>
        <v/>
      </c>
      <c r="D40" s="104" t="str">
        <f>IF(②選手情報入力!G42="","",②選手情報入力!G42)</f>
        <v/>
      </c>
      <c r="E40" s="104" t="str">
        <f>IF(②選手情報入力!H42="","",②選手情報入力!H42)</f>
        <v/>
      </c>
      <c r="F40" s="103" t="str">
        <f>IF(②選手情報入力!I42="","",②選手情報入力!I42)</f>
        <v/>
      </c>
      <c r="G40" s="104" t="str">
        <f>IF(②選手情報入力!J42="","",②選手情報入力!J42)</f>
        <v/>
      </c>
      <c r="H40" s="277" t="str">
        <f>IF(②選手情報入力!K42="","",②選手情報入力!K42)</f>
        <v/>
      </c>
      <c r="I40" s="278" t="str">
        <f>IF(②選手情報入力!L42="","",②選手情報入力!L42)</f>
        <v/>
      </c>
      <c r="J40" s="232" t="str">
        <f>IF(②選手情報入力!M42="","",②選手情報入力!M42)</f>
        <v/>
      </c>
      <c r="K40" s="233" t="str">
        <f>IF(②選手情報入力!N42="","",②選手情報入力!N42)</f>
        <v/>
      </c>
      <c r="L40" s="104" t="str">
        <f>IF(②選手情報入力!O42="","",②選手情報入力!O42)</f>
        <v/>
      </c>
      <c r="M40" s="104" t="str">
        <f>IF(②選手情報入力!P42="","",②選手情報入力!P42)</f>
        <v/>
      </c>
    </row>
    <row r="41" spans="1:13" s="94" customFormat="1" ht="18" customHeight="1">
      <c r="A41" s="103">
        <v>34</v>
      </c>
      <c r="B41" s="104" t="str">
        <f>IF(②選手情報入力!C43="","",②選手情報入力!C43)</f>
        <v/>
      </c>
      <c r="C41" s="126" t="str">
        <f>IF(②選手情報入力!D43="","",②選手情報入力!D43)</f>
        <v/>
      </c>
      <c r="D41" s="104" t="str">
        <f>IF(②選手情報入力!G43="","",②選手情報入力!G43)</f>
        <v/>
      </c>
      <c r="E41" s="104" t="str">
        <f>IF(②選手情報入力!H43="","",②選手情報入力!H43)</f>
        <v/>
      </c>
      <c r="F41" s="103" t="str">
        <f>IF(②選手情報入力!I43="","",②選手情報入力!I43)</f>
        <v/>
      </c>
      <c r="G41" s="104" t="str">
        <f>IF(②選手情報入力!J43="","",②選手情報入力!J43)</f>
        <v/>
      </c>
      <c r="H41" s="277" t="str">
        <f>IF(②選手情報入力!K43="","",②選手情報入力!K43)</f>
        <v/>
      </c>
      <c r="I41" s="278" t="str">
        <f>IF(②選手情報入力!L43="","",②選手情報入力!L43)</f>
        <v/>
      </c>
      <c r="J41" s="232" t="str">
        <f>IF(②選手情報入力!M43="","",②選手情報入力!M43)</f>
        <v/>
      </c>
      <c r="K41" s="233" t="str">
        <f>IF(②選手情報入力!N43="","",②選手情報入力!N43)</f>
        <v/>
      </c>
      <c r="L41" s="104" t="str">
        <f>IF(②選手情報入力!O43="","",②選手情報入力!O43)</f>
        <v/>
      </c>
      <c r="M41" s="104" t="str">
        <f>IF(②選手情報入力!P43="","",②選手情報入力!P43)</f>
        <v/>
      </c>
    </row>
    <row r="42" spans="1:13" s="94" customFormat="1" ht="18" customHeight="1">
      <c r="A42" s="107">
        <v>35</v>
      </c>
      <c r="B42" s="108" t="str">
        <f>IF(②選手情報入力!C44="","",②選手情報入力!C44)</f>
        <v/>
      </c>
      <c r="C42" s="127" t="str">
        <f>IF(②選手情報入力!D44="","",②選手情報入力!D44)</f>
        <v/>
      </c>
      <c r="D42" s="108" t="str">
        <f>IF(②選手情報入力!G44="","",②選手情報入力!G44)</f>
        <v/>
      </c>
      <c r="E42" s="108" t="str">
        <f>IF(②選手情報入力!H44="","",②選手情報入力!H44)</f>
        <v/>
      </c>
      <c r="F42" s="107" t="str">
        <f>IF(②選手情報入力!I44="","",②選手情報入力!I44)</f>
        <v/>
      </c>
      <c r="G42" s="108" t="str">
        <f>IF(②選手情報入力!J44="","",②選手情報入力!J44)</f>
        <v/>
      </c>
      <c r="H42" s="279" t="str">
        <f>IF(②選手情報入力!K44="","",②選手情報入力!K44)</f>
        <v/>
      </c>
      <c r="I42" s="280" t="str">
        <f>IF(②選手情報入力!L44="","",②選手情報入力!L44)</f>
        <v/>
      </c>
      <c r="J42" s="234" t="str">
        <f>IF(②選手情報入力!M44="","",②選手情報入力!M44)</f>
        <v/>
      </c>
      <c r="K42" s="235" t="str">
        <f>IF(②選手情報入力!N44="","",②選手情報入力!N44)</f>
        <v/>
      </c>
      <c r="L42" s="108" t="str">
        <f>IF(②選手情報入力!O44="","",②選手情報入力!O44)</f>
        <v/>
      </c>
      <c r="M42" s="108" t="str">
        <f>IF(②選手情報入力!P44="","",②選手情報入力!P44)</f>
        <v/>
      </c>
    </row>
    <row r="43" spans="1:13" s="94" customFormat="1" ht="18" customHeight="1">
      <c r="A43" s="101">
        <v>36</v>
      </c>
      <c r="B43" s="102" t="str">
        <f>IF(②選手情報入力!C45="","",②選手情報入力!C45)</f>
        <v/>
      </c>
      <c r="C43" s="125" t="str">
        <f>IF(②選手情報入力!D45="","",②選手情報入力!D45)</f>
        <v/>
      </c>
      <c r="D43" s="102" t="str">
        <f>IF(②選手情報入力!G45="","",②選手情報入力!G45)</f>
        <v/>
      </c>
      <c r="E43" s="102" t="str">
        <f>IF(②選手情報入力!H45="","",②選手情報入力!H45)</f>
        <v/>
      </c>
      <c r="F43" s="101" t="str">
        <f>IF(②選手情報入力!I45="","",②選手情報入力!I45)</f>
        <v/>
      </c>
      <c r="G43" s="102" t="str">
        <f>IF(②選手情報入力!J45="","",②選手情報入力!J45)</f>
        <v/>
      </c>
      <c r="H43" s="275" t="str">
        <f>IF(②選手情報入力!K45="","",②選手情報入力!K45)</f>
        <v/>
      </c>
      <c r="I43" s="276" t="str">
        <f>IF(②選手情報入力!L45="","",②選手情報入力!L45)</f>
        <v/>
      </c>
      <c r="J43" s="230" t="str">
        <f>IF(②選手情報入力!M45="","",②選手情報入力!M45)</f>
        <v/>
      </c>
      <c r="K43" s="231" t="str">
        <f>IF(②選手情報入力!N45="","",②選手情報入力!N45)</f>
        <v/>
      </c>
      <c r="L43" s="102" t="str">
        <f>IF(②選手情報入力!O45="","",②選手情報入力!O45)</f>
        <v/>
      </c>
      <c r="M43" s="102" t="str">
        <f>IF(②選手情報入力!P45="","",②選手情報入力!P45)</f>
        <v/>
      </c>
    </row>
    <row r="44" spans="1:13" s="94" customFormat="1" ht="18" customHeight="1">
      <c r="A44" s="103">
        <v>37</v>
      </c>
      <c r="B44" s="104" t="str">
        <f>IF(②選手情報入力!C46="","",②選手情報入力!C46)</f>
        <v/>
      </c>
      <c r="C44" s="126" t="str">
        <f>IF(②選手情報入力!D46="","",②選手情報入力!D46)</f>
        <v/>
      </c>
      <c r="D44" s="104" t="str">
        <f>IF(②選手情報入力!G46="","",②選手情報入力!G46)</f>
        <v/>
      </c>
      <c r="E44" s="104" t="str">
        <f>IF(②選手情報入力!H46="","",②選手情報入力!H46)</f>
        <v/>
      </c>
      <c r="F44" s="103" t="str">
        <f>IF(②選手情報入力!I46="","",②選手情報入力!I46)</f>
        <v/>
      </c>
      <c r="G44" s="104" t="str">
        <f>IF(②選手情報入力!J46="","",②選手情報入力!J46)</f>
        <v/>
      </c>
      <c r="H44" s="277" t="str">
        <f>IF(②選手情報入力!K46="","",②選手情報入力!K46)</f>
        <v/>
      </c>
      <c r="I44" s="278" t="str">
        <f>IF(②選手情報入力!L46="","",②選手情報入力!L46)</f>
        <v/>
      </c>
      <c r="J44" s="232" t="str">
        <f>IF(②選手情報入力!M46="","",②選手情報入力!M46)</f>
        <v/>
      </c>
      <c r="K44" s="233" t="str">
        <f>IF(②選手情報入力!N46="","",②選手情報入力!N46)</f>
        <v/>
      </c>
      <c r="L44" s="104" t="str">
        <f>IF(②選手情報入力!O46="","",②選手情報入力!O46)</f>
        <v/>
      </c>
      <c r="M44" s="104" t="str">
        <f>IF(②選手情報入力!P46="","",②選手情報入力!P46)</f>
        <v/>
      </c>
    </row>
    <row r="45" spans="1:13" s="94" customFormat="1" ht="18" customHeight="1">
      <c r="A45" s="103">
        <v>38</v>
      </c>
      <c r="B45" s="104" t="str">
        <f>IF(②選手情報入力!C47="","",②選手情報入力!C47)</f>
        <v/>
      </c>
      <c r="C45" s="126" t="str">
        <f>IF(②選手情報入力!D47="","",②選手情報入力!D47)</f>
        <v/>
      </c>
      <c r="D45" s="104" t="str">
        <f>IF(②選手情報入力!G47="","",②選手情報入力!G47)</f>
        <v/>
      </c>
      <c r="E45" s="104" t="str">
        <f>IF(②選手情報入力!H47="","",②選手情報入力!H47)</f>
        <v/>
      </c>
      <c r="F45" s="103" t="str">
        <f>IF(②選手情報入力!I47="","",②選手情報入力!I47)</f>
        <v/>
      </c>
      <c r="G45" s="104" t="str">
        <f>IF(②選手情報入力!J47="","",②選手情報入力!J47)</f>
        <v/>
      </c>
      <c r="H45" s="277" t="str">
        <f>IF(②選手情報入力!K47="","",②選手情報入力!K47)</f>
        <v/>
      </c>
      <c r="I45" s="278" t="str">
        <f>IF(②選手情報入力!L47="","",②選手情報入力!L47)</f>
        <v/>
      </c>
      <c r="J45" s="232" t="str">
        <f>IF(②選手情報入力!M47="","",②選手情報入力!M47)</f>
        <v/>
      </c>
      <c r="K45" s="233" t="str">
        <f>IF(②選手情報入力!N47="","",②選手情報入力!N47)</f>
        <v/>
      </c>
      <c r="L45" s="104" t="str">
        <f>IF(②選手情報入力!O47="","",②選手情報入力!O47)</f>
        <v/>
      </c>
      <c r="M45" s="104" t="str">
        <f>IF(②選手情報入力!P47="","",②選手情報入力!P47)</f>
        <v/>
      </c>
    </row>
    <row r="46" spans="1:13" s="94" customFormat="1" ht="18" customHeight="1">
      <c r="A46" s="103">
        <v>39</v>
      </c>
      <c r="B46" s="104" t="str">
        <f>IF(②選手情報入力!C48="","",②選手情報入力!C48)</f>
        <v/>
      </c>
      <c r="C46" s="126" t="str">
        <f>IF(②選手情報入力!D48="","",②選手情報入力!D48)</f>
        <v/>
      </c>
      <c r="D46" s="104" t="str">
        <f>IF(②選手情報入力!G48="","",②選手情報入力!G48)</f>
        <v/>
      </c>
      <c r="E46" s="104" t="str">
        <f>IF(②選手情報入力!H48="","",②選手情報入力!H48)</f>
        <v/>
      </c>
      <c r="F46" s="103" t="str">
        <f>IF(②選手情報入力!I48="","",②選手情報入力!I48)</f>
        <v/>
      </c>
      <c r="G46" s="104" t="str">
        <f>IF(②選手情報入力!J48="","",②選手情報入力!J48)</f>
        <v/>
      </c>
      <c r="H46" s="277" t="str">
        <f>IF(②選手情報入力!K48="","",②選手情報入力!K48)</f>
        <v/>
      </c>
      <c r="I46" s="278" t="str">
        <f>IF(②選手情報入力!L48="","",②選手情報入力!L48)</f>
        <v/>
      </c>
      <c r="J46" s="232" t="str">
        <f>IF(②選手情報入力!M48="","",②選手情報入力!M48)</f>
        <v/>
      </c>
      <c r="K46" s="233" t="str">
        <f>IF(②選手情報入力!N48="","",②選手情報入力!N48)</f>
        <v/>
      </c>
      <c r="L46" s="104" t="str">
        <f>IF(②選手情報入力!O48="","",②選手情報入力!O48)</f>
        <v/>
      </c>
      <c r="M46" s="104" t="str">
        <f>IF(②選手情報入力!P48="","",②選手情報入力!P48)</f>
        <v/>
      </c>
    </row>
    <row r="47" spans="1:13" s="94" customFormat="1" ht="18" customHeight="1">
      <c r="A47" s="105">
        <v>40</v>
      </c>
      <c r="B47" s="106" t="str">
        <f>IF(②選手情報入力!C49="","",②選手情報入力!C49)</f>
        <v/>
      </c>
      <c r="C47" s="128" t="str">
        <f>IF(②選手情報入力!D49="","",②選手情報入力!D49)</f>
        <v/>
      </c>
      <c r="D47" s="106" t="str">
        <f>IF(②選手情報入力!G49="","",②選手情報入力!G49)</f>
        <v/>
      </c>
      <c r="E47" s="106" t="str">
        <f>IF(②選手情報入力!H49="","",②選手情報入力!H49)</f>
        <v/>
      </c>
      <c r="F47" s="105" t="str">
        <f>IF(②選手情報入力!I49="","",②選手情報入力!I49)</f>
        <v/>
      </c>
      <c r="G47" s="106" t="str">
        <f>IF(②選手情報入力!J49="","",②選手情報入力!J49)</f>
        <v/>
      </c>
      <c r="H47" s="281" t="str">
        <f>IF(②選手情報入力!K49="","",②選手情報入力!K49)</f>
        <v/>
      </c>
      <c r="I47" s="282" t="str">
        <f>IF(②選手情報入力!L49="","",②選手情報入力!L49)</f>
        <v/>
      </c>
      <c r="J47" s="236" t="str">
        <f>IF(②選手情報入力!M49="","",②選手情報入力!M49)</f>
        <v/>
      </c>
      <c r="K47" s="237" t="str">
        <f>IF(②選手情報入力!N49="","",②選手情報入力!N49)</f>
        <v/>
      </c>
      <c r="L47" s="106" t="str">
        <f>IF(②選手情報入力!O49="","",②選手情報入力!O49)</f>
        <v/>
      </c>
      <c r="M47" s="106" t="str">
        <f>IF(②選手情報入力!P49="","",②選手情報入力!P49)</f>
        <v/>
      </c>
    </row>
    <row r="48" spans="1:13" s="94" customFormat="1" ht="18" customHeight="1">
      <c r="A48" s="101">
        <v>41</v>
      </c>
      <c r="B48" s="102" t="str">
        <f>IF(②選手情報入力!C50="","",②選手情報入力!C50)</f>
        <v/>
      </c>
      <c r="C48" s="125" t="str">
        <f>IF(②選手情報入力!D50="","",②選手情報入力!D50)</f>
        <v/>
      </c>
      <c r="D48" s="102" t="str">
        <f>IF(②選手情報入力!G50="","",②選手情報入力!G50)</f>
        <v/>
      </c>
      <c r="E48" s="102" t="str">
        <f>IF(②選手情報入力!H50="","",②選手情報入力!H50)</f>
        <v/>
      </c>
      <c r="F48" s="101" t="str">
        <f>IF(②選手情報入力!I50="","",②選手情報入力!I50)</f>
        <v/>
      </c>
      <c r="G48" s="102" t="str">
        <f>IF(②選手情報入力!J50="","",②選手情報入力!J50)</f>
        <v/>
      </c>
      <c r="H48" s="275" t="str">
        <f>IF(②選手情報入力!K50="","",②選手情報入力!K50)</f>
        <v/>
      </c>
      <c r="I48" s="276" t="str">
        <f>IF(②選手情報入力!L50="","",②選手情報入力!L50)</f>
        <v/>
      </c>
      <c r="J48" s="230" t="str">
        <f>IF(②選手情報入力!M50="","",②選手情報入力!M50)</f>
        <v/>
      </c>
      <c r="K48" s="231" t="str">
        <f>IF(②選手情報入力!N50="","",②選手情報入力!N50)</f>
        <v/>
      </c>
      <c r="L48" s="102" t="str">
        <f>IF(②選手情報入力!O50="","",②選手情報入力!O50)</f>
        <v/>
      </c>
      <c r="M48" s="102" t="str">
        <f>IF(②選手情報入力!P50="","",②選手情報入力!P50)</f>
        <v/>
      </c>
    </row>
    <row r="49" spans="1:13" s="94" customFormat="1" ht="18" customHeight="1">
      <c r="A49" s="103">
        <v>42</v>
      </c>
      <c r="B49" s="104" t="str">
        <f>IF(②選手情報入力!C51="","",②選手情報入力!C51)</f>
        <v/>
      </c>
      <c r="C49" s="126" t="str">
        <f>IF(②選手情報入力!D51="","",②選手情報入力!D51)</f>
        <v/>
      </c>
      <c r="D49" s="104" t="str">
        <f>IF(②選手情報入力!G51="","",②選手情報入力!G51)</f>
        <v/>
      </c>
      <c r="E49" s="104" t="str">
        <f>IF(②選手情報入力!H51="","",②選手情報入力!H51)</f>
        <v/>
      </c>
      <c r="F49" s="103" t="str">
        <f>IF(②選手情報入力!I51="","",②選手情報入力!I51)</f>
        <v/>
      </c>
      <c r="G49" s="104" t="str">
        <f>IF(②選手情報入力!J51="","",②選手情報入力!J51)</f>
        <v/>
      </c>
      <c r="H49" s="277" t="str">
        <f>IF(②選手情報入力!K51="","",②選手情報入力!K51)</f>
        <v/>
      </c>
      <c r="I49" s="278" t="str">
        <f>IF(②選手情報入力!L51="","",②選手情報入力!L51)</f>
        <v/>
      </c>
      <c r="J49" s="232" t="str">
        <f>IF(②選手情報入力!M51="","",②選手情報入力!M51)</f>
        <v/>
      </c>
      <c r="K49" s="233" t="str">
        <f>IF(②選手情報入力!N51="","",②選手情報入力!N51)</f>
        <v/>
      </c>
      <c r="L49" s="104" t="str">
        <f>IF(②選手情報入力!O51="","",②選手情報入力!O51)</f>
        <v/>
      </c>
      <c r="M49" s="104" t="str">
        <f>IF(②選手情報入力!P51="","",②選手情報入力!P51)</f>
        <v/>
      </c>
    </row>
    <row r="50" spans="1:13" s="94" customFormat="1" ht="18" customHeight="1">
      <c r="A50" s="103">
        <v>43</v>
      </c>
      <c r="B50" s="104" t="str">
        <f>IF(②選手情報入力!C52="","",②選手情報入力!C52)</f>
        <v/>
      </c>
      <c r="C50" s="126" t="str">
        <f>IF(②選手情報入力!D52="","",②選手情報入力!D52)</f>
        <v/>
      </c>
      <c r="D50" s="104" t="str">
        <f>IF(②選手情報入力!G52="","",②選手情報入力!G52)</f>
        <v/>
      </c>
      <c r="E50" s="104" t="str">
        <f>IF(②選手情報入力!H52="","",②選手情報入力!H52)</f>
        <v/>
      </c>
      <c r="F50" s="103" t="str">
        <f>IF(②選手情報入力!I52="","",②選手情報入力!I52)</f>
        <v/>
      </c>
      <c r="G50" s="104" t="str">
        <f>IF(②選手情報入力!J52="","",②選手情報入力!J52)</f>
        <v/>
      </c>
      <c r="H50" s="277" t="str">
        <f>IF(②選手情報入力!K52="","",②選手情報入力!K52)</f>
        <v/>
      </c>
      <c r="I50" s="278" t="str">
        <f>IF(②選手情報入力!L52="","",②選手情報入力!L52)</f>
        <v/>
      </c>
      <c r="J50" s="232" t="str">
        <f>IF(②選手情報入力!M52="","",②選手情報入力!M52)</f>
        <v/>
      </c>
      <c r="K50" s="233" t="str">
        <f>IF(②選手情報入力!N52="","",②選手情報入力!N52)</f>
        <v/>
      </c>
      <c r="L50" s="104" t="str">
        <f>IF(②選手情報入力!O52="","",②選手情報入力!O52)</f>
        <v/>
      </c>
      <c r="M50" s="104" t="str">
        <f>IF(②選手情報入力!P52="","",②選手情報入力!P52)</f>
        <v/>
      </c>
    </row>
    <row r="51" spans="1:13" s="94" customFormat="1" ht="18" customHeight="1">
      <c r="A51" s="103">
        <v>44</v>
      </c>
      <c r="B51" s="104" t="str">
        <f>IF(②選手情報入力!C53="","",②選手情報入力!C53)</f>
        <v/>
      </c>
      <c r="C51" s="126" t="str">
        <f>IF(②選手情報入力!D53="","",②選手情報入力!D53)</f>
        <v/>
      </c>
      <c r="D51" s="104" t="str">
        <f>IF(②選手情報入力!G53="","",②選手情報入力!G53)</f>
        <v/>
      </c>
      <c r="E51" s="104" t="str">
        <f>IF(②選手情報入力!H53="","",②選手情報入力!H53)</f>
        <v/>
      </c>
      <c r="F51" s="103" t="str">
        <f>IF(②選手情報入力!I53="","",②選手情報入力!I53)</f>
        <v/>
      </c>
      <c r="G51" s="104" t="str">
        <f>IF(②選手情報入力!J53="","",②選手情報入力!J53)</f>
        <v/>
      </c>
      <c r="H51" s="277" t="str">
        <f>IF(②選手情報入力!K53="","",②選手情報入力!K53)</f>
        <v/>
      </c>
      <c r="I51" s="278" t="str">
        <f>IF(②選手情報入力!L53="","",②選手情報入力!L53)</f>
        <v/>
      </c>
      <c r="J51" s="232" t="str">
        <f>IF(②選手情報入力!M53="","",②選手情報入力!M53)</f>
        <v/>
      </c>
      <c r="K51" s="233" t="str">
        <f>IF(②選手情報入力!N53="","",②選手情報入力!N53)</f>
        <v/>
      </c>
      <c r="L51" s="104" t="str">
        <f>IF(②選手情報入力!O53="","",②選手情報入力!O53)</f>
        <v/>
      </c>
      <c r="M51" s="104" t="str">
        <f>IF(②選手情報入力!P53="","",②選手情報入力!P53)</f>
        <v/>
      </c>
    </row>
    <row r="52" spans="1:13" s="94" customFormat="1" ht="18" customHeight="1">
      <c r="A52" s="105">
        <v>45</v>
      </c>
      <c r="B52" s="106" t="str">
        <f>IF(②選手情報入力!C54="","",②選手情報入力!C54)</f>
        <v/>
      </c>
      <c r="C52" s="128" t="str">
        <f>IF(②選手情報入力!D54="","",②選手情報入力!D54)</f>
        <v/>
      </c>
      <c r="D52" s="106" t="str">
        <f>IF(②選手情報入力!G54="","",②選手情報入力!G54)</f>
        <v/>
      </c>
      <c r="E52" s="106" t="str">
        <f>IF(②選手情報入力!H54="","",②選手情報入力!H54)</f>
        <v/>
      </c>
      <c r="F52" s="105" t="str">
        <f>IF(②選手情報入力!I54="","",②選手情報入力!I54)</f>
        <v/>
      </c>
      <c r="G52" s="106" t="str">
        <f>IF(②選手情報入力!J54="","",②選手情報入力!J54)</f>
        <v/>
      </c>
      <c r="H52" s="281" t="str">
        <f>IF(②選手情報入力!K54="","",②選手情報入力!K54)</f>
        <v/>
      </c>
      <c r="I52" s="282" t="str">
        <f>IF(②選手情報入力!L54="","",②選手情報入力!L54)</f>
        <v/>
      </c>
      <c r="J52" s="236" t="str">
        <f>IF(②選手情報入力!M54="","",②選手情報入力!M54)</f>
        <v/>
      </c>
      <c r="K52" s="237" t="str">
        <f>IF(②選手情報入力!N54="","",②選手情報入力!N54)</f>
        <v/>
      </c>
      <c r="L52" s="106" t="str">
        <f>IF(②選手情報入力!O54="","",②選手情報入力!O54)</f>
        <v/>
      </c>
      <c r="M52" s="106" t="str">
        <f>IF(②選手情報入力!P54="","",②選手情報入力!P54)</f>
        <v/>
      </c>
    </row>
    <row r="53" spans="1:13" s="94" customFormat="1" ht="18" customHeight="1">
      <c r="A53" s="101">
        <v>46</v>
      </c>
      <c r="B53" s="102" t="str">
        <f>IF(②選手情報入力!C55="","",②選手情報入力!C55)</f>
        <v/>
      </c>
      <c r="C53" s="125" t="str">
        <f>IF(②選手情報入力!D55="","",②選手情報入力!D55)</f>
        <v/>
      </c>
      <c r="D53" s="102" t="str">
        <f>IF(②選手情報入力!G55="","",②選手情報入力!G55)</f>
        <v/>
      </c>
      <c r="E53" s="102" t="str">
        <f>IF(②選手情報入力!H55="","",②選手情報入力!H55)</f>
        <v/>
      </c>
      <c r="F53" s="101" t="str">
        <f>IF(②選手情報入力!I55="","",②選手情報入力!I55)</f>
        <v/>
      </c>
      <c r="G53" s="102" t="str">
        <f>IF(②選手情報入力!J55="","",②選手情報入力!J55)</f>
        <v/>
      </c>
      <c r="H53" s="275" t="str">
        <f>IF(②選手情報入力!K55="","",②選手情報入力!K55)</f>
        <v/>
      </c>
      <c r="I53" s="276" t="str">
        <f>IF(②選手情報入力!L55="","",②選手情報入力!L55)</f>
        <v/>
      </c>
      <c r="J53" s="230" t="str">
        <f>IF(②選手情報入力!M55="","",②選手情報入力!M55)</f>
        <v/>
      </c>
      <c r="K53" s="231" t="str">
        <f>IF(②選手情報入力!N55="","",②選手情報入力!N55)</f>
        <v/>
      </c>
      <c r="L53" s="102" t="str">
        <f>IF(②選手情報入力!O55="","",②選手情報入力!O55)</f>
        <v/>
      </c>
      <c r="M53" s="102" t="str">
        <f>IF(②選手情報入力!P55="","",②選手情報入力!P55)</f>
        <v/>
      </c>
    </row>
    <row r="54" spans="1:13" s="94" customFormat="1" ht="18" customHeight="1">
      <c r="A54" s="103">
        <v>47</v>
      </c>
      <c r="B54" s="104" t="str">
        <f>IF(②選手情報入力!C56="","",②選手情報入力!C56)</f>
        <v/>
      </c>
      <c r="C54" s="126" t="str">
        <f>IF(②選手情報入力!D56="","",②選手情報入力!D56)</f>
        <v/>
      </c>
      <c r="D54" s="104" t="str">
        <f>IF(②選手情報入力!G56="","",②選手情報入力!G56)</f>
        <v/>
      </c>
      <c r="E54" s="104" t="str">
        <f>IF(②選手情報入力!H56="","",②選手情報入力!H56)</f>
        <v/>
      </c>
      <c r="F54" s="103" t="str">
        <f>IF(②選手情報入力!I56="","",②選手情報入力!I56)</f>
        <v/>
      </c>
      <c r="G54" s="104" t="str">
        <f>IF(②選手情報入力!J56="","",②選手情報入力!J56)</f>
        <v/>
      </c>
      <c r="H54" s="277" t="str">
        <f>IF(②選手情報入力!K56="","",②選手情報入力!K56)</f>
        <v/>
      </c>
      <c r="I54" s="278" t="str">
        <f>IF(②選手情報入力!L56="","",②選手情報入力!L56)</f>
        <v/>
      </c>
      <c r="J54" s="232" t="str">
        <f>IF(②選手情報入力!M56="","",②選手情報入力!M56)</f>
        <v/>
      </c>
      <c r="K54" s="233" t="str">
        <f>IF(②選手情報入力!N56="","",②選手情報入力!N56)</f>
        <v/>
      </c>
      <c r="L54" s="104" t="str">
        <f>IF(②選手情報入力!O56="","",②選手情報入力!O56)</f>
        <v/>
      </c>
      <c r="M54" s="104" t="str">
        <f>IF(②選手情報入力!P56="","",②選手情報入力!P56)</f>
        <v/>
      </c>
    </row>
    <row r="55" spans="1:13" s="94" customFormat="1" ht="18" customHeight="1">
      <c r="A55" s="103">
        <v>48</v>
      </c>
      <c r="B55" s="104" t="str">
        <f>IF(②選手情報入力!C57="","",②選手情報入力!C57)</f>
        <v/>
      </c>
      <c r="C55" s="126" t="str">
        <f>IF(②選手情報入力!D57="","",②選手情報入力!D57)</f>
        <v/>
      </c>
      <c r="D55" s="104" t="str">
        <f>IF(②選手情報入力!G57="","",②選手情報入力!G57)</f>
        <v/>
      </c>
      <c r="E55" s="104" t="str">
        <f>IF(②選手情報入力!H57="","",②選手情報入力!H57)</f>
        <v/>
      </c>
      <c r="F55" s="103" t="str">
        <f>IF(②選手情報入力!I57="","",②選手情報入力!I57)</f>
        <v/>
      </c>
      <c r="G55" s="104" t="str">
        <f>IF(②選手情報入力!J57="","",②選手情報入力!J57)</f>
        <v/>
      </c>
      <c r="H55" s="277" t="str">
        <f>IF(②選手情報入力!K57="","",②選手情報入力!K57)</f>
        <v/>
      </c>
      <c r="I55" s="278" t="str">
        <f>IF(②選手情報入力!L57="","",②選手情報入力!L57)</f>
        <v/>
      </c>
      <c r="J55" s="232" t="str">
        <f>IF(②選手情報入力!M57="","",②選手情報入力!M57)</f>
        <v/>
      </c>
      <c r="K55" s="233" t="str">
        <f>IF(②選手情報入力!N57="","",②選手情報入力!N57)</f>
        <v/>
      </c>
      <c r="L55" s="104" t="str">
        <f>IF(②選手情報入力!O57="","",②選手情報入力!O57)</f>
        <v/>
      </c>
      <c r="M55" s="104" t="str">
        <f>IF(②選手情報入力!P57="","",②選手情報入力!P57)</f>
        <v/>
      </c>
    </row>
    <row r="56" spans="1:13" s="94" customFormat="1" ht="18" customHeight="1">
      <c r="A56" s="103">
        <v>49</v>
      </c>
      <c r="B56" s="104" t="str">
        <f>IF(②選手情報入力!C58="","",②選手情報入力!C58)</f>
        <v/>
      </c>
      <c r="C56" s="126" t="str">
        <f>IF(②選手情報入力!D58="","",②選手情報入力!D58)</f>
        <v/>
      </c>
      <c r="D56" s="104" t="str">
        <f>IF(②選手情報入力!G58="","",②選手情報入力!G58)</f>
        <v/>
      </c>
      <c r="E56" s="104" t="str">
        <f>IF(②選手情報入力!H58="","",②選手情報入力!H58)</f>
        <v/>
      </c>
      <c r="F56" s="103" t="str">
        <f>IF(②選手情報入力!I58="","",②選手情報入力!I58)</f>
        <v/>
      </c>
      <c r="G56" s="104" t="str">
        <f>IF(②選手情報入力!J58="","",②選手情報入力!J58)</f>
        <v/>
      </c>
      <c r="H56" s="277" t="str">
        <f>IF(②選手情報入力!K58="","",②選手情報入力!K58)</f>
        <v/>
      </c>
      <c r="I56" s="278" t="str">
        <f>IF(②選手情報入力!L58="","",②選手情報入力!L58)</f>
        <v/>
      </c>
      <c r="J56" s="232" t="str">
        <f>IF(②選手情報入力!M58="","",②選手情報入力!M58)</f>
        <v/>
      </c>
      <c r="K56" s="233" t="str">
        <f>IF(②選手情報入力!N58="","",②選手情報入力!N58)</f>
        <v/>
      </c>
      <c r="L56" s="104" t="str">
        <f>IF(②選手情報入力!O58="","",②選手情報入力!O58)</f>
        <v/>
      </c>
      <c r="M56" s="104" t="str">
        <f>IF(②選手情報入力!P58="","",②選手情報入力!P58)</f>
        <v/>
      </c>
    </row>
    <row r="57" spans="1:13" s="94" customFormat="1" ht="18" customHeight="1">
      <c r="A57" s="105">
        <v>50</v>
      </c>
      <c r="B57" s="106" t="str">
        <f>IF(②選手情報入力!C59="","",②選手情報入力!C59)</f>
        <v/>
      </c>
      <c r="C57" s="128" t="str">
        <f>IF(②選手情報入力!D59="","",②選手情報入力!D59)</f>
        <v/>
      </c>
      <c r="D57" s="106" t="str">
        <f>IF(②選手情報入力!G59="","",②選手情報入力!G59)</f>
        <v/>
      </c>
      <c r="E57" s="106" t="str">
        <f>IF(②選手情報入力!H59="","",②選手情報入力!H59)</f>
        <v/>
      </c>
      <c r="F57" s="105" t="str">
        <f>IF(②選手情報入力!I59="","",②選手情報入力!I59)</f>
        <v/>
      </c>
      <c r="G57" s="106" t="str">
        <f>IF(②選手情報入力!J59="","",②選手情報入力!J59)</f>
        <v/>
      </c>
      <c r="H57" s="281" t="str">
        <f>IF(②選手情報入力!K59="","",②選手情報入力!K59)</f>
        <v/>
      </c>
      <c r="I57" s="282" t="str">
        <f>IF(②選手情報入力!L59="","",②選手情報入力!L59)</f>
        <v/>
      </c>
      <c r="J57" s="236" t="str">
        <f>IF(②選手情報入力!M59="","",②選手情報入力!M59)</f>
        <v/>
      </c>
      <c r="K57" s="237" t="str">
        <f>IF(②選手情報入力!N59="","",②選手情報入力!N59)</f>
        <v/>
      </c>
      <c r="L57" s="106" t="str">
        <f>IF(②選手情報入力!O59="","",②選手情報入力!O59)</f>
        <v/>
      </c>
      <c r="M57" s="106" t="str">
        <f>IF(②選手情報入力!P59="","",②選手情報入力!P59)</f>
        <v/>
      </c>
    </row>
    <row r="58" spans="1:13" s="94" customFormat="1" ht="18" customHeight="1">
      <c r="A58" s="109">
        <v>51</v>
      </c>
      <c r="B58" s="110" t="str">
        <f>IF(②選手情報入力!C60="","",②選手情報入力!C60)</f>
        <v/>
      </c>
      <c r="C58" s="129" t="str">
        <f>IF(②選手情報入力!D60="","",②選手情報入力!D60)</f>
        <v/>
      </c>
      <c r="D58" s="110" t="str">
        <f>IF(②選手情報入力!G60="","",②選手情報入力!G60)</f>
        <v/>
      </c>
      <c r="E58" s="110" t="str">
        <f>IF(②選手情報入力!H60="","",②選手情報入力!H60)</f>
        <v/>
      </c>
      <c r="F58" s="109" t="str">
        <f>IF(②選手情報入力!I60="","",②選手情報入力!I60)</f>
        <v/>
      </c>
      <c r="G58" s="110" t="str">
        <f>IF(②選手情報入力!J60="","",②選手情報入力!J60)</f>
        <v/>
      </c>
      <c r="H58" s="283" t="str">
        <f>IF(②選手情報入力!K60="","",②選手情報入力!K60)</f>
        <v/>
      </c>
      <c r="I58" s="284" t="str">
        <f>IF(②選手情報入力!L60="","",②選手情報入力!L60)</f>
        <v/>
      </c>
      <c r="J58" s="238" t="str">
        <f>IF(②選手情報入力!M60="","",②選手情報入力!M60)</f>
        <v/>
      </c>
      <c r="K58" s="239" t="str">
        <f>IF(②選手情報入力!N60="","",②選手情報入力!N60)</f>
        <v/>
      </c>
      <c r="L58" s="110" t="str">
        <f>IF(②選手情報入力!O60="","",②選手情報入力!O60)</f>
        <v/>
      </c>
      <c r="M58" s="110" t="str">
        <f>IF(②選手情報入力!P60="","",②選手情報入力!P60)</f>
        <v/>
      </c>
    </row>
    <row r="59" spans="1:13" s="94" customFormat="1" ht="18" customHeight="1">
      <c r="A59" s="103">
        <v>52</v>
      </c>
      <c r="B59" s="104" t="str">
        <f>IF(②選手情報入力!C61="","",②選手情報入力!C61)</f>
        <v/>
      </c>
      <c r="C59" s="126" t="str">
        <f>IF(②選手情報入力!D61="","",②選手情報入力!D61)</f>
        <v/>
      </c>
      <c r="D59" s="104" t="str">
        <f>IF(②選手情報入力!G61="","",②選手情報入力!G61)</f>
        <v/>
      </c>
      <c r="E59" s="104" t="str">
        <f>IF(②選手情報入力!H61="","",②選手情報入力!H61)</f>
        <v/>
      </c>
      <c r="F59" s="103" t="str">
        <f>IF(②選手情報入力!I61="","",②選手情報入力!I61)</f>
        <v/>
      </c>
      <c r="G59" s="104" t="str">
        <f>IF(②選手情報入力!J61="","",②選手情報入力!J61)</f>
        <v/>
      </c>
      <c r="H59" s="277" t="str">
        <f>IF(②選手情報入力!K61="","",②選手情報入力!K61)</f>
        <v/>
      </c>
      <c r="I59" s="278" t="str">
        <f>IF(②選手情報入力!L61="","",②選手情報入力!L61)</f>
        <v/>
      </c>
      <c r="J59" s="232" t="str">
        <f>IF(②選手情報入力!M61="","",②選手情報入力!M61)</f>
        <v/>
      </c>
      <c r="K59" s="233" t="str">
        <f>IF(②選手情報入力!N61="","",②選手情報入力!N61)</f>
        <v/>
      </c>
      <c r="L59" s="104" t="str">
        <f>IF(②選手情報入力!O61="","",②選手情報入力!O61)</f>
        <v/>
      </c>
      <c r="M59" s="104" t="str">
        <f>IF(②選手情報入力!P61="","",②選手情報入力!P61)</f>
        <v/>
      </c>
    </row>
    <row r="60" spans="1:13" s="94" customFormat="1" ht="18" customHeight="1">
      <c r="A60" s="103">
        <v>53</v>
      </c>
      <c r="B60" s="104" t="str">
        <f>IF(②選手情報入力!C62="","",②選手情報入力!C62)</f>
        <v/>
      </c>
      <c r="C60" s="126" t="str">
        <f>IF(②選手情報入力!D62="","",②選手情報入力!D62)</f>
        <v/>
      </c>
      <c r="D60" s="104" t="str">
        <f>IF(②選手情報入力!G62="","",②選手情報入力!G62)</f>
        <v/>
      </c>
      <c r="E60" s="104" t="str">
        <f>IF(②選手情報入力!H62="","",②選手情報入力!H62)</f>
        <v/>
      </c>
      <c r="F60" s="103" t="str">
        <f>IF(②選手情報入力!I62="","",②選手情報入力!I62)</f>
        <v/>
      </c>
      <c r="G60" s="104" t="str">
        <f>IF(②選手情報入力!J62="","",②選手情報入力!J62)</f>
        <v/>
      </c>
      <c r="H60" s="277" t="str">
        <f>IF(②選手情報入力!K62="","",②選手情報入力!K62)</f>
        <v/>
      </c>
      <c r="I60" s="278" t="str">
        <f>IF(②選手情報入力!L62="","",②選手情報入力!L62)</f>
        <v/>
      </c>
      <c r="J60" s="232" t="str">
        <f>IF(②選手情報入力!M62="","",②選手情報入力!M62)</f>
        <v/>
      </c>
      <c r="K60" s="233" t="str">
        <f>IF(②選手情報入力!N62="","",②選手情報入力!N62)</f>
        <v/>
      </c>
      <c r="L60" s="104" t="str">
        <f>IF(②選手情報入力!O62="","",②選手情報入力!O62)</f>
        <v/>
      </c>
      <c r="M60" s="104" t="str">
        <f>IF(②選手情報入力!P62="","",②選手情報入力!P62)</f>
        <v/>
      </c>
    </row>
    <row r="61" spans="1:13" s="94" customFormat="1" ht="18" customHeight="1">
      <c r="A61" s="103">
        <v>54</v>
      </c>
      <c r="B61" s="104" t="str">
        <f>IF(②選手情報入力!C63="","",②選手情報入力!C63)</f>
        <v/>
      </c>
      <c r="C61" s="126" t="str">
        <f>IF(②選手情報入力!D63="","",②選手情報入力!D63)</f>
        <v/>
      </c>
      <c r="D61" s="104" t="str">
        <f>IF(②選手情報入力!G63="","",②選手情報入力!G63)</f>
        <v/>
      </c>
      <c r="E61" s="104" t="str">
        <f>IF(②選手情報入力!H63="","",②選手情報入力!H63)</f>
        <v/>
      </c>
      <c r="F61" s="103" t="str">
        <f>IF(②選手情報入力!I63="","",②選手情報入力!I63)</f>
        <v/>
      </c>
      <c r="G61" s="104" t="str">
        <f>IF(②選手情報入力!J63="","",②選手情報入力!J63)</f>
        <v/>
      </c>
      <c r="H61" s="277" t="str">
        <f>IF(②選手情報入力!K63="","",②選手情報入力!K63)</f>
        <v/>
      </c>
      <c r="I61" s="278" t="str">
        <f>IF(②選手情報入力!L63="","",②選手情報入力!L63)</f>
        <v/>
      </c>
      <c r="J61" s="232" t="str">
        <f>IF(②選手情報入力!M63="","",②選手情報入力!M63)</f>
        <v/>
      </c>
      <c r="K61" s="233" t="str">
        <f>IF(②選手情報入力!N63="","",②選手情報入力!N63)</f>
        <v/>
      </c>
      <c r="L61" s="104" t="str">
        <f>IF(②選手情報入力!O63="","",②選手情報入力!O63)</f>
        <v/>
      </c>
      <c r="M61" s="104" t="str">
        <f>IF(②選手情報入力!P63="","",②選手情報入力!P63)</f>
        <v/>
      </c>
    </row>
    <row r="62" spans="1:13" s="94" customFormat="1" ht="18" customHeight="1">
      <c r="A62" s="107">
        <v>55</v>
      </c>
      <c r="B62" s="108" t="str">
        <f>IF(②選手情報入力!C64="","",②選手情報入力!C64)</f>
        <v/>
      </c>
      <c r="C62" s="127" t="str">
        <f>IF(②選手情報入力!D64="","",②選手情報入力!D64)</f>
        <v/>
      </c>
      <c r="D62" s="108" t="str">
        <f>IF(②選手情報入力!G64="","",②選手情報入力!G64)</f>
        <v/>
      </c>
      <c r="E62" s="108" t="str">
        <f>IF(②選手情報入力!H64="","",②選手情報入力!H64)</f>
        <v/>
      </c>
      <c r="F62" s="107" t="str">
        <f>IF(②選手情報入力!I64="","",②選手情報入力!I64)</f>
        <v/>
      </c>
      <c r="G62" s="108" t="str">
        <f>IF(②選手情報入力!J64="","",②選手情報入力!J64)</f>
        <v/>
      </c>
      <c r="H62" s="279" t="str">
        <f>IF(②選手情報入力!K64="","",②選手情報入力!K64)</f>
        <v/>
      </c>
      <c r="I62" s="280" t="str">
        <f>IF(②選手情報入力!L64="","",②選手情報入力!L64)</f>
        <v/>
      </c>
      <c r="J62" s="234" t="str">
        <f>IF(②選手情報入力!M64="","",②選手情報入力!M64)</f>
        <v/>
      </c>
      <c r="K62" s="235" t="str">
        <f>IF(②選手情報入力!N64="","",②選手情報入力!N64)</f>
        <v/>
      </c>
      <c r="L62" s="108" t="str">
        <f>IF(②選手情報入力!O64="","",②選手情報入力!O64)</f>
        <v/>
      </c>
      <c r="M62" s="108" t="str">
        <f>IF(②選手情報入力!P64="","",②選手情報入力!P64)</f>
        <v/>
      </c>
    </row>
    <row r="63" spans="1:13" s="94" customFormat="1" ht="18" customHeight="1">
      <c r="A63" s="101">
        <v>56</v>
      </c>
      <c r="B63" s="102" t="str">
        <f>IF(②選手情報入力!C65="","",②選手情報入力!C65)</f>
        <v/>
      </c>
      <c r="C63" s="125" t="str">
        <f>IF(②選手情報入力!D65="","",②選手情報入力!D65)</f>
        <v/>
      </c>
      <c r="D63" s="102" t="str">
        <f>IF(②選手情報入力!G65="","",②選手情報入力!G65)</f>
        <v/>
      </c>
      <c r="E63" s="102" t="str">
        <f>IF(②選手情報入力!H65="","",②選手情報入力!H65)</f>
        <v/>
      </c>
      <c r="F63" s="101" t="str">
        <f>IF(②選手情報入力!I65="","",②選手情報入力!I65)</f>
        <v/>
      </c>
      <c r="G63" s="102" t="str">
        <f>IF(②選手情報入力!J65="","",②選手情報入力!J65)</f>
        <v/>
      </c>
      <c r="H63" s="275" t="str">
        <f>IF(②選手情報入力!K65="","",②選手情報入力!K65)</f>
        <v/>
      </c>
      <c r="I63" s="276" t="str">
        <f>IF(②選手情報入力!L65="","",②選手情報入力!L65)</f>
        <v/>
      </c>
      <c r="J63" s="230" t="str">
        <f>IF(②選手情報入力!M65="","",②選手情報入力!M65)</f>
        <v/>
      </c>
      <c r="K63" s="231" t="str">
        <f>IF(②選手情報入力!N65="","",②選手情報入力!N65)</f>
        <v/>
      </c>
      <c r="L63" s="102" t="str">
        <f>IF(②選手情報入力!O65="","",②選手情報入力!O65)</f>
        <v/>
      </c>
      <c r="M63" s="102" t="str">
        <f>IF(②選手情報入力!P65="","",②選手情報入力!P65)</f>
        <v/>
      </c>
    </row>
    <row r="64" spans="1:13" s="94" customFormat="1" ht="18" customHeight="1">
      <c r="A64" s="103">
        <v>57</v>
      </c>
      <c r="B64" s="104" t="str">
        <f>IF(②選手情報入力!C66="","",②選手情報入力!C66)</f>
        <v/>
      </c>
      <c r="C64" s="126" t="str">
        <f>IF(②選手情報入力!D66="","",②選手情報入力!D66)</f>
        <v/>
      </c>
      <c r="D64" s="104" t="str">
        <f>IF(②選手情報入力!G66="","",②選手情報入力!G66)</f>
        <v/>
      </c>
      <c r="E64" s="104" t="str">
        <f>IF(②選手情報入力!H66="","",②選手情報入力!H66)</f>
        <v/>
      </c>
      <c r="F64" s="103" t="str">
        <f>IF(②選手情報入力!I66="","",②選手情報入力!I66)</f>
        <v/>
      </c>
      <c r="G64" s="104" t="str">
        <f>IF(②選手情報入力!J66="","",②選手情報入力!J66)</f>
        <v/>
      </c>
      <c r="H64" s="277" t="str">
        <f>IF(②選手情報入力!K66="","",②選手情報入力!K66)</f>
        <v/>
      </c>
      <c r="I64" s="278" t="str">
        <f>IF(②選手情報入力!L66="","",②選手情報入力!L66)</f>
        <v/>
      </c>
      <c r="J64" s="232" t="str">
        <f>IF(②選手情報入力!M66="","",②選手情報入力!M66)</f>
        <v/>
      </c>
      <c r="K64" s="233" t="str">
        <f>IF(②選手情報入力!N66="","",②選手情報入力!N66)</f>
        <v/>
      </c>
      <c r="L64" s="104" t="str">
        <f>IF(②選手情報入力!O66="","",②選手情報入力!O66)</f>
        <v/>
      </c>
      <c r="M64" s="104" t="str">
        <f>IF(②選手情報入力!P66="","",②選手情報入力!P66)</f>
        <v/>
      </c>
    </row>
    <row r="65" spans="1:13" s="94" customFormat="1" ht="18" customHeight="1">
      <c r="A65" s="103">
        <v>58</v>
      </c>
      <c r="B65" s="104" t="str">
        <f>IF(②選手情報入力!C67="","",②選手情報入力!C67)</f>
        <v/>
      </c>
      <c r="C65" s="126" t="str">
        <f>IF(②選手情報入力!D67="","",②選手情報入力!D67)</f>
        <v/>
      </c>
      <c r="D65" s="104" t="str">
        <f>IF(②選手情報入力!G67="","",②選手情報入力!G67)</f>
        <v/>
      </c>
      <c r="E65" s="104" t="str">
        <f>IF(②選手情報入力!H67="","",②選手情報入力!H67)</f>
        <v/>
      </c>
      <c r="F65" s="103" t="str">
        <f>IF(②選手情報入力!I67="","",②選手情報入力!I67)</f>
        <v/>
      </c>
      <c r="G65" s="104" t="str">
        <f>IF(②選手情報入力!J67="","",②選手情報入力!J67)</f>
        <v/>
      </c>
      <c r="H65" s="277" t="str">
        <f>IF(②選手情報入力!K67="","",②選手情報入力!K67)</f>
        <v/>
      </c>
      <c r="I65" s="278" t="str">
        <f>IF(②選手情報入力!L67="","",②選手情報入力!L67)</f>
        <v/>
      </c>
      <c r="J65" s="232" t="str">
        <f>IF(②選手情報入力!M67="","",②選手情報入力!M67)</f>
        <v/>
      </c>
      <c r="K65" s="233" t="str">
        <f>IF(②選手情報入力!N67="","",②選手情報入力!N67)</f>
        <v/>
      </c>
      <c r="L65" s="104" t="str">
        <f>IF(②選手情報入力!O67="","",②選手情報入力!O67)</f>
        <v/>
      </c>
      <c r="M65" s="104" t="str">
        <f>IF(②選手情報入力!P67="","",②選手情報入力!P67)</f>
        <v/>
      </c>
    </row>
    <row r="66" spans="1:13" s="94" customFormat="1" ht="18" customHeight="1">
      <c r="A66" s="103">
        <v>59</v>
      </c>
      <c r="B66" s="104" t="str">
        <f>IF(②選手情報入力!C68="","",②選手情報入力!C68)</f>
        <v/>
      </c>
      <c r="C66" s="126" t="str">
        <f>IF(②選手情報入力!D68="","",②選手情報入力!D68)</f>
        <v/>
      </c>
      <c r="D66" s="104" t="str">
        <f>IF(②選手情報入力!G68="","",②選手情報入力!G68)</f>
        <v/>
      </c>
      <c r="E66" s="104" t="str">
        <f>IF(②選手情報入力!H68="","",②選手情報入力!H68)</f>
        <v/>
      </c>
      <c r="F66" s="103" t="str">
        <f>IF(②選手情報入力!I68="","",②選手情報入力!I68)</f>
        <v/>
      </c>
      <c r="G66" s="104" t="str">
        <f>IF(②選手情報入力!J68="","",②選手情報入力!J68)</f>
        <v/>
      </c>
      <c r="H66" s="277" t="str">
        <f>IF(②選手情報入力!K68="","",②選手情報入力!K68)</f>
        <v/>
      </c>
      <c r="I66" s="278" t="str">
        <f>IF(②選手情報入力!L68="","",②選手情報入力!L68)</f>
        <v/>
      </c>
      <c r="J66" s="232" t="str">
        <f>IF(②選手情報入力!M68="","",②選手情報入力!M68)</f>
        <v/>
      </c>
      <c r="K66" s="233" t="str">
        <f>IF(②選手情報入力!N68="","",②選手情報入力!N68)</f>
        <v/>
      </c>
      <c r="L66" s="104" t="str">
        <f>IF(②選手情報入力!O68="","",②選手情報入力!O68)</f>
        <v/>
      </c>
      <c r="M66" s="104" t="str">
        <f>IF(②選手情報入力!P68="","",②選手情報入力!P68)</f>
        <v/>
      </c>
    </row>
    <row r="67" spans="1:13" s="94" customFormat="1" ht="18" customHeight="1">
      <c r="A67" s="105">
        <v>60</v>
      </c>
      <c r="B67" s="106" t="str">
        <f>IF(②選手情報入力!C69="","",②選手情報入力!C69)</f>
        <v/>
      </c>
      <c r="C67" s="128" t="str">
        <f>IF(②選手情報入力!D69="","",②選手情報入力!D69)</f>
        <v/>
      </c>
      <c r="D67" s="106" t="str">
        <f>IF(②選手情報入力!G69="","",②選手情報入力!G69)</f>
        <v/>
      </c>
      <c r="E67" s="106" t="str">
        <f>IF(②選手情報入力!H69="","",②選手情報入力!H69)</f>
        <v/>
      </c>
      <c r="F67" s="105" t="str">
        <f>IF(②選手情報入力!I69="","",②選手情報入力!I69)</f>
        <v/>
      </c>
      <c r="G67" s="106" t="str">
        <f>IF(②選手情報入力!J69="","",②選手情報入力!J69)</f>
        <v/>
      </c>
      <c r="H67" s="281" t="str">
        <f>IF(②選手情報入力!K69="","",②選手情報入力!K69)</f>
        <v/>
      </c>
      <c r="I67" s="282" t="str">
        <f>IF(②選手情報入力!L69="","",②選手情報入力!L69)</f>
        <v/>
      </c>
      <c r="J67" s="236" t="str">
        <f>IF(②選手情報入力!M69="","",②選手情報入力!M69)</f>
        <v/>
      </c>
      <c r="K67" s="237" t="str">
        <f>IF(②選手情報入力!N69="","",②選手情報入力!N69)</f>
        <v/>
      </c>
      <c r="L67" s="106" t="str">
        <f>IF(②選手情報入力!O69="","",②選手情報入力!O69)</f>
        <v/>
      </c>
      <c r="M67" s="106" t="str">
        <f>IF(②選手情報入力!P69="","",②選手情報入力!P69)</f>
        <v/>
      </c>
    </row>
    <row r="68" spans="1:13" s="94" customFormat="1" ht="18" customHeight="1">
      <c r="A68" s="109">
        <v>61</v>
      </c>
      <c r="B68" s="110" t="str">
        <f>IF(②選手情報入力!C70="","",②選手情報入力!C70)</f>
        <v/>
      </c>
      <c r="C68" s="129" t="str">
        <f>IF(②選手情報入力!D70="","",②選手情報入力!D70)</f>
        <v/>
      </c>
      <c r="D68" s="110" t="str">
        <f>IF(②選手情報入力!G70="","",②選手情報入力!G70)</f>
        <v/>
      </c>
      <c r="E68" s="110" t="str">
        <f>IF(②選手情報入力!H70="","",②選手情報入力!H70)</f>
        <v/>
      </c>
      <c r="F68" s="109" t="str">
        <f>IF(②選手情報入力!I70="","",②選手情報入力!I70)</f>
        <v/>
      </c>
      <c r="G68" s="110" t="str">
        <f>IF(②選手情報入力!J70="","",②選手情報入力!J70)</f>
        <v/>
      </c>
      <c r="H68" s="283" t="str">
        <f>IF(②選手情報入力!K70="","",②選手情報入力!K70)</f>
        <v/>
      </c>
      <c r="I68" s="284" t="str">
        <f>IF(②選手情報入力!L70="","",②選手情報入力!L70)</f>
        <v/>
      </c>
      <c r="J68" s="238" t="str">
        <f>IF(②選手情報入力!M70="","",②選手情報入力!M70)</f>
        <v/>
      </c>
      <c r="K68" s="239" t="str">
        <f>IF(②選手情報入力!N70="","",②選手情報入力!N70)</f>
        <v/>
      </c>
      <c r="L68" s="110" t="str">
        <f>IF(②選手情報入力!O70="","",②選手情報入力!O70)</f>
        <v/>
      </c>
      <c r="M68" s="110" t="str">
        <f>IF(②選手情報入力!P70="","",②選手情報入力!P70)</f>
        <v/>
      </c>
    </row>
    <row r="69" spans="1:13" s="94" customFormat="1" ht="18" customHeight="1">
      <c r="A69" s="103">
        <v>62</v>
      </c>
      <c r="B69" s="104" t="str">
        <f>IF(②選手情報入力!C71="","",②選手情報入力!C71)</f>
        <v/>
      </c>
      <c r="C69" s="126" t="str">
        <f>IF(②選手情報入力!D71="","",②選手情報入力!D71)</f>
        <v/>
      </c>
      <c r="D69" s="104" t="str">
        <f>IF(②選手情報入力!G71="","",②選手情報入力!G71)</f>
        <v/>
      </c>
      <c r="E69" s="104" t="str">
        <f>IF(②選手情報入力!H71="","",②選手情報入力!H71)</f>
        <v/>
      </c>
      <c r="F69" s="103" t="str">
        <f>IF(②選手情報入力!I71="","",②選手情報入力!I71)</f>
        <v/>
      </c>
      <c r="G69" s="104" t="str">
        <f>IF(②選手情報入力!J71="","",②選手情報入力!J71)</f>
        <v/>
      </c>
      <c r="H69" s="277" t="str">
        <f>IF(②選手情報入力!K71="","",②選手情報入力!K71)</f>
        <v/>
      </c>
      <c r="I69" s="278" t="str">
        <f>IF(②選手情報入力!L71="","",②選手情報入力!L71)</f>
        <v/>
      </c>
      <c r="J69" s="232" t="str">
        <f>IF(②選手情報入力!M71="","",②選手情報入力!M71)</f>
        <v/>
      </c>
      <c r="K69" s="233" t="str">
        <f>IF(②選手情報入力!N71="","",②選手情報入力!N71)</f>
        <v/>
      </c>
      <c r="L69" s="104" t="str">
        <f>IF(②選手情報入力!O71="","",②選手情報入力!O71)</f>
        <v/>
      </c>
      <c r="M69" s="104" t="str">
        <f>IF(②選手情報入力!P71="","",②選手情報入力!P71)</f>
        <v/>
      </c>
    </row>
    <row r="70" spans="1:13" s="94" customFormat="1" ht="18" customHeight="1">
      <c r="A70" s="103">
        <v>63</v>
      </c>
      <c r="B70" s="104" t="str">
        <f>IF(②選手情報入力!C72="","",②選手情報入力!C72)</f>
        <v/>
      </c>
      <c r="C70" s="126" t="str">
        <f>IF(②選手情報入力!D72="","",②選手情報入力!D72)</f>
        <v/>
      </c>
      <c r="D70" s="104" t="str">
        <f>IF(②選手情報入力!G72="","",②選手情報入力!G72)</f>
        <v/>
      </c>
      <c r="E70" s="104" t="str">
        <f>IF(②選手情報入力!H72="","",②選手情報入力!H72)</f>
        <v/>
      </c>
      <c r="F70" s="103" t="str">
        <f>IF(②選手情報入力!I72="","",②選手情報入力!I72)</f>
        <v/>
      </c>
      <c r="G70" s="104" t="str">
        <f>IF(②選手情報入力!J72="","",②選手情報入力!J72)</f>
        <v/>
      </c>
      <c r="H70" s="277" t="str">
        <f>IF(②選手情報入力!K72="","",②選手情報入力!K72)</f>
        <v/>
      </c>
      <c r="I70" s="278" t="str">
        <f>IF(②選手情報入力!L72="","",②選手情報入力!L72)</f>
        <v/>
      </c>
      <c r="J70" s="232" t="str">
        <f>IF(②選手情報入力!M72="","",②選手情報入力!M72)</f>
        <v/>
      </c>
      <c r="K70" s="233" t="str">
        <f>IF(②選手情報入力!N72="","",②選手情報入力!N72)</f>
        <v/>
      </c>
      <c r="L70" s="104" t="str">
        <f>IF(②選手情報入力!O72="","",②選手情報入力!O72)</f>
        <v/>
      </c>
      <c r="M70" s="104" t="str">
        <f>IF(②選手情報入力!P72="","",②選手情報入力!P72)</f>
        <v/>
      </c>
    </row>
    <row r="71" spans="1:13" s="94" customFormat="1" ht="18" customHeight="1">
      <c r="A71" s="103">
        <v>64</v>
      </c>
      <c r="B71" s="104" t="str">
        <f>IF(②選手情報入力!C73="","",②選手情報入力!C73)</f>
        <v/>
      </c>
      <c r="C71" s="126" t="str">
        <f>IF(②選手情報入力!D73="","",②選手情報入力!D73)</f>
        <v/>
      </c>
      <c r="D71" s="104" t="str">
        <f>IF(②選手情報入力!G73="","",②選手情報入力!G73)</f>
        <v/>
      </c>
      <c r="E71" s="104" t="str">
        <f>IF(②選手情報入力!H73="","",②選手情報入力!H73)</f>
        <v/>
      </c>
      <c r="F71" s="103" t="str">
        <f>IF(②選手情報入力!I73="","",②選手情報入力!I73)</f>
        <v/>
      </c>
      <c r="G71" s="104" t="str">
        <f>IF(②選手情報入力!J73="","",②選手情報入力!J73)</f>
        <v/>
      </c>
      <c r="H71" s="277" t="str">
        <f>IF(②選手情報入力!K73="","",②選手情報入力!K73)</f>
        <v/>
      </c>
      <c r="I71" s="278" t="str">
        <f>IF(②選手情報入力!L73="","",②選手情報入力!L73)</f>
        <v/>
      </c>
      <c r="J71" s="232" t="str">
        <f>IF(②選手情報入力!M73="","",②選手情報入力!M73)</f>
        <v/>
      </c>
      <c r="K71" s="233" t="str">
        <f>IF(②選手情報入力!N73="","",②選手情報入力!N73)</f>
        <v/>
      </c>
      <c r="L71" s="104" t="str">
        <f>IF(②選手情報入力!O73="","",②選手情報入力!O73)</f>
        <v/>
      </c>
      <c r="M71" s="104" t="str">
        <f>IF(②選手情報入力!P73="","",②選手情報入力!P73)</f>
        <v/>
      </c>
    </row>
    <row r="72" spans="1:13" s="94" customFormat="1" ht="18" customHeight="1">
      <c r="A72" s="107">
        <v>65</v>
      </c>
      <c r="B72" s="108" t="str">
        <f>IF(②選手情報入力!C74="","",②選手情報入力!C74)</f>
        <v/>
      </c>
      <c r="C72" s="127" t="str">
        <f>IF(②選手情報入力!D74="","",②選手情報入力!D74)</f>
        <v/>
      </c>
      <c r="D72" s="108" t="str">
        <f>IF(②選手情報入力!G74="","",②選手情報入力!G74)</f>
        <v/>
      </c>
      <c r="E72" s="108" t="str">
        <f>IF(②選手情報入力!H74="","",②選手情報入力!H74)</f>
        <v/>
      </c>
      <c r="F72" s="107" t="str">
        <f>IF(②選手情報入力!I74="","",②選手情報入力!I74)</f>
        <v/>
      </c>
      <c r="G72" s="108" t="str">
        <f>IF(②選手情報入力!J74="","",②選手情報入力!J74)</f>
        <v/>
      </c>
      <c r="H72" s="279" t="str">
        <f>IF(②選手情報入力!K74="","",②選手情報入力!K74)</f>
        <v/>
      </c>
      <c r="I72" s="280" t="str">
        <f>IF(②選手情報入力!L74="","",②選手情報入力!L74)</f>
        <v/>
      </c>
      <c r="J72" s="234" t="str">
        <f>IF(②選手情報入力!M74="","",②選手情報入力!M74)</f>
        <v/>
      </c>
      <c r="K72" s="235" t="str">
        <f>IF(②選手情報入力!N74="","",②選手情報入力!N74)</f>
        <v/>
      </c>
      <c r="L72" s="108" t="str">
        <f>IF(②選手情報入力!O74="","",②選手情報入力!O74)</f>
        <v/>
      </c>
      <c r="M72" s="108" t="str">
        <f>IF(②選手情報入力!P74="","",②選手情報入力!P74)</f>
        <v/>
      </c>
    </row>
    <row r="73" spans="1:13" s="94" customFormat="1" ht="18" customHeight="1">
      <c r="A73" s="101">
        <v>66</v>
      </c>
      <c r="B73" s="102" t="str">
        <f>IF(②選手情報入力!C75="","",②選手情報入力!C75)</f>
        <v/>
      </c>
      <c r="C73" s="125" t="str">
        <f>IF(②選手情報入力!D75="","",②選手情報入力!D75)</f>
        <v/>
      </c>
      <c r="D73" s="102" t="str">
        <f>IF(②選手情報入力!G75="","",②選手情報入力!G75)</f>
        <v/>
      </c>
      <c r="E73" s="102" t="str">
        <f>IF(②選手情報入力!H75="","",②選手情報入力!H75)</f>
        <v/>
      </c>
      <c r="F73" s="101" t="str">
        <f>IF(②選手情報入力!I75="","",②選手情報入力!I75)</f>
        <v/>
      </c>
      <c r="G73" s="102" t="str">
        <f>IF(②選手情報入力!J75="","",②選手情報入力!J75)</f>
        <v/>
      </c>
      <c r="H73" s="275" t="str">
        <f>IF(②選手情報入力!K75="","",②選手情報入力!K75)</f>
        <v/>
      </c>
      <c r="I73" s="276" t="str">
        <f>IF(②選手情報入力!L75="","",②選手情報入力!L75)</f>
        <v/>
      </c>
      <c r="J73" s="230" t="str">
        <f>IF(②選手情報入力!M75="","",②選手情報入力!M75)</f>
        <v/>
      </c>
      <c r="K73" s="231" t="str">
        <f>IF(②選手情報入力!N75="","",②選手情報入力!N75)</f>
        <v/>
      </c>
      <c r="L73" s="102" t="str">
        <f>IF(②選手情報入力!O75="","",②選手情報入力!O75)</f>
        <v/>
      </c>
      <c r="M73" s="102" t="str">
        <f>IF(②選手情報入力!P75="","",②選手情報入力!P75)</f>
        <v/>
      </c>
    </row>
    <row r="74" spans="1:13" s="94" customFormat="1" ht="18" customHeight="1">
      <c r="A74" s="103">
        <v>67</v>
      </c>
      <c r="B74" s="104" t="str">
        <f>IF(②選手情報入力!C76="","",②選手情報入力!C76)</f>
        <v/>
      </c>
      <c r="C74" s="126" t="str">
        <f>IF(②選手情報入力!D76="","",②選手情報入力!D76)</f>
        <v/>
      </c>
      <c r="D74" s="104" t="str">
        <f>IF(②選手情報入力!G76="","",②選手情報入力!G76)</f>
        <v/>
      </c>
      <c r="E74" s="104" t="str">
        <f>IF(②選手情報入力!H76="","",②選手情報入力!H76)</f>
        <v/>
      </c>
      <c r="F74" s="103" t="str">
        <f>IF(②選手情報入力!I76="","",②選手情報入力!I76)</f>
        <v/>
      </c>
      <c r="G74" s="104" t="str">
        <f>IF(②選手情報入力!J76="","",②選手情報入力!J76)</f>
        <v/>
      </c>
      <c r="H74" s="277" t="str">
        <f>IF(②選手情報入力!K76="","",②選手情報入力!K76)</f>
        <v/>
      </c>
      <c r="I74" s="278" t="str">
        <f>IF(②選手情報入力!L76="","",②選手情報入力!L76)</f>
        <v/>
      </c>
      <c r="J74" s="232" t="str">
        <f>IF(②選手情報入力!M76="","",②選手情報入力!M76)</f>
        <v/>
      </c>
      <c r="K74" s="233" t="str">
        <f>IF(②選手情報入力!N76="","",②選手情報入力!N76)</f>
        <v/>
      </c>
      <c r="L74" s="104" t="str">
        <f>IF(②選手情報入力!O76="","",②選手情報入力!O76)</f>
        <v/>
      </c>
      <c r="M74" s="104" t="str">
        <f>IF(②選手情報入力!P76="","",②選手情報入力!P76)</f>
        <v/>
      </c>
    </row>
    <row r="75" spans="1:13" s="94" customFormat="1" ht="18" customHeight="1">
      <c r="A75" s="103">
        <v>68</v>
      </c>
      <c r="B75" s="104" t="str">
        <f>IF(②選手情報入力!C77="","",②選手情報入力!C77)</f>
        <v/>
      </c>
      <c r="C75" s="126" t="str">
        <f>IF(②選手情報入力!D77="","",②選手情報入力!D77)</f>
        <v/>
      </c>
      <c r="D75" s="104" t="str">
        <f>IF(②選手情報入力!G77="","",②選手情報入力!G77)</f>
        <v/>
      </c>
      <c r="E75" s="104" t="str">
        <f>IF(②選手情報入力!H77="","",②選手情報入力!H77)</f>
        <v/>
      </c>
      <c r="F75" s="103" t="str">
        <f>IF(②選手情報入力!I77="","",②選手情報入力!I77)</f>
        <v/>
      </c>
      <c r="G75" s="104" t="str">
        <f>IF(②選手情報入力!J77="","",②選手情報入力!J77)</f>
        <v/>
      </c>
      <c r="H75" s="277" t="str">
        <f>IF(②選手情報入力!K77="","",②選手情報入力!K77)</f>
        <v/>
      </c>
      <c r="I75" s="278" t="str">
        <f>IF(②選手情報入力!L77="","",②選手情報入力!L77)</f>
        <v/>
      </c>
      <c r="J75" s="232" t="str">
        <f>IF(②選手情報入力!M77="","",②選手情報入力!M77)</f>
        <v/>
      </c>
      <c r="K75" s="233" t="str">
        <f>IF(②選手情報入力!N77="","",②選手情報入力!N77)</f>
        <v/>
      </c>
      <c r="L75" s="104" t="str">
        <f>IF(②選手情報入力!O77="","",②選手情報入力!O77)</f>
        <v/>
      </c>
      <c r="M75" s="104" t="str">
        <f>IF(②選手情報入力!P77="","",②選手情報入力!P77)</f>
        <v/>
      </c>
    </row>
    <row r="76" spans="1:13" s="94" customFormat="1" ht="18" customHeight="1">
      <c r="A76" s="103">
        <v>69</v>
      </c>
      <c r="B76" s="104" t="str">
        <f>IF(②選手情報入力!C78="","",②選手情報入力!C78)</f>
        <v/>
      </c>
      <c r="C76" s="126" t="str">
        <f>IF(②選手情報入力!D78="","",②選手情報入力!D78)</f>
        <v/>
      </c>
      <c r="D76" s="104" t="str">
        <f>IF(②選手情報入力!G78="","",②選手情報入力!G78)</f>
        <v/>
      </c>
      <c r="E76" s="104" t="str">
        <f>IF(②選手情報入力!H78="","",②選手情報入力!H78)</f>
        <v/>
      </c>
      <c r="F76" s="103" t="str">
        <f>IF(②選手情報入力!I78="","",②選手情報入力!I78)</f>
        <v/>
      </c>
      <c r="G76" s="104" t="str">
        <f>IF(②選手情報入力!J78="","",②選手情報入力!J78)</f>
        <v/>
      </c>
      <c r="H76" s="277" t="str">
        <f>IF(②選手情報入力!K78="","",②選手情報入力!K78)</f>
        <v/>
      </c>
      <c r="I76" s="278" t="str">
        <f>IF(②選手情報入力!L78="","",②選手情報入力!L78)</f>
        <v/>
      </c>
      <c r="J76" s="232" t="str">
        <f>IF(②選手情報入力!M78="","",②選手情報入力!M78)</f>
        <v/>
      </c>
      <c r="K76" s="233" t="str">
        <f>IF(②選手情報入力!N78="","",②選手情報入力!N78)</f>
        <v/>
      </c>
      <c r="L76" s="104" t="str">
        <f>IF(②選手情報入力!O78="","",②選手情報入力!O78)</f>
        <v/>
      </c>
      <c r="M76" s="104" t="str">
        <f>IF(②選手情報入力!P78="","",②選手情報入力!P78)</f>
        <v/>
      </c>
    </row>
    <row r="77" spans="1:13" s="94" customFormat="1" ht="18" customHeight="1">
      <c r="A77" s="105">
        <v>70</v>
      </c>
      <c r="B77" s="106" t="str">
        <f>IF(②選手情報入力!C79="","",②選手情報入力!C79)</f>
        <v/>
      </c>
      <c r="C77" s="128" t="str">
        <f>IF(②選手情報入力!D79="","",②選手情報入力!D79)</f>
        <v/>
      </c>
      <c r="D77" s="106" t="str">
        <f>IF(②選手情報入力!G79="","",②選手情報入力!G79)</f>
        <v/>
      </c>
      <c r="E77" s="106" t="str">
        <f>IF(②選手情報入力!H79="","",②選手情報入力!H79)</f>
        <v/>
      </c>
      <c r="F77" s="105" t="str">
        <f>IF(②選手情報入力!I79="","",②選手情報入力!I79)</f>
        <v/>
      </c>
      <c r="G77" s="106" t="str">
        <f>IF(②選手情報入力!J79="","",②選手情報入力!J79)</f>
        <v/>
      </c>
      <c r="H77" s="281" t="str">
        <f>IF(②選手情報入力!K79="","",②選手情報入力!K79)</f>
        <v/>
      </c>
      <c r="I77" s="282" t="str">
        <f>IF(②選手情報入力!L79="","",②選手情報入力!L79)</f>
        <v/>
      </c>
      <c r="J77" s="236" t="str">
        <f>IF(②選手情報入力!M79="","",②選手情報入力!M79)</f>
        <v/>
      </c>
      <c r="K77" s="237" t="str">
        <f>IF(②選手情報入力!N79="","",②選手情報入力!N79)</f>
        <v/>
      </c>
      <c r="L77" s="106" t="str">
        <f>IF(②選手情報入力!O79="","",②選手情報入力!O79)</f>
        <v/>
      </c>
      <c r="M77" s="106" t="str">
        <f>IF(②選手情報入力!P79="","",②選手情報入力!P79)</f>
        <v/>
      </c>
    </row>
    <row r="78" spans="1:13" s="94" customFormat="1" ht="18" customHeight="1">
      <c r="A78" s="109">
        <v>71</v>
      </c>
      <c r="B78" s="110" t="str">
        <f>IF(②選手情報入力!C80="","",②選手情報入力!C80)</f>
        <v/>
      </c>
      <c r="C78" s="129" t="str">
        <f>IF(②選手情報入力!D80="","",②選手情報入力!D80)</f>
        <v/>
      </c>
      <c r="D78" s="110" t="str">
        <f>IF(②選手情報入力!G80="","",②選手情報入力!G80)</f>
        <v/>
      </c>
      <c r="E78" s="110" t="str">
        <f>IF(②選手情報入力!H80="","",②選手情報入力!H80)</f>
        <v/>
      </c>
      <c r="F78" s="109" t="str">
        <f>IF(②選手情報入力!I80="","",②選手情報入力!I80)</f>
        <v/>
      </c>
      <c r="G78" s="110" t="str">
        <f>IF(②選手情報入力!J80="","",②選手情報入力!J80)</f>
        <v/>
      </c>
      <c r="H78" s="283" t="str">
        <f>IF(②選手情報入力!K80="","",②選手情報入力!K80)</f>
        <v/>
      </c>
      <c r="I78" s="284" t="str">
        <f>IF(②選手情報入力!L80="","",②選手情報入力!L80)</f>
        <v/>
      </c>
      <c r="J78" s="238" t="str">
        <f>IF(②選手情報入力!M80="","",②選手情報入力!M80)</f>
        <v/>
      </c>
      <c r="K78" s="239" t="str">
        <f>IF(②選手情報入力!N80="","",②選手情報入力!N80)</f>
        <v/>
      </c>
      <c r="L78" s="110" t="str">
        <f>IF(②選手情報入力!O80="","",②選手情報入力!O80)</f>
        <v/>
      </c>
      <c r="M78" s="110" t="str">
        <f>IF(②選手情報入力!P80="","",②選手情報入力!P80)</f>
        <v/>
      </c>
    </row>
    <row r="79" spans="1:13" s="94" customFormat="1" ht="18" customHeight="1">
      <c r="A79" s="103">
        <v>72</v>
      </c>
      <c r="B79" s="104" t="str">
        <f>IF(②選手情報入力!C81="","",②選手情報入力!C81)</f>
        <v/>
      </c>
      <c r="C79" s="126" t="str">
        <f>IF(②選手情報入力!D81="","",②選手情報入力!D81)</f>
        <v/>
      </c>
      <c r="D79" s="104" t="str">
        <f>IF(②選手情報入力!G81="","",②選手情報入力!G81)</f>
        <v/>
      </c>
      <c r="E79" s="104" t="str">
        <f>IF(②選手情報入力!H81="","",②選手情報入力!H81)</f>
        <v/>
      </c>
      <c r="F79" s="103" t="str">
        <f>IF(②選手情報入力!I81="","",②選手情報入力!I81)</f>
        <v/>
      </c>
      <c r="G79" s="104" t="str">
        <f>IF(②選手情報入力!J81="","",②選手情報入力!J81)</f>
        <v/>
      </c>
      <c r="H79" s="277" t="str">
        <f>IF(②選手情報入力!K81="","",②選手情報入力!K81)</f>
        <v/>
      </c>
      <c r="I79" s="278" t="str">
        <f>IF(②選手情報入力!L81="","",②選手情報入力!L81)</f>
        <v/>
      </c>
      <c r="J79" s="232" t="str">
        <f>IF(②選手情報入力!M81="","",②選手情報入力!M81)</f>
        <v/>
      </c>
      <c r="K79" s="233" t="str">
        <f>IF(②選手情報入力!N81="","",②選手情報入力!N81)</f>
        <v/>
      </c>
      <c r="L79" s="104" t="str">
        <f>IF(②選手情報入力!O81="","",②選手情報入力!O81)</f>
        <v/>
      </c>
      <c r="M79" s="104" t="str">
        <f>IF(②選手情報入力!P81="","",②選手情報入力!P81)</f>
        <v/>
      </c>
    </row>
    <row r="80" spans="1:13" s="94" customFormat="1" ht="18" customHeight="1">
      <c r="A80" s="103">
        <v>73</v>
      </c>
      <c r="B80" s="104" t="str">
        <f>IF(②選手情報入力!C82="","",②選手情報入力!C82)</f>
        <v/>
      </c>
      <c r="C80" s="126" t="str">
        <f>IF(②選手情報入力!D82="","",②選手情報入力!D82)</f>
        <v/>
      </c>
      <c r="D80" s="104" t="str">
        <f>IF(②選手情報入力!G82="","",②選手情報入力!G82)</f>
        <v/>
      </c>
      <c r="E80" s="104" t="str">
        <f>IF(②選手情報入力!H82="","",②選手情報入力!H82)</f>
        <v/>
      </c>
      <c r="F80" s="103" t="str">
        <f>IF(②選手情報入力!I82="","",②選手情報入力!I82)</f>
        <v/>
      </c>
      <c r="G80" s="104" t="str">
        <f>IF(②選手情報入力!J82="","",②選手情報入力!J82)</f>
        <v/>
      </c>
      <c r="H80" s="277" t="str">
        <f>IF(②選手情報入力!K82="","",②選手情報入力!K82)</f>
        <v/>
      </c>
      <c r="I80" s="278" t="str">
        <f>IF(②選手情報入力!L82="","",②選手情報入力!L82)</f>
        <v/>
      </c>
      <c r="J80" s="232" t="str">
        <f>IF(②選手情報入力!M82="","",②選手情報入力!M82)</f>
        <v/>
      </c>
      <c r="K80" s="233" t="str">
        <f>IF(②選手情報入力!N82="","",②選手情報入力!N82)</f>
        <v/>
      </c>
      <c r="L80" s="104" t="str">
        <f>IF(②選手情報入力!O82="","",②選手情報入力!O82)</f>
        <v/>
      </c>
      <c r="M80" s="104" t="str">
        <f>IF(②選手情報入力!P82="","",②選手情報入力!P82)</f>
        <v/>
      </c>
    </row>
    <row r="81" spans="1:13" s="94" customFormat="1" ht="18" customHeight="1">
      <c r="A81" s="103">
        <v>74</v>
      </c>
      <c r="B81" s="104" t="str">
        <f>IF(②選手情報入力!C83="","",②選手情報入力!C83)</f>
        <v/>
      </c>
      <c r="C81" s="126" t="str">
        <f>IF(②選手情報入力!D83="","",②選手情報入力!D83)</f>
        <v/>
      </c>
      <c r="D81" s="104" t="str">
        <f>IF(②選手情報入力!G83="","",②選手情報入力!G83)</f>
        <v/>
      </c>
      <c r="E81" s="104" t="str">
        <f>IF(②選手情報入力!H83="","",②選手情報入力!H83)</f>
        <v/>
      </c>
      <c r="F81" s="103" t="str">
        <f>IF(②選手情報入力!I83="","",②選手情報入力!I83)</f>
        <v/>
      </c>
      <c r="G81" s="104" t="str">
        <f>IF(②選手情報入力!J83="","",②選手情報入力!J83)</f>
        <v/>
      </c>
      <c r="H81" s="277" t="str">
        <f>IF(②選手情報入力!K83="","",②選手情報入力!K83)</f>
        <v/>
      </c>
      <c r="I81" s="278" t="str">
        <f>IF(②選手情報入力!L83="","",②選手情報入力!L83)</f>
        <v/>
      </c>
      <c r="J81" s="232" t="str">
        <f>IF(②選手情報入力!M83="","",②選手情報入力!M83)</f>
        <v/>
      </c>
      <c r="K81" s="233" t="str">
        <f>IF(②選手情報入力!N83="","",②選手情報入力!N83)</f>
        <v/>
      </c>
      <c r="L81" s="104" t="str">
        <f>IF(②選手情報入力!O83="","",②選手情報入力!O83)</f>
        <v/>
      </c>
      <c r="M81" s="104" t="str">
        <f>IF(②選手情報入力!P83="","",②選手情報入力!P83)</f>
        <v/>
      </c>
    </row>
    <row r="82" spans="1:13" s="94" customFormat="1" ht="18" customHeight="1">
      <c r="A82" s="107">
        <v>75</v>
      </c>
      <c r="B82" s="108" t="str">
        <f>IF(②選手情報入力!C84="","",②選手情報入力!C84)</f>
        <v/>
      </c>
      <c r="C82" s="127" t="str">
        <f>IF(②選手情報入力!D84="","",②選手情報入力!D84)</f>
        <v/>
      </c>
      <c r="D82" s="108" t="str">
        <f>IF(②選手情報入力!G84="","",②選手情報入力!G84)</f>
        <v/>
      </c>
      <c r="E82" s="108" t="str">
        <f>IF(②選手情報入力!H84="","",②選手情報入力!H84)</f>
        <v/>
      </c>
      <c r="F82" s="107" t="str">
        <f>IF(②選手情報入力!I84="","",②選手情報入力!I84)</f>
        <v/>
      </c>
      <c r="G82" s="108" t="str">
        <f>IF(②選手情報入力!J84="","",②選手情報入力!J84)</f>
        <v/>
      </c>
      <c r="H82" s="279" t="str">
        <f>IF(②選手情報入力!K84="","",②選手情報入力!K84)</f>
        <v/>
      </c>
      <c r="I82" s="280" t="str">
        <f>IF(②選手情報入力!L84="","",②選手情報入力!L84)</f>
        <v/>
      </c>
      <c r="J82" s="234" t="str">
        <f>IF(②選手情報入力!M84="","",②選手情報入力!M84)</f>
        <v/>
      </c>
      <c r="K82" s="235" t="str">
        <f>IF(②選手情報入力!N84="","",②選手情報入力!N84)</f>
        <v/>
      </c>
      <c r="L82" s="108" t="str">
        <f>IF(②選手情報入力!O84="","",②選手情報入力!O84)</f>
        <v/>
      </c>
      <c r="M82" s="108" t="str">
        <f>IF(②選手情報入力!P84="","",②選手情報入力!P84)</f>
        <v/>
      </c>
    </row>
    <row r="83" spans="1:13" s="94" customFormat="1" ht="18" customHeight="1">
      <c r="A83" s="101">
        <v>76</v>
      </c>
      <c r="B83" s="102" t="str">
        <f>IF(②選手情報入力!C85="","",②選手情報入力!C85)</f>
        <v/>
      </c>
      <c r="C83" s="125" t="str">
        <f>IF(②選手情報入力!D85="","",②選手情報入力!D85)</f>
        <v/>
      </c>
      <c r="D83" s="102" t="str">
        <f>IF(②選手情報入力!G85="","",②選手情報入力!G85)</f>
        <v/>
      </c>
      <c r="E83" s="102" t="str">
        <f>IF(②選手情報入力!H85="","",②選手情報入力!H85)</f>
        <v/>
      </c>
      <c r="F83" s="101" t="str">
        <f>IF(②選手情報入力!I85="","",②選手情報入力!I85)</f>
        <v/>
      </c>
      <c r="G83" s="102" t="str">
        <f>IF(②選手情報入力!J85="","",②選手情報入力!J85)</f>
        <v/>
      </c>
      <c r="H83" s="275" t="str">
        <f>IF(②選手情報入力!K85="","",②選手情報入力!K85)</f>
        <v/>
      </c>
      <c r="I83" s="276" t="str">
        <f>IF(②選手情報入力!L85="","",②選手情報入力!L85)</f>
        <v/>
      </c>
      <c r="J83" s="230" t="str">
        <f>IF(②選手情報入力!M85="","",②選手情報入力!M85)</f>
        <v/>
      </c>
      <c r="K83" s="231" t="str">
        <f>IF(②選手情報入力!N85="","",②選手情報入力!N85)</f>
        <v/>
      </c>
      <c r="L83" s="102" t="str">
        <f>IF(②選手情報入力!O85="","",②選手情報入力!O85)</f>
        <v/>
      </c>
      <c r="M83" s="102" t="str">
        <f>IF(②選手情報入力!P85="","",②選手情報入力!P85)</f>
        <v/>
      </c>
    </row>
    <row r="84" spans="1:13" s="94" customFormat="1" ht="18" customHeight="1">
      <c r="A84" s="103">
        <v>77</v>
      </c>
      <c r="B84" s="104" t="str">
        <f>IF(②選手情報入力!C86="","",②選手情報入力!C86)</f>
        <v/>
      </c>
      <c r="C84" s="126" t="str">
        <f>IF(②選手情報入力!D86="","",②選手情報入力!D86)</f>
        <v/>
      </c>
      <c r="D84" s="104" t="str">
        <f>IF(②選手情報入力!G86="","",②選手情報入力!G86)</f>
        <v/>
      </c>
      <c r="E84" s="104" t="str">
        <f>IF(②選手情報入力!H86="","",②選手情報入力!H86)</f>
        <v/>
      </c>
      <c r="F84" s="103" t="str">
        <f>IF(②選手情報入力!I86="","",②選手情報入力!I86)</f>
        <v/>
      </c>
      <c r="G84" s="104" t="str">
        <f>IF(②選手情報入力!J86="","",②選手情報入力!J86)</f>
        <v/>
      </c>
      <c r="H84" s="277" t="str">
        <f>IF(②選手情報入力!K86="","",②選手情報入力!K86)</f>
        <v/>
      </c>
      <c r="I84" s="278" t="str">
        <f>IF(②選手情報入力!L86="","",②選手情報入力!L86)</f>
        <v/>
      </c>
      <c r="J84" s="232" t="str">
        <f>IF(②選手情報入力!M86="","",②選手情報入力!M86)</f>
        <v/>
      </c>
      <c r="K84" s="233" t="str">
        <f>IF(②選手情報入力!N86="","",②選手情報入力!N86)</f>
        <v/>
      </c>
      <c r="L84" s="104" t="str">
        <f>IF(②選手情報入力!O86="","",②選手情報入力!O86)</f>
        <v/>
      </c>
      <c r="M84" s="104" t="str">
        <f>IF(②選手情報入力!P86="","",②選手情報入力!P86)</f>
        <v/>
      </c>
    </row>
    <row r="85" spans="1:13" s="94" customFormat="1" ht="18" customHeight="1">
      <c r="A85" s="103">
        <v>78</v>
      </c>
      <c r="B85" s="104" t="str">
        <f>IF(②選手情報入力!C87="","",②選手情報入力!C87)</f>
        <v/>
      </c>
      <c r="C85" s="126" t="str">
        <f>IF(②選手情報入力!D87="","",②選手情報入力!D87)</f>
        <v/>
      </c>
      <c r="D85" s="104" t="str">
        <f>IF(②選手情報入力!G87="","",②選手情報入力!G87)</f>
        <v/>
      </c>
      <c r="E85" s="104" t="str">
        <f>IF(②選手情報入力!H87="","",②選手情報入力!H87)</f>
        <v/>
      </c>
      <c r="F85" s="103" t="str">
        <f>IF(②選手情報入力!I87="","",②選手情報入力!I87)</f>
        <v/>
      </c>
      <c r="G85" s="104" t="str">
        <f>IF(②選手情報入力!J87="","",②選手情報入力!J87)</f>
        <v/>
      </c>
      <c r="H85" s="277" t="str">
        <f>IF(②選手情報入力!K87="","",②選手情報入力!K87)</f>
        <v/>
      </c>
      <c r="I85" s="278" t="str">
        <f>IF(②選手情報入力!L87="","",②選手情報入力!L87)</f>
        <v/>
      </c>
      <c r="J85" s="232" t="str">
        <f>IF(②選手情報入力!M87="","",②選手情報入力!M87)</f>
        <v/>
      </c>
      <c r="K85" s="233" t="str">
        <f>IF(②選手情報入力!N87="","",②選手情報入力!N87)</f>
        <v/>
      </c>
      <c r="L85" s="104" t="str">
        <f>IF(②選手情報入力!O87="","",②選手情報入力!O87)</f>
        <v/>
      </c>
      <c r="M85" s="104" t="str">
        <f>IF(②選手情報入力!P87="","",②選手情報入力!P87)</f>
        <v/>
      </c>
    </row>
    <row r="86" spans="1:13" s="94" customFormat="1" ht="18" customHeight="1">
      <c r="A86" s="103">
        <v>79</v>
      </c>
      <c r="B86" s="104" t="str">
        <f>IF(②選手情報入力!C88="","",②選手情報入力!C88)</f>
        <v/>
      </c>
      <c r="C86" s="126" t="str">
        <f>IF(②選手情報入力!D88="","",②選手情報入力!D88)</f>
        <v/>
      </c>
      <c r="D86" s="104" t="str">
        <f>IF(②選手情報入力!G88="","",②選手情報入力!G88)</f>
        <v/>
      </c>
      <c r="E86" s="104" t="str">
        <f>IF(②選手情報入力!H88="","",②選手情報入力!H88)</f>
        <v/>
      </c>
      <c r="F86" s="103" t="str">
        <f>IF(②選手情報入力!I88="","",②選手情報入力!I88)</f>
        <v/>
      </c>
      <c r="G86" s="104" t="str">
        <f>IF(②選手情報入力!J88="","",②選手情報入力!J88)</f>
        <v/>
      </c>
      <c r="H86" s="277" t="str">
        <f>IF(②選手情報入力!K88="","",②選手情報入力!K88)</f>
        <v/>
      </c>
      <c r="I86" s="278" t="str">
        <f>IF(②選手情報入力!L88="","",②選手情報入力!L88)</f>
        <v/>
      </c>
      <c r="J86" s="232" t="str">
        <f>IF(②選手情報入力!M88="","",②選手情報入力!M88)</f>
        <v/>
      </c>
      <c r="K86" s="233" t="str">
        <f>IF(②選手情報入力!N88="","",②選手情報入力!N88)</f>
        <v/>
      </c>
      <c r="L86" s="104" t="str">
        <f>IF(②選手情報入力!O88="","",②選手情報入力!O88)</f>
        <v/>
      </c>
      <c r="M86" s="104" t="str">
        <f>IF(②選手情報入力!P88="","",②選手情報入力!P88)</f>
        <v/>
      </c>
    </row>
    <row r="87" spans="1:13" s="94" customFormat="1" ht="18" customHeight="1">
      <c r="A87" s="105">
        <v>80</v>
      </c>
      <c r="B87" s="106" t="str">
        <f>IF(②選手情報入力!C89="","",②選手情報入力!C89)</f>
        <v/>
      </c>
      <c r="C87" s="128" t="str">
        <f>IF(②選手情報入力!D89="","",②選手情報入力!D89)</f>
        <v/>
      </c>
      <c r="D87" s="106" t="str">
        <f>IF(②選手情報入力!G89="","",②選手情報入力!G89)</f>
        <v/>
      </c>
      <c r="E87" s="106" t="str">
        <f>IF(②選手情報入力!H89="","",②選手情報入力!H89)</f>
        <v/>
      </c>
      <c r="F87" s="105" t="str">
        <f>IF(②選手情報入力!I89="","",②選手情報入力!I89)</f>
        <v/>
      </c>
      <c r="G87" s="106" t="str">
        <f>IF(②選手情報入力!J89="","",②選手情報入力!J89)</f>
        <v/>
      </c>
      <c r="H87" s="281" t="str">
        <f>IF(②選手情報入力!K89="","",②選手情報入力!K89)</f>
        <v/>
      </c>
      <c r="I87" s="282" t="str">
        <f>IF(②選手情報入力!L89="","",②選手情報入力!L89)</f>
        <v/>
      </c>
      <c r="J87" s="236" t="str">
        <f>IF(②選手情報入力!M89="","",②選手情報入力!M89)</f>
        <v/>
      </c>
      <c r="K87" s="237" t="str">
        <f>IF(②選手情報入力!N89="","",②選手情報入力!N89)</f>
        <v/>
      </c>
      <c r="L87" s="106" t="str">
        <f>IF(②選手情報入力!O89="","",②選手情報入力!O89)</f>
        <v/>
      </c>
      <c r="M87" s="106" t="str">
        <f>IF(②選手情報入力!P89="","",②選手情報入力!P89)</f>
        <v/>
      </c>
    </row>
    <row r="88" spans="1:13" s="94" customFormat="1" ht="18" customHeight="1">
      <c r="A88" s="109">
        <v>81</v>
      </c>
      <c r="B88" s="110" t="str">
        <f>IF(②選手情報入力!C90="","",②選手情報入力!C90)</f>
        <v/>
      </c>
      <c r="C88" s="129" t="str">
        <f>IF(②選手情報入力!D90="","",②選手情報入力!D90)</f>
        <v/>
      </c>
      <c r="D88" s="110" t="str">
        <f>IF(②選手情報入力!G90="","",②選手情報入力!G90)</f>
        <v/>
      </c>
      <c r="E88" s="110" t="str">
        <f>IF(②選手情報入力!H90="","",②選手情報入力!H90)</f>
        <v/>
      </c>
      <c r="F88" s="109" t="str">
        <f>IF(②選手情報入力!I90="","",②選手情報入力!I90)</f>
        <v/>
      </c>
      <c r="G88" s="110" t="str">
        <f>IF(②選手情報入力!J90="","",②選手情報入力!J90)</f>
        <v/>
      </c>
      <c r="H88" s="283" t="str">
        <f>IF(②選手情報入力!K90="","",②選手情報入力!K90)</f>
        <v/>
      </c>
      <c r="I88" s="284" t="str">
        <f>IF(②選手情報入力!L90="","",②選手情報入力!L90)</f>
        <v/>
      </c>
      <c r="J88" s="238" t="str">
        <f>IF(②選手情報入力!M90="","",②選手情報入力!M90)</f>
        <v/>
      </c>
      <c r="K88" s="239" t="str">
        <f>IF(②選手情報入力!N90="","",②選手情報入力!N90)</f>
        <v/>
      </c>
      <c r="L88" s="110" t="str">
        <f>IF(②選手情報入力!O90="","",②選手情報入力!O90)</f>
        <v/>
      </c>
      <c r="M88" s="110" t="str">
        <f>IF(②選手情報入力!P90="","",②選手情報入力!P90)</f>
        <v/>
      </c>
    </row>
    <row r="89" spans="1:13" s="94" customFormat="1" ht="18" customHeight="1">
      <c r="A89" s="103">
        <v>82</v>
      </c>
      <c r="B89" s="104" t="str">
        <f>IF(②選手情報入力!C91="","",②選手情報入力!C91)</f>
        <v/>
      </c>
      <c r="C89" s="126" t="str">
        <f>IF(②選手情報入力!D91="","",②選手情報入力!D91)</f>
        <v/>
      </c>
      <c r="D89" s="104" t="str">
        <f>IF(②選手情報入力!G91="","",②選手情報入力!G91)</f>
        <v/>
      </c>
      <c r="E89" s="104" t="str">
        <f>IF(②選手情報入力!H91="","",②選手情報入力!H91)</f>
        <v/>
      </c>
      <c r="F89" s="103" t="str">
        <f>IF(②選手情報入力!I91="","",②選手情報入力!I91)</f>
        <v/>
      </c>
      <c r="G89" s="104" t="str">
        <f>IF(②選手情報入力!J91="","",②選手情報入力!J91)</f>
        <v/>
      </c>
      <c r="H89" s="277" t="str">
        <f>IF(②選手情報入力!K91="","",②選手情報入力!K91)</f>
        <v/>
      </c>
      <c r="I89" s="278" t="str">
        <f>IF(②選手情報入力!L91="","",②選手情報入力!L91)</f>
        <v/>
      </c>
      <c r="J89" s="232" t="str">
        <f>IF(②選手情報入力!M91="","",②選手情報入力!M91)</f>
        <v/>
      </c>
      <c r="K89" s="233" t="str">
        <f>IF(②選手情報入力!N91="","",②選手情報入力!N91)</f>
        <v/>
      </c>
      <c r="L89" s="104" t="str">
        <f>IF(②選手情報入力!O91="","",②選手情報入力!O91)</f>
        <v/>
      </c>
      <c r="M89" s="104" t="str">
        <f>IF(②選手情報入力!P91="","",②選手情報入力!P91)</f>
        <v/>
      </c>
    </row>
    <row r="90" spans="1:13" s="94" customFormat="1" ht="18" customHeight="1">
      <c r="A90" s="103">
        <v>83</v>
      </c>
      <c r="B90" s="104" t="str">
        <f>IF(②選手情報入力!C92="","",②選手情報入力!C92)</f>
        <v/>
      </c>
      <c r="C90" s="126" t="str">
        <f>IF(②選手情報入力!D92="","",②選手情報入力!D92)</f>
        <v/>
      </c>
      <c r="D90" s="104" t="str">
        <f>IF(②選手情報入力!G92="","",②選手情報入力!G92)</f>
        <v/>
      </c>
      <c r="E90" s="104" t="str">
        <f>IF(②選手情報入力!H92="","",②選手情報入力!H92)</f>
        <v/>
      </c>
      <c r="F90" s="103" t="str">
        <f>IF(②選手情報入力!I92="","",②選手情報入力!I92)</f>
        <v/>
      </c>
      <c r="G90" s="104" t="str">
        <f>IF(②選手情報入力!J92="","",②選手情報入力!J92)</f>
        <v/>
      </c>
      <c r="H90" s="277" t="str">
        <f>IF(②選手情報入力!K92="","",②選手情報入力!K92)</f>
        <v/>
      </c>
      <c r="I90" s="278" t="str">
        <f>IF(②選手情報入力!L92="","",②選手情報入力!L92)</f>
        <v/>
      </c>
      <c r="J90" s="232" t="str">
        <f>IF(②選手情報入力!M92="","",②選手情報入力!M92)</f>
        <v/>
      </c>
      <c r="K90" s="233" t="str">
        <f>IF(②選手情報入力!N92="","",②選手情報入力!N92)</f>
        <v/>
      </c>
      <c r="L90" s="104" t="str">
        <f>IF(②選手情報入力!O92="","",②選手情報入力!O92)</f>
        <v/>
      </c>
      <c r="M90" s="104" t="str">
        <f>IF(②選手情報入力!P92="","",②選手情報入力!P92)</f>
        <v/>
      </c>
    </row>
    <row r="91" spans="1:13" s="94" customFormat="1" ht="18" customHeight="1">
      <c r="A91" s="103">
        <v>84</v>
      </c>
      <c r="B91" s="104" t="str">
        <f>IF(②選手情報入力!C93="","",②選手情報入力!C93)</f>
        <v/>
      </c>
      <c r="C91" s="126" t="str">
        <f>IF(②選手情報入力!D93="","",②選手情報入力!D93)</f>
        <v/>
      </c>
      <c r="D91" s="104" t="str">
        <f>IF(②選手情報入力!G93="","",②選手情報入力!G93)</f>
        <v/>
      </c>
      <c r="E91" s="104" t="str">
        <f>IF(②選手情報入力!H93="","",②選手情報入力!H93)</f>
        <v/>
      </c>
      <c r="F91" s="103" t="str">
        <f>IF(②選手情報入力!I93="","",②選手情報入力!I93)</f>
        <v/>
      </c>
      <c r="G91" s="104" t="str">
        <f>IF(②選手情報入力!J93="","",②選手情報入力!J93)</f>
        <v/>
      </c>
      <c r="H91" s="277" t="str">
        <f>IF(②選手情報入力!K93="","",②選手情報入力!K93)</f>
        <v/>
      </c>
      <c r="I91" s="278" t="str">
        <f>IF(②選手情報入力!L93="","",②選手情報入力!L93)</f>
        <v/>
      </c>
      <c r="J91" s="232" t="str">
        <f>IF(②選手情報入力!M93="","",②選手情報入力!M93)</f>
        <v/>
      </c>
      <c r="K91" s="233" t="str">
        <f>IF(②選手情報入力!N93="","",②選手情報入力!N93)</f>
        <v/>
      </c>
      <c r="L91" s="104" t="str">
        <f>IF(②選手情報入力!O93="","",②選手情報入力!O93)</f>
        <v/>
      </c>
      <c r="M91" s="104" t="str">
        <f>IF(②選手情報入力!P93="","",②選手情報入力!P93)</f>
        <v/>
      </c>
    </row>
    <row r="92" spans="1:13" s="94" customFormat="1" ht="18" customHeight="1">
      <c r="A92" s="107">
        <v>85</v>
      </c>
      <c r="B92" s="108" t="str">
        <f>IF(②選手情報入力!C94="","",②選手情報入力!C94)</f>
        <v/>
      </c>
      <c r="C92" s="127" t="str">
        <f>IF(②選手情報入力!D94="","",②選手情報入力!D94)</f>
        <v/>
      </c>
      <c r="D92" s="108" t="str">
        <f>IF(②選手情報入力!G94="","",②選手情報入力!G94)</f>
        <v/>
      </c>
      <c r="E92" s="108" t="str">
        <f>IF(②選手情報入力!H94="","",②選手情報入力!H94)</f>
        <v/>
      </c>
      <c r="F92" s="107" t="str">
        <f>IF(②選手情報入力!I94="","",②選手情報入力!I94)</f>
        <v/>
      </c>
      <c r="G92" s="108" t="str">
        <f>IF(②選手情報入力!J94="","",②選手情報入力!J94)</f>
        <v/>
      </c>
      <c r="H92" s="279" t="str">
        <f>IF(②選手情報入力!K94="","",②選手情報入力!K94)</f>
        <v/>
      </c>
      <c r="I92" s="280" t="str">
        <f>IF(②選手情報入力!L94="","",②選手情報入力!L94)</f>
        <v/>
      </c>
      <c r="J92" s="234" t="str">
        <f>IF(②選手情報入力!M94="","",②選手情報入力!M94)</f>
        <v/>
      </c>
      <c r="K92" s="235" t="str">
        <f>IF(②選手情報入力!N94="","",②選手情報入力!N94)</f>
        <v/>
      </c>
      <c r="L92" s="108" t="str">
        <f>IF(②選手情報入力!O94="","",②選手情報入力!O94)</f>
        <v/>
      </c>
      <c r="M92" s="108" t="str">
        <f>IF(②選手情報入力!P94="","",②選手情報入力!P94)</f>
        <v/>
      </c>
    </row>
    <row r="93" spans="1:13" s="94" customFormat="1" ht="18" customHeight="1">
      <c r="A93" s="101">
        <v>86</v>
      </c>
      <c r="B93" s="102" t="str">
        <f>IF(②選手情報入力!C95="","",②選手情報入力!C95)</f>
        <v/>
      </c>
      <c r="C93" s="125" t="str">
        <f>IF(②選手情報入力!D95="","",②選手情報入力!D95)</f>
        <v/>
      </c>
      <c r="D93" s="102" t="str">
        <f>IF(②選手情報入力!G95="","",②選手情報入力!G95)</f>
        <v/>
      </c>
      <c r="E93" s="102" t="str">
        <f>IF(②選手情報入力!H95="","",②選手情報入力!H95)</f>
        <v/>
      </c>
      <c r="F93" s="101" t="str">
        <f>IF(②選手情報入力!I95="","",②選手情報入力!I95)</f>
        <v/>
      </c>
      <c r="G93" s="102" t="str">
        <f>IF(②選手情報入力!J95="","",②選手情報入力!J95)</f>
        <v/>
      </c>
      <c r="H93" s="275" t="str">
        <f>IF(②選手情報入力!K95="","",②選手情報入力!K95)</f>
        <v/>
      </c>
      <c r="I93" s="276" t="str">
        <f>IF(②選手情報入力!L95="","",②選手情報入力!L95)</f>
        <v/>
      </c>
      <c r="J93" s="230" t="str">
        <f>IF(②選手情報入力!M95="","",②選手情報入力!M95)</f>
        <v/>
      </c>
      <c r="K93" s="231" t="str">
        <f>IF(②選手情報入力!N95="","",②選手情報入力!N95)</f>
        <v/>
      </c>
      <c r="L93" s="102" t="str">
        <f>IF(②選手情報入力!O95="","",②選手情報入力!O95)</f>
        <v/>
      </c>
      <c r="M93" s="102" t="str">
        <f>IF(②選手情報入力!P95="","",②選手情報入力!P95)</f>
        <v/>
      </c>
    </row>
    <row r="94" spans="1:13" s="94" customFormat="1" ht="18" customHeight="1">
      <c r="A94" s="103">
        <v>87</v>
      </c>
      <c r="B94" s="104" t="str">
        <f>IF(②選手情報入力!C96="","",②選手情報入力!C96)</f>
        <v/>
      </c>
      <c r="C94" s="126" t="str">
        <f>IF(②選手情報入力!D96="","",②選手情報入力!D96)</f>
        <v/>
      </c>
      <c r="D94" s="104" t="str">
        <f>IF(②選手情報入力!G96="","",②選手情報入力!G96)</f>
        <v/>
      </c>
      <c r="E94" s="104" t="str">
        <f>IF(②選手情報入力!H96="","",②選手情報入力!H96)</f>
        <v/>
      </c>
      <c r="F94" s="103" t="str">
        <f>IF(②選手情報入力!I96="","",②選手情報入力!I96)</f>
        <v/>
      </c>
      <c r="G94" s="104" t="str">
        <f>IF(②選手情報入力!J96="","",②選手情報入力!J96)</f>
        <v/>
      </c>
      <c r="H94" s="277" t="str">
        <f>IF(②選手情報入力!K96="","",②選手情報入力!K96)</f>
        <v/>
      </c>
      <c r="I94" s="278" t="str">
        <f>IF(②選手情報入力!L96="","",②選手情報入力!L96)</f>
        <v/>
      </c>
      <c r="J94" s="232" t="str">
        <f>IF(②選手情報入力!M96="","",②選手情報入力!M96)</f>
        <v/>
      </c>
      <c r="K94" s="233" t="str">
        <f>IF(②選手情報入力!N96="","",②選手情報入力!N96)</f>
        <v/>
      </c>
      <c r="L94" s="104" t="str">
        <f>IF(②選手情報入力!O96="","",②選手情報入力!O96)</f>
        <v/>
      </c>
      <c r="M94" s="104" t="str">
        <f>IF(②選手情報入力!P96="","",②選手情報入力!P96)</f>
        <v/>
      </c>
    </row>
    <row r="95" spans="1:13" s="94" customFormat="1" ht="18" customHeight="1">
      <c r="A95" s="103">
        <v>88</v>
      </c>
      <c r="B95" s="104" t="str">
        <f>IF(②選手情報入力!C97="","",②選手情報入力!C97)</f>
        <v/>
      </c>
      <c r="C95" s="126" t="str">
        <f>IF(②選手情報入力!D97="","",②選手情報入力!D97)</f>
        <v/>
      </c>
      <c r="D95" s="104" t="str">
        <f>IF(②選手情報入力!G97="","",②選手情報入力!G97)</f>
        <v/>
      </c>
      <c r="E95" s="104" t="str">
        <f>IF(②選手情報入力!H97="","",②選手情報入力!H97)</f>
        <v/>
      </c>
      <c r="F95" s="103" t="str">
        <f>IF(②選手情報入力!I97="","",②選手情報入力!I97)</f>
        <v/>
      </c>
      <c r="G95" s="104" t="str">
        <f>IF(②選手情報入力!J97="","",②選手情報入力!J97)</f>
        <v/>
      </c>
      <c r="H95" s="277" t="str">
        <f>IF(②選手情報入力!K97="","",②選手情報入力!K97)</f>
        <v/>
      </c>
      <c r="I95" s="278" t="str">
        <f>IF(②選手情報入力!L97="","",②選手情報入力!L97)</f>
        <v/>
      </c>
      <c r="J95" s="232" t="str">
        <f>IF(②選手情報入力!M97="","",②選手情報入力!M97)</f>
        <v/>
      </c>
      <c r="K95" s="233" t="str">
        <f>IF(②選手情報入力!N97="","",②選手情報入力!N97)</f>
        <v/>
      </c>
      <c r="L95" s="104" t="str">
        <f>IF(②選手情報入力!O97="","",②選手情報入力!O97)</f>
        <v/>
      </c>
      <c r="M95" s="104" t="str">
        <f>IF(②選手情報入力!P97="","",②選手情報入力!P97)</f>
        <v/>
      </c>
    </row>
    <row r="96" spans="1:13" s="94" customFormat="1" ht="18" customHeight="1">
      <c r="A96" s="103">
        <v>89</v>
      </c>
      <c r="B96" s="104" t="str">
        <f>IF(②選手情報入力!C98="","",②選手情報入力!C98)</f>
        <v/>
      </c>
      <c r="C96" s="126" t="str">
        <f>IF(②選手情報入力!D98="","",②選手情報入力!D98)</f>
        <v/>
      </c>
      <c r="D96" s="104" t="str">
        <f>IF(②選手情報入力!G98="","",②選手情報入力!G98)</f>
        <v/>
      </c>
      <c r="E96" s="104" t="str">
        <f>IF(②選手情報入力!H98="","",②選手情報入力!H98)</f>
        <v/>
      </c>
      <c r="F96" s="103" t="str">
        <f>IF(②選手情報入力!I98="","",②選手情報入力!I98)</f>
        <v/>
      </c>
      <c r="G96" s="104" t="str">
        <f>IF(②選手情報入力!J98="","",②選手情報入力!J98)</f>
        <v/>
      </c>
      <c r="H96" s="277" t="str">
        <f>IF(②選手情報入力!K98="","",②選手情報入力!K98)</f>
        <v/>
      </c>
      <c r="I96" s="278" t="str">
        <f>IF(②選手情報入力!L98="","",②選手情報入力!L98)</f>
        <v/>
      </c>
      <c r="J96" s="232" t="str">
        <f>IF(②選手情報入力!M98="","",②選手情報入力!M98)</f>
        <v/>
      </c>
      <c r="K96" s="233" t="str">
        <f>IF(②選手情報入力!N98="","",②選手情報入力!N98)</f>
        <v/>
      </c>
      <c r="L96" s="104" t="str">
        <f>IF(②選手情報入力!O98="","",②選手情報入力!O98)</f>
        <v/>
      </c>
      <c r="M96" s="104" t="str">
        <f>IF(②選手情報入力!P98="","",②選手情報入力!P98)</f>
        <v/>
      </c>
    </row>
    <row r="97" spans="1:13" s="94" customFormat="1" ht="18" customHeight="1">
      <c r="A97" s="105">
        <v>90</v>
      </c>
      <c r="B97" s="106" t="str">
        <f>IF(②選手情報入力!C99="","",②選手情報入力!C99)</f>
        <v/>
      </c>
      <c r="C97" s="128" t="str">
        <f>IF(②選手情報入力!D99="","",②選手情報入力!D99)</f>
        <v/>
      </c>
      <c r="D97" s="106" t="str">
        <f>IF(②選手情報入力!G99="","",②選手情報入力!G99)</f>
        <v/>
      </c>
      <c r="E97" s="106" t="str">
        <f>IF(②選手情報入力!H99="","",②選手情報入力!H99)</f>
        <v/>
      </c>
      <c r="F97" s="105" t="str">
        <f>IF(②選手情報入力!I99="","",②選手情報入力!I99)</f>
        <v/>
      </c>
      <c r="G97" s="106" t="str">
        <f>IF(②選手情報入力!J99="","",②選手情報入力!J99)</f>
        <v/>
      </c>
      <c r="H97" s="281" t="str">
        <f>IF(②選手情報入力!K99="","",②選手情報入力!K99)</f>
        <v/>
      </c>
      <c r="I97" s="282" t="str">
        <f>IF(②選手情報入力!L99="","",②選手情報入力!L99)</f>
        <v/>
      </c>
      <c r="J97" s="236" t="str">
        <f>IF(②選手情報入力!M99="","",②選手情報入力!M99)</f>
        <v/>
      </c>
      <c r="K97" s="237" t="str">
        <f>IF(②選手情報入力!N99="","",②選手情報入力!N99)</f>
        <v/>
      </c>
      <c r="L97" s="106" t="str">
        <f>IF(②選手情報入力!O99="","",②選手情報入力!O99)</f>
        <v/>
      </c>
      <c r="M97" s="106" t="str">
        <f>IF(②選手情報入力!P99="","",②選手情報入力!P99)</f>
        <v/>
      </c>
    </row>
  </sheetData>
  <sheetProtection sheet="1" objects="1" scenarios="1" selectLockedCells="1" selectUnlockedCells="1"/>
  <mergeCells count="6">
    <mergeCell ref="I2:I3"/>
    <mergeCell ref="B4:B5"/>
    <mergeCell ref="G4:G5"/>
    <mergeCell ref="D4:E4"/>
    <mergeCell ref="D5:E5"/>
    <mergeCell ref="E2:H2"/>
  </mergeCells>
  <phoneticPr fontId="22"/>
  <printOptions horizontalCentered="1"/>
  <pageMargins left="0.51181102362204722" right="0.11811023622047245" top="0.74803149606299213" bottom="0.35433070866141736" header="0.31496062992125984" footer="0.31496062992125984"/>
  <pageSetup paperSize="9" scale="88" fitToHeight="2" orientation="portrait" r:id="rId1"/>
  <headerFooter>
    <oddHeader>&amp;R&amp;14&amp;D　</oddHeader>
  </headerFooter>
  <rowBreaks count="1" manualBreakCount="1">
    <brk id="52" max="12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sheetProtection selectLockedCells="1" selectUnlockedCells="1"/>
  <phoneticPr fontId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1"/>
  <sheetViews>
    <sheetView workbookViewId="0">
      <selection activeCell="E10" sqref="E10"/>
    </sheetView>
  </sheetViews>
  <sheetFormatPr defaultRowHeight="13.5"/>
  <cols>
    <col min="1" max="1" width="13.875" bestFit="1" customWidth="1"/>
    <col min="2" max="2" width="5.25" bestFit="1" customWidth="1"/>
    <col min="3" max="3" width="5.875" bestFit="1" customWidth="1"/>
    <col min="4" max="4" width="3.75" customWidth="1"/>
    <col min="5" max="5" width="13.875" bestFit="1" customWidth="1"/>
    <col min="6" max="6" width="5.25" bestFit="1" customWidth="1"/>
    <col min="7" max="7" width="5.875" bestFit="1" customWidth="1"/>
    <col min="8" max="8" width="3.75" customWidth="1"/>
    <col min="9" max="9" width="11.125" bestFit="1" customWidth="1"/>
    <col min="10" max="10" width="5.25" bestFit="1" customWidth="1"/>
    <col min="11" max="11" width="5.875" bestFit="1" customWidth="1"/>
    <col min="12" max="12" width="3.75" customWidth="1"/>
    <col min="13" max="13" width="2.875" bestFit="1" customWidth="1"/>
    <col min="14" max="14" width="31.5" bestFit="1" customWidth="1"/>
    <col min="15" max="15" width="27.25" bestFit="1" customWidth="1"/>
  </cols>
  <sheetData>
    <row r="1" spans="1:15">
      <c r="A1" s="434" t="s">
        <v>348</v>
      </c>
      <c r="B1" s="296" t="s">
        <v>348</v>
      </c>
      <c r="C1" s="296" t="s">
        <v>40</v>
      </c>
      <c r="E1" s="434" t="s">
        <v>348</v>
      </c>
      <c r="F1" s="296" t="s">
        <v>348</v>
      </c>
      <c r="G1" s="296" t="s">
        <v>40</v>
      </c>
      <c r="I1" s="434" t="s">
        <v>348</v>
      </c>
      <c r="J1" s="296" t="s">
        <v>348</v>
      </c>
      <c r="K1" s="296" t="s">
        <v>40</v>
      </c>
      <c r="O1" s="77"/>
    </row>
    <row r="2" spans="1:15">
      <c r="A2" s="434"/>
      <c r="B2" s="296" t="s">
        <v>349</v>
      </c>
      <c r="C2" s="296" t="s">
        <v>350</v>
      </c>
      <c r="E2" s="434"/>
      <c r="F2" s="296" t="s">
        <v>349</v>
      </c>
      <c r="G2" s="296" t="s">
        <v>350</v>
      </c>
      <c r="I2" s="434"/>
      <c r="J2" s="296" t="s">
        <v>349</v>
      </c>
      <c r="K2" s="296" t="s">
        <v>350</v>
      </c>
      <c r="N2" s="434" t="s">
        <v>142</v>
      </c>
      <c r="O2" s="434"/>
    </row>
    <row r="3" spans="1:15" ht="14.25" thickBot="1">
      <c r="A3" t="s">
        <v>267</v>
      </c>
      <c r="B3" s="46">
        <v>1</v>
      </c>
      <c r="C3">
        <v>2</v>
      </c>
      <c r="E3" t="s">
        <v>268</v>
      </c>
      <c r="F3" s="46">
        <v>13</v>
      </c>
      <c r="G3">
        <v>2</v>
      </c>
      <c r="I3" t="s">
        <v>224</v>
      </c>
      <c r="J3" s="46">
        <v>22</v>
      </c>
      <c r="K3">
        <v>2</v>
      </c>
      <c r="N3" s="77"/>
      <c r="O3" s="77"/>
    </row>
    <row r="4" spans="1:15" ht="13.15" customHeight="1">
      <c r="A4" t="s">
        <v>269</v>
      </c>
      <c r="B4" s="46">
        <v>2</v>
      </c>
      <c r="C4">
        <v>2</v>
      </c>
      <c r="E4" t="s">
        <v>270</v>
      </c>
      <c r="F4" s="46">
        <v>14</v>
      </c>
      <c r="G4">
        <v>2</v>
      </c>
      <c r="I4" t="s">
        <v>225</v>
      </c>
      <c r="J4" s="46">
        <v>23</v>
      </c>
      <c r="K4">
        <v>2</v>
      </c>
      <c r="M4" s="247" t="s">
        <v>139</v>
      </c>
      <c r="N4" s="116" t="s">
        <v>265</v>
      </c>
      <c r="O4" s="78" t="s">
        <v>265</v>
      </c>
    </row>
    <row r="5" spans="1:15">
      <c r="A5" t="s">
        <v>351</v>
      </c>
      <c r="B5" s="46">
        <v>3</v>
      </c>
      <c r="C5">
        <v>2</v>
      </c>
      <c r="E5" t="s">
        <v>352</v>
      </c>
      <c r="F5" s="46">
        <v>15</v>
      </c>
      <c r="G5">
        <v>2</v>
      </c>
      <c r="M5" s="248"/>
      <c r="N5" s="37" t="s">
        <v>266</v>
      </c>
      <c r="O5" s="79" t="s">
        <v>266</v>
      </c>
    </row>
    <row r="6" spans="1:15">
      <c r="A6" t="s">
        <v>353</v>
      </c>
      <c r="B6" s="46">
        <v>4</v>
      </c>
      <c r="C6">
        <v>0</v>
      </c>
      <c r="E6" t="s">
        <v>354</v>
      </c>
      <c r="F6" s="46">
        <v>16</v>
      </c>
      <c r="G6">
        <v>0</v>
      </c>
      <c r="J6" s="46"/>
      <c r="M6" s="248"/>
      <c r="N6" s="37" t="s">
        <v>361</v>
      </c>
      <c r="O6" s="79" t="s">
        <v>361</v>
      </c>
    </row>
    <row r="7" spans="1:15">
      <c r="A7" t="s">
        <v>355</v>
      </c>
      <c r="B7" s="46">
        <v>5</v>
      </c>
      <c r="C7">
        <v>0</v>
      </c>
      <c r="E7" t="s">
        <v>356</v>
      </c>
      <c r="F7" s="46">
        <v>17</v>
      </c>
      <c r="G7">
        <v>0</v>
      </c>
      <c r="M7" s="248"/>
      <c r="N7" s="37" t="s">
        <v>353</v>
      </c>
      <c r="O7" s="79" t="s">
        <v>353</v>
      </c>
    </row>
    <row r="8" spans="1:15">
      <c r="A8" t="s">
        <v>223</v>
      </c>
      <c r="B8" s="46">
        <v>6</v>
      </c>
      <c r="C8">
        <v>0</v>
      </c>
      <c r="E8" t="s">
        <v>228</v>
      </c>
      <c r="F8" s="46">
        <v>18</v>
      </c>
      <c r="G8">
        <v>0</v>
      </c>
      <c r="M8" s="248"/>
      <c r="N8" s="37" t="s">
        <v>355</v>
      </c>
      <c r="O8" s="79" t="s">
        <v>355</v>
      </c>
    </row>
    <row r="9" spans="1:15">
      <c r="A9" t="s">
        <v>359</v>
      </c>
      <c r="B9" s="46">
        <v>9</v>
      </c>
      <c r="C9">
        <v>0</v>
      </c>
      <c r="E9" t="s">
        <v>357</v>
      </c>
      <c r="F9" s="46">
        <v>19</v>
      </c>
      <c r="G9">
        <v>0</v>
      </c>
      <c r="M9" s="248"/>
      <c r="N9" s="37" t="s">
        <v>223</v>
      </c>
      <c r="O9" s="79" t="s">
        <v>223</v>
      </c>
    </row>
    <row r="10" spans="1:15">
      <c r="A10" t="s">
        <v>360</v>
      </c>
      <c r="B10" s="46">
        <v>10</v>
      </c>
      <c r="C10">
        <v>0</v>
      </c>
      <c r="E10" t="s">
        <v>358</v>
      </c>
      <c r="F10" s="46">
        <v>20</v>
      </c>
      <c r="G10">
        <v>0</v>
      </c>
      <c r="M10" s="248"/>
      <c r="N10" s="37" t="s">
        <v>359</v>
      </c>
      <c r="O10" s="79" t="s">
        <v>359</v>
      </c>
    </row>
    <row r="11" spans="1:15">
      <c r="B11" s="46"/>
      <c r="F11" s="46"/>
      <c r="M11" s="248"/>
      <c r="N11" t="s">
        <v>360</v>
      </c>
      <c r="O11" s="79" t="s">
        <v>360</v>
      </c>
    </row>
    <row r="12" spans="1:15">
      <c r="B12" s="46"/>
      <c r="F12" s="46"/>
      <c r="M12" s="248"/>
      <c r="O12" s="79"/>
    </row>
    <row r="13" spans="1:15">
      <c r="B13" s="46"/>
      <c r="F13" s="46"/>
      <c r="M13" s="248"/>
      <c r="N13" s="37"/>
      <c r="O13" s="79"/>
    </row>
    <row r="14" spans="1:15">
      <c r="B14" s="46"/>
      <c r="F14" s="46"/>
      <c r="M14" s="248"/>
      <c r="N14" s="37"/>
      <c r="O14" s="79"/>
    </row>
    <row r="15" spans="1:15">
      <c r="B15" s="46"/>
      <c r="F15" s="46"/>
      <c r="M15" s="248"/>
      <c r="N15" s="37"/>
      <c r="O15" s="79"/>
    </row>
    <row r="16" spans="1:15">
      <c r="B16" s="46"/>
      <c r="F16" s="46"/>
      <c r="M16" s="248"/>
      <c r="N16" s="37"/>
      <c r="O16" s="79"/>
    </row>
    <row r="17" spans="2:15">
      <c r="B17" s="46"/>
      <c r="F17" s="46"/>
      <c r="M17" s="248"/>
      <c r="N17" s="37"/>
      <c r="O17" s="79"/>
    </row>
    <row r="18" spans="2:15">
      <c r="F18" s="46"/>
      <c r="M18" s="248"/>
      <c r="N18" s="37"/>
      <c r="O18" s="79"/>
    </row>
    <row r="19" spans="2:15">
      <c r="F19" s="46"/>
      <c r="M19" s="248"/>
      <c r="N19" s="37"/>
      <c r="O19" s="79"/>
    </row>
    <row r="20" spans="2:15">
      <c r="M20" s="248"/>
      <c r="N20" s="193"/>
      <c r="O20" s="79"/>
    </row>
    <row r="21" spans="2:15">
      <c r="M21" s="248"/>
      <c r="N21" s="193"/>
      <c r="O21" s="79"/>
    </row>
    <row r="22" spans="2:15">
      <c r="M22" s="250"/>
      <c r="N22" s="37"/>
      <c r="O22" s="79"/>
    </row>
    <row r="23" spans="2:15">
      <c r="M23" s="118"/>
      <c r="N23" s="119"/>
      <c r="O23" s="120"/>
    </row>
    <row r="24" spans="2:15" ht="13.15" customHeight="1">
      <c r="M24" s="251" t="s">
        <v>140</v>
      </c>
      <c r="N24" s="37" t="s">
        <v>268</v>
      </c>
      <c r="O24" s="79" t="s">
        <v>268</v>
      </c>
    </row>
    <row r="25" spans="2:15">
      <c r="M25" s="248"/>
      <c r="N25" s="37" t="s">
        <v>270</v>
      </c>
      <c r="O25" s="79" t="s">
        <v>270</v>
      </c>
    </row>
    <row r="26" spans="2:15">
      <c r="M26" s="248"/>
      <c r="N26" s="37" t="s">
        <v>352</v>
      </c>
      <c r="O26" s="79" t="s">
        <v>352</v>
      </c>
    </row>
    <row r="27" spans="2:15">
      <c r="M27" s="248"/>
      <c r="N27" s="37" t="s">
        <v>354</v>
      </c>
      <c r="O27" s="79" t="s">
        <v>354</v>
      </c>
    </row>
    <row r="28" spans="2:15">
      <c r="M28" s="248"/>
      <c r="N28" s="37" t="s">
        <v>356</v>
      </c>
      <c r="O28" s="79" t="s">
        <v>356</v>
      </c>
    </row>
    <row r="29" spans="2:15">
      <c r="M29" s="248"/>
      <c r="N29" s="37" t="s">
        <v>228</v>
      </c>
      <c r="O29" s="79" t="s">
        <v>228</v>
      </c>
    </row>
    <row r="30" spans="2:15">
      <c r="M30" s="248"/>
      <c r="N30" s="37" t="s">
        <v>357</v>
      </c>
      <c r="O30" s="79" t="s">
        <v>357</v>
      </c>
    </row>
    <row r="31" spans="2:15" ht="13.15" customHeight="1">
      <c r="M31" s="248"/>
      <c r="N31" s="37" t="s">
        <v>358</v>
      </c>
      <c r="O31" s="79" t="s">
        <v>358</v>
      </c>
    </row>
    <row r="32" spans="2:15">
      <c r="M32" s="248"/>
      <c r="N32" s="37"/>
      <c r="O32" s="79"/>
    </row>
    <row r="33" spans="13:15">
      <c r="M33" s="248"/>
      <c r="N33" s="37"/>
      <c r="O33" s="79"/>
    </row>
    <row r="34" spans="13:15">
      <c r="M34" s="248"/>
      <c r="N34" s="37"/>
      <c r="O34" s="79"/>
    </row>
    <row r="35" spans="13:15">
      <c r="M35" s="248"/>
      <c r="N35" s="37"/>
      <c r="O35" s="79"/>
    </row>
    <row r="36" spans="13:15">
      <c r="M36" s="248"/>
      <c r="N36" s="37"/>
      <c r="O36" s="79"/>
    </row>
    <row r="37" spans="13:15">
      <c r="M37" s="248"/>
      <c r="N37" s="37"/>
      <c r="O37" s="79"/>
    </row>
    <row r="38" spans="13:15">
      <c r="M38" s="248"/>
      <c r="N38" s="37"/>
      <c r="O38" s="79"/>
    </row>
    <row r="39" spans="13:15">
      <c r="M39" s="248"/>
      <c r="N39" s="37"/>
      <c r="O39" s="79"/>
    </row>
    <row r="40" spans="13:15">
      <c r="M40" s="248"/>
      <c r="N40" s="37"/>
      <c r="O40" s="79"/>
    </row>
    <row r="41" spans="13:15" ht="14.25" thickBot="1">
      <c r="M41" s="249"/>
      <c r="N41" s="117"/>
      <c r="O41" s="80"/>
    </row>
  </sheetData>
  <sheetProtection sheet="1" objects="1" scenarios="1" selectLockedCells="1" selectUnlockedCells="1"/>
  <mergeCells count="4">
    <mergeCell ref="N2:O2"/>
    <mergeCell ref="A1:A2"/>
    <mergeCell ref="E1:E2"/>
    <mergeCell ref="I1:I2"/>
  </mergeCells>
  <phoneticPr fontId="2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3</vt:i4>
      </vt:variant>
    </vt:vector>
  </HeadingPairs>
  <TitlesOfParts>
    <vt:vector size="14" baseType="lpstr">
      <vt:lpstr>要項を必ずお読みください</vt:lpstr>
      <vt:lpstr>注意事項</vt:lpstr>
      <vt:lpstr>①学校情報入力</vt:lpstr>
      <vt:lpstr>②選手情報入力</vt:lpstr>
      <vt:lpstr>③リレー情報確認</vt:lpstr>
      <vt:lpstr>④種目別人数</vt:lpstr>
      <vt:lpstr>⑤申込一覧表</vt:lpstr>
      <vt:lpstr>　　　　　</vt:lpstr>
      <vt:lpstr>種目情報</vt:lpstr>
      <vt:lpstr>data_kyogisha</vt:lpstr>
      <vt:lpstr>data_team</vt:lpstr>
      <vt:lpstr>④種目別人数!Print_Area</vt:lpstr>
      <vt:lpstr>⑤申込一覧表!Print_Area</vt:lpstr>
      <vt:lpstr>⑤申込一覧表!Print_Titles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shimizu</dc:creator>
  <cp:lastModifiedBy>USER</cp:lastModifiedBy>
  <cp:lastPrinted>2016-01-06T12:04:58Z</cp:lastPrinted>
  <dcterms:created xsi:type="dcterms:W3CDTF">2013-01-03T14:12:28Z</dcterms:created>
  <dcterms:modified xsi:type="dcterms:W3CDTF">2017-02-15T15:16:31Z</dcterms:modified>
</cp:coreProperties>
</file>