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Desktop\2018市スポ\申込ファイル\市スポ記録会エントリーファイル\"/>
    </mc:Choice>
  </mc:AlternateContent>
  <bookViews>
    <workbookView xWindow="0" yWindow="26640" windowWidth="23040" windowHeight="9555" tabRatio="925"/>
  </bookViews>
  <sheets>
    <sheet name="注意事項" sheetId="4" r:id="rId1"/>
    <sheet name="①団体情報入力" sheetId="7" r:id="rId2"/>
    <sheet name="②選手情報入力" sheetId="3" r:id="rId3"/>
    <sheet name="③リレー情報確認" sheetId="5" r:id="rId4"/>
    <sheet name="④種目別人数" sheetId="17" r:id="rId5"/>
    <sheet name="⑤申込一覧表" sheetId="21" r:id="rId6"/>
    <sheet name="⑥リレーの選手が反映されない場合の対処" sheetId="22" r:id="rId7"/>
    <sheet name="　　　　　" sheetId="14" r:id="rId8"/>
    <sheet name="種目情報" sheetId="18" r:id="rId9"/>
    <sheet name="data_kyogisha" sheetId="2" r:id="rId10"/>
    <sheet name="data_team" sheetId="19" r:id="rId11"/>
    <sheet name="小学校団体名一覧" sheetId="24" state="hidden" r:id="rId12"/>
  </sheets>
  <externalReferences>
    <externalReference r:id="rId13"/>
    <externalReference r:id="rId14"/>
    <externalReference r:id="rId15"/>
  </externalReferences>
  <definedNames>
    <definedName name="otoko" localSheetId="6">[1]一覧表!#REF!</definedName>
    <definedName name="otoko" localSheetId="11">[1]一覧表!#REF!</definedName>
    <definedName name="otoko">[1]一覧表!#REF!</definedName>
    <definedName name="_xlnm.Print_Area" localSheetId="4">④種目別人数!$A$1:$H$35</definedName>
    <definedName name="_xlnm.Print_Area" localSheetId="5">⑤申込一覧表!$A$1:$L$98</definedName>
    <definedName name="_xlnm.Print_Titles" localSheetId="5">⑤申込一覧表!$1:$5</definedName>
    <definedName name="sin" localSheetId="6">[1]一覧表!#REF!</definedName>
    <definedName name="sin" localSheetId="11">[1]一覧表!#REF!</definedName>
    <definedName name="sin">[1]一覧表!#REF!</definedName>
    <definedName name="X" localSheetId="6">[1]一覧表!#REF!</definedName>
    <definedName name="X" localSheetId="11">[1]一覧表!#REF!</definedName>
    <definedName name="X">[1]一覧表!#REF!</definedName>
    <definedName name="おもて" localSheetId="6">[1]一覧表!#REF!</definedName>
    <definedName name="おもて" localSheetId="11">[1]一覧表!#REF!</definedName>
    <definedName name="おもて">[1]一覧表!#REF!</definedName>
    <definedName name="リレー">[2]一覧表!$R$13</definedName>
    <definedName name="女子種目">[3]一覧表!$U$13:$U$28</definedName>
    <definedName name="小" localSheetId="11">[1]一覧表!#REF!</definedName>
    <definedName name="小">[1]一覧表!#REF!</definedName>
    <definedName name="小リレー" localSheetId="11">[1]一覧表!#REF!</definedName>
    <definedName name="小リレー">[1]一覧表!#REF!</definedName>
    <definedName name="小学校" localSheetId="11">[1]一覧表!#REF!</definedName>
    <definedName name="小学校">[1]一覧表!#REF!</definedName>
    <definedName name="小学生" localSheetId="11">[1]一覧表!#REF!</definedName>
    <definedName name="小学生">[1]一覧表!#REF!</definedName>
    <definedName name="性別">[2]一覧表!$S$13:$S$14</definedName>
    <definedName name="団体カテゴリー" localSheetId="6">[1]一覧表!#REF!</definedName>
    <definedName name="団体カテゴリー" localSheetId="11">[1]一覧表!#REF!</definedName>
    <definedName name="団体カテゴリー">[1]一覧表!#REF!</definedName>
    <definedName name="団体申し込み" localSheetId="11">[1]一覧表!#REF!</definedName>
    <definedName name="団体申し込み">[1]一覧表!#REF!</definedName>
    <definedName name="男子種目">[2]一覧表!$T$13:$T$32</definedName>
    <definedName name="男種目">[3]一覧表!$T$13:$T$32</definedName>
  </definedNames>
  <calcPr calcId="152511"/>
</workbook>
</file>

<file path=xl/calcChain.xml><?xml version="1.0" encoding="utf-8"?>
<calcChain xmlns="http://schemas.openxmlformats.org/spreadsheetml/2006/main">
  <c r="M11" i="17" l="1"/>
  <c r="M12" i="17"/>
  <c r="M13" i="17"/>
  <c r="M14" i="17"/>
  <c r="M15" i="17"/>
  <c r="M16" i="17"/>
  <c r="M17" i="17"/>
  <c r="M18" i="17"/>
  <c r="M19" i="17"/>
  <c r="M20" i="17"/>
  <c r="M21" i="17"/>
  <c r="M22" i="17"/>
  <c r="M23" i="17"/>
  <c r="M24" i="17"/>
  <c r="M25" i="17"/>
  <c r="M26" i="17"/>
  <c r="M27" i="17"/>
  <c r="M10" i="17"/>
  <c r="C35" i="17"/>
  <c r="G33" i="17" l="1"/>
  <c r="K26" i="17" l="1"/>
  <c r="L26" i="17" s="1"/>
  <c r="C26" i="17" s="1"/>
  <c r="N26" i="17"/>
  <c r="G26" i="17" s="1"/>
  <c r="K27" i="17"/>
  <c r="L27" i="17" s="1"/>
  <c r="C27" i="17" s="1"/>
  <c r="N27" i="17"/>
  <c r="G27" i="17" s="1"/>
  <c r="T12" i="3" l="1"/>
  <c r="T13" i="3"/>
  <c r="T14" i="3"/>
  <c r="T15" i="3"/>
  <c r="T16" i="3"/>
  <c r="T17" i="3"/>
  <c r="T18" i="3"/>
  <c r="T19" i="3"/>
  <c r="T20" i="3"/>
  <c r="T21" i="3"/>
  <c r="T22" i="3"/>
  <c r="T23" i="3"/>
  <c r="T24" i="3"/>
  <c r="T25" i="3"/>
  <c r="T26" i="3"/>
  <c r="T27" i="3"/>
  <c r="T28" i="3"/>
  <c r="S12" i="3"/>
  <c r="S13" i="3"/>
  <c r="S14" i="3"/>
  <c r="S15" i="3"/>
  <c r="S16" i="3"/>
  <c r="S17" i="3"/>
  <c r="S18" i="3"/>
  <c r="S19" i="3"/>
  <c r="S20" i="3"/>
  <c r="S21" i="3"/>
  <c r="S22" i="3"/>
  <c r="S23" i="3"/>
  <c r="S24" i="3"/>
  <c r="S25" i="3"/>
  <c r="S26" i="3"/>
  <c r="S27" i="3"/>
  <c r="S28" i="3"/>
  <c r="N14" i="17"/>
  <c r="G14" i="17" s="1"/>
  <c r="N15" i="17"/>
  <c r="G15" i="17" s="1"/>
  <c r="K14" i="17"/>
  <c r="L14" i="17" s="1"/>
  <c r="C14" i="17" s="1"/>
  <c r="K15" i="17"/>
  <c r="L15" i="17" s="1"/>
  <c r="C15" i="17" s="1"/>
  <c r="P1" i="5" l="1"/>
  <c r="J1" i="5"/>
  <c r="AR10" i="3" l="1"/>
  <c r="AR11" i="3" s="1"/>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Q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F102" i="3"/>
  <c r="F103" i="3"/>
  <c r="F104" i="3" s="1"/>
  <c r="G34" i="17" s="1"/>
  <c r="AP10" i="3"/>
  <c r="AP11" i="3" s="1"/>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L10" i="3"/>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J10" i="3"/>
  <c r="AJ11" i="3" s="1"/>
  <c r="AJ12" i="3" s="1"/>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AH10" i="3"/>
  <c r="AH11" i="3" s="1"/>
  <c r="AH12" i="3" s="1"/>
  <c r="AH13" i="3" s="1"/>
  <c r="AH14" i="3" s="1"/>
  <c r="AH15" i="3" s="1"/>
  <c r="AH16" i="3" s="1"/>
  <c r="AH17" i="3" s="1"/>
  <c r="AH18" i="3" s="1"/>
  <c r="AH19" i="3" s="1"/>
  <c r="AH20" i="3" s="1"/>
  <c r="AH21" i="3" s="1"/>
  <c r="AH22" i="3" s="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V11" i="3"/>
  <c r="W11" i="3"/>
  <c r="X11" i="3"/>
  <c r="Y11" i="3"/>
  <c r="Z11" i="3"/>
  <c r="AB11" i="3"/>
  <c r="AC11" i="3"/>
  <c r="AD11" i="3"/>
  <c r="AE11" i="3"/>
  <c r="AF11" i="3"/>
  <c r="V12" i="3"/>
  <c r="W12" i="3"/>
  <c r="X12" i="3"/>
  <c r="Y12" i="3"/>
  <c r="Z12" i="3"/>
  <c r="AB12" i="3"/>
  <c r="AC12" i="3"/>
  <c r="AD12" i="3"/>
  <c r="AE12" i="3"/>
  <c r="AF12" i="3"/>
  <c r="V13" i="3"/>
  <c r="W13" i="3"/>
  <c r="X13" i="3"/>
  <c r="Y13" i="3"/>
  <c r="Z13" i="3"/>
  <c r="AB13" i="3"/>
  <c r="AC13" i="3"/>
  <c r="AD13" i="3"/>
  <c r="AE13" i="3"/>
  <c r="AF13" i="3"/>
  <c r="V14" i="3"/>
  <c r="W14" i="3"/>
  <c r="X14" i="3"/>
  <c r="Y14" i="3"/>
  <c r="Z14" i="3"/>
  <c r="AB14" i="3"/>
  <c r="AC14" i="3"/>
  <c r="AD14" i="3"/>
  <c r="AE14" i="3"/>
  <c r="AF14" i="3"/>
  <c r="V15" i="3"/>
  <c r="W15" i="3"/>
  <c r="X15" i="3"/>
  <c r="Y15" i="3"/>
  <c r="Z15" i="3"/>
  <c r="AB15" i="3"/>
  <c r="AC15" i="3"/>
  <c r="AD15" i="3"/>
  <c r="AE15" i="3"/>
  <c r="AF15" i="3"/>
  <c r="V16" i="3"/>
  <c r="W16" i="3"/>
  <c r="X16" i="3"/>
  <c r="Y16" i="3"/>
  <c r="Z16" i="3"/>
  <c r="AB16" i="3"/>
  <c r="AC16" i="3"/>
  <c r="AD16" i="3"/>
  <c r="AE16" i="3"/>
  <c r="AF16" i="3"/>
  <c r="V17" i="3"/>
  <c r="W17" i="3"/>
  <c r="X17" i="3"/>
  <c r="Y17" i="3"/>
  <c r="Z17" i="3"/>
  <c r="AB17" i="3"/>
  <c r="AC17" i="3"/>
  <c r="AD17" i="3"/>
  <c r="AE17" i="3"/>
  <c r="AF17" i="3"/>
  <c r="V18" i="3"/>
  <c r="W18" i="3"/>
  <c r="X18" i="3"/>
  <c r="Y18" i="3"/>
  <c r="Z18" i="3"/>
  <c r="AB18" i="3"/>
  <c r="AC18" i="3"/>
  <c r="AD18" i="3"/>
  <c r="AE18" i="3"/>
  <c r="AF18" i="3"/>
  <c r="V19" i="3"/>
  <c r="W19" i="3"/>
  <c r="X19" i="3"/>
  <c r="Y19" i="3"/>
  <c r="Z19" i="3"/>
  <c r="AB19" i="3"/>
  <c r="AC19" i="3"/>
  <c r="AD19" i="3"/>
  <c r="AE19" i="3"/>
  <c r="AF19" i="3"/>
  <c r="V20" i="3"/>
  <c r="W20" i="3"/>
  <c r="X20" i="3"/>
  <c r="Y20" i="3"/>
  <c r="Z20" i="3"/>
  <c r="AB20" i="3"/>
  <c r="AC20" i="3"/>
  <c r="AD20" i="3"/>
  <c r="AE20" i="3"/>
  <c r="AF20" i="3"/>
  <c r="V21" i="3"/>
  <c r="W21" i="3"/>
  <c r="X21" i="3"/>
  <c r="Y21" i="3"/>
  <c r="Z21" i="3"/>
  <c r="AB21" i="3"/>
  <c r="AC21" i="3"/>
  <c r="AD21" i="3"/>
  <c r="AE21" i="3"/>
  <c r="AF21" i="3"/>
  <c r="V22" i="3"/>
  <c r="W22" i="3"/>
  <c r="X22" i="3"/>
  <c r="Y22" i="3"/>
  <c r="Z22" i="3"/>
  <c r="AB22" i="3"/>
  <c r="AC22" i="3"/>
  <c r="AD22" i="3"/>
  <c r="AE22" i="3"/>
  <c r="AF22" i="3"/>
  <c r="V23" i="3"/>
  <c r="W23" i="3"/>
  <c r="X23" i="3"/>
  <c r="Y23" i="3"/>
  <c r="Z23" i="3"/>
  <c r="AB23" i="3"/>
  <c r="AC23" i="3"/>
  <c r="AD23" i="3"/>
  <c r="AE23" i="3"/>
  <c r="AF23" i="3"/>
  <c r="V24" i="3"/>
  <c r="W24" i="3"/>
  <c r="X24" i="3"/>
  <c r="Y24" i="3"/>
  <c r="Z24" i="3"/>
  <c r="AB24" i="3"/>
  <c r="AC24" i="3"/>
  <c r="AD24" i="3"/>
  <c r="AE24" i="3"/>
  <c r="AF24" i="3"/>
  <c r="V25" i="3"/>
  <c r="W25" i="3"/>
  <c r="X25" i="3"/>
  <c r="Y25" i="3"/>
  <c r="Z25" i="3"/>
  <c r="AB25" i="3"/>
  <c r="AC25" i="3"/>
  <c r="AD25" i="3"/>
  <c r="AE25" i="3"/>
  <c r="AF25" i="3"/>
  <c r="V26" i="3"/>
  <c r="W26" i="3"/>
  <c r="X26" i="3"/>
  <c r="Y26" i="3"/>
  <c r="Z26" i="3"/>
  <c r="AB26" i="3"/>
  <c r="AC26" i="3"/>
  <c r="AD26" i="3"/>
  <c r="AE26" i="3"/>
  <c r="AF26" i="3"/>
  <c r="V27" i="3"/>
  <c r="W27" i="3"/>
  <c r="X27" i="3"/>
  <c r="Y27" i="3"/>
  <c r="Z27" i="3"/>
  <c r="AB27" i="3"/>
  <c r="AC27" i="3"/>
  <c r="AD27" i="3"/>
  <c r="AE27" i="3"/>
  <c r="AF27" i="3"/>
  <c r="V28" i="3"/>
  <c r="W28" i="3"/>
  <c r="X28" i="3"/>
  <c r="Y28" i="3"/>
  <c r="Z28" i="3"/>
  <c r="AA28" i="3"/>
  <c r="AB28" i="3"/>
  <c r="AC28" i="3"/>
  <c r="AD28" i="3"/>
  <c r="AE28" i="3"/>
  <c r="AF28" i="3"/>
  <c r="AG28" i="3"/>
  <c r="V29" i="3"/>
  <c r="W29" i="3"/>
  <c r="X29" i="3"/>
  <c r="Y29" i="3"/>
  <c r="Z29" i="3"/>
  <c r="AA29" i="3"/>
  <c r="AB29" i="3"/>
  <c r="AC29" i="3"/>
  <c r="AD29" i="3"/>
  <c r="AE29" i="3"/>
  <c r="AF29" i="3"/>
  <c r="AG29" i="3"/>
  <c r="V30" i="3"/>
  <c r="W30" i="3"/>
  <c r="X30" i="3"/>
  <c r="Y30" i="3"/>
  <c r="Z30" i="3"/>
  <c r="AA30" i="3"/>
  <c r="AB30" i="3"/>
  <c r="AC30" i="3"/>
  <c r="AD30" i="3"/>
  <c r="AE30" i="3"/>
  <c r="AF30" i="3"/>
  <c r="AG30" i="3"/>
  <c r="V31" i="3"/>
  <c r="W31" i="3"/>
  <c r="X31" i="3"/>
  <c r="Y31" i="3"/>
  <c r="Z31" i="3"/>
  <c r="AA31" i="3"/>
  <c r="AB31" i="3"/>
  <c r="AC31" i="3"/>
  <c r="AD31" i="3"/>
  <c r="AE31" i="3"/>
  <c r="AF31" i="3"/>
  <c r="AG31" i="3"/>
  <c r="V32" i="3"/>
  <c r="W32" i="3"/>
  <c r="X32" i="3"/>
  <c r="Y32" i="3"/>
  <c r="Z32" i="3"/>
  <c r="AA32" i="3"/>
  <c r="AB32" i="3"/>
  <c r="AC32" i="3"/>
  <c r="AD32" i="3"/>
  <c r="AE32" i="3"/>
  <c r="AF32" i="3"/>
  <c r="AG32" i="3"/>
  <c r="V33" i="3"/>
  <c r="W33" i="3"/>
  <c r="X33" i="3"/>
  <c r="Y33" i="3"/>
  <c r="Z33" i="3"/>
  <c r="AA33" i="3"/>
  <c r="AB33" i="3"/>
  <c r="AC33" i="3"/>
  <c r="AD33" i="3"/>
  <c r="AE33" i="3"/>
  <c r="AF33" i="3"/>
  <c r="AG33" i="3"/>
  <c r="V34" i="3"/>
  <c r="W34" i="3"/>
  <c r="X34" i="3"/>
  <c r="Y34" i="3"/>
  <c r="Z34" i="3"/>
  <c r="AA34" i="3"/>
  <c r="AB34" i="3"/>
  <c r="AC34" i="3"/>
  <c r="AD34" i="3"/>
  <c r="AE34" i="3"/>
  <c r="AF34" i="3"/>
  <c r="AG34" i="3"/>
  <c r="V35" i="3"/>
  <c r="W35" i="3"/>
  <c r="X35" i="3"/>
  <c r="Y35" i="3"/>
  <c r="Z35" i="3"/>
  <c r="AA35" i="3"/>
  <c r="AB35" i="3"/>
  <c r="AC35" i="3"/>
  <c r="AD35" i="3"/>
  <c r="AE35" i="3"/>
  <c r="AF35" i="3"/>
  <c r="AG35" i="3"/>
  <c r="V36" i="3"/>
  <c r="W36" i="3"/>
  <c r="X36" i="3"/>
  <c r="Y36" i="3"/>
  <c r="Z36" i="3"/>
  <c r="AA36" i="3"/>
  <c r="AB36" i="3"/>
  <c r="AC36" i="3"/>
  <c r="AD36" i="3"/>
  <c r="AE36" i="3"/>
  <c r="AF36" i="3"/>
  <c r="AG36" i="3"/>
  <c r="V37" i="3"/>
  <c r="W37" i="3"/>
  <c r="X37" i="3"/>
  <c r="Y37" i="3"/>
  <c r="Z37" i="3"/>
  <c r="AA37" i="3"/>
  <c r="AB37" i="3"/>
  <c r="AC37" i="3"/>
  <c r="AD37" i="3"/>
  <c r="AE37" i="3"/>
  <c r="AF37" i="3"/>
  <c r="AG37" i="3"/>
  <c r="V38" i="3"/>
  <c r="W38" i="3"/>
  <c r="X38" i="3"/>
  <c r="Y38" i="3"/>
  <c r="Z38" i="3"/>
  <c r="AA38" i="3"/>
  <c r="AB38" i="3"/>
  <c r="AC38" i="3"/>
  <c r="AD38" i="3"/>
  <c r="AE38" i="3"/>
  <c r="AF38" i="3"/>
  <c r="AG38" i="3"/>
  <c r="V39" i="3"/>
  <c r="W39" i="3"/>
  <c r="X39" i="3"/>
  <c r="Y39" i="3"/>
  <c r="Z39" i="3"/>
  <c r="AA39" i="3"/>
  <c r="AB39" i="3"/>
  <c r="AC39" i="3"/>
  <c r="AD39" i="3"/>
  <c r="AE39" i="3"/>
  <c r="AF39" i="3"/>
  <c r="AG39" i="3"/>
  <c r="V40" i="3"/>
  <c r="W40" i="3"/>
  <c r="X40" i="3"/>
  <c r="Y40" i="3"/>
  <c r="Z40" i="3"/>
  <c r="AA40" i="3"/>
  <c r="AB40" i="3"/>
  <c r="AC40" i="3"/>
  <c r="AD40" i="3"/>
  <c r="AE40" i="3"/>
  <c r="AF40" i="3"/>
  <c r="AG40" i="3"/>
  <c r="V41" i="3"/>
  <c r="W41" i="3"/>
  <c r="X41" i="3"/>
  <c r="Y41" i="3"/>
  <c r="Z41" i="3"/>
  <c r="AA41" i="3"/>
  <c r="AB41" i="3"/>
  <c r="AC41" i="3"/>
  <c r="AD41" i="3"/>
  <c r="AE41" i="3"/>
  <c r="AF41" i="3"/>
  <c r="AG41" i="3"/>
  <c r="V42" i="3"/>
  <c r="W42" i="3"/>
  <c r="X42" i="3"/>
  <c r="Y42" i="3"/>
  <c r="Z42" i="3"/>
  <c r="AA42" i="3"/>
  <c r="AB42" i="3"/>
  <c r="AC42" i="3"/>
  <c r="AD42" i="3"/>
  <c r="AE42" i="3"/>
  <c r="AF42" i="3"/>
  <c r="AG42" i="3"/>
  <c r="V43" i="3"/>
  <c r="W43" i="3"/>
  <c r="X43" i="3"/>
  <c r="Y43" i="3"/>
  <c r="Z43" i="3"/>
  <c r="AA43" i="3"/>
  <c r="AB43" i="3"/>
  <c r="AC43" i="3"/>
  <c r="AD43" i="3"/>
  <c r="AE43" i="3"/>
  <c r="AF43" i="3"/>
  <c r="AG43" i="3"/>
  <c r="V44" i="3"/>
  <c r="W44" i="3"/>
  <c r="X44" i="3"/>
  <c r="Y44" i="3"/>
  <c r="Z44" i="3"/>
  <c r="AA44" i="3"/>
  <c r="AB44" i="3"/>
  <c r="AC44" i="3"/>
  <c r="AD44" i="3"/>
  <c r="AE44" i="3"/>
  <c r="AF44" i="3"/>
  <c r="AG44" i="3"/>
  <c r="V45" i="3"/>
  <c r="W45" i="3"/>
  <c r="X45" i="3"/>
  <c r="Y45" i="3"/>
  <c r="Z45" i="3"/>
  <c r="AA45" i="3"/>
  <c r="AB45" i="3"/>
  <c r="AC45" i="3"/>
  <c r="AD45" i="3"/>
  <c r="AE45" i="3"/>
  <c r="AF45" i="3"/>
  <c r="AG45" i="3"/>
  <c r="V46" i="3"/>
  <c r="W46" i="3"/>
  <c r="X46" i="3"/>
  <c r="Y46" i="3"/>
  <c r="Z46" i="3"/>
  <c r="AA46" i="3"/>
  <c r="AB46" i="3"/>
  <c r="AC46" i="3"/>
  <c r="AD46" i="3"/>
  <c r="AE46" i="3"/>
  <c r="AF46" i="3"/>
  <c r="AG46" i="3"/>
  <c r="AI46" i="3"/>
  <c r="AK46" i="3"/>
  <c r="AM46" i="3"/>
  <c r="AO46" i="3"/>
  <c r="AQ46" i="3"/>
  <c r="AS46" i="3"/>
  <c r="V47" i="3"/>
  <c r="W47" i="3"/>
  <c r="X47" i="3"/>
  <c r="Y47" i="3"/>
  <c r="Z47" i="3"/>
  <c r="AA47" i="3"/>
  <c r="AB47" i="3"/>
  <c r="AC47" i="3"/>
  <c r="AD47" i="3"/>
  <c r="AE47" i="3"/>
  <c r="AF47" i="3"/>
  <c r="AG47" i="3"/>
  <c r="AI47" i="3"/>
  <c r="AK47" i="3"/>
  <c r="AM47" i="3"/>
  <c r="AO47" i="3"/>
  <c r="AQ47" i="3"/>
  <c r="AS47" i="3"/>
  <c r="V48" i="3"/>
  <c r="W48" i="3"/>
  <c r="X48" i="3"/>
  <c r="Y48" i="3"/>
  <c r="Z48" i="3"/>
  <c r="AA48" i="3"/>
  <c r="AB48" i="3"/>
  <c r="AC48" i="3"/>
  <c r="AD48" i="3"/>
  <c r="AE48" i="3"/>
  <c r="AF48" i="3"/>
  <c r="AG48" i="3"/>
  <c r="AI48" i="3"/>
  <c r="AK48" i="3"/>
  <c r="AM48" i="3"/>
  <c r="AO48" i="3"/>
  <c r="AQ48" i="3"/>
  <c r="AS48" i="3"/>
  <c r="V49" i="3"/>
  <c r="W49" i="3"/>
  <c r="X49" i="3"/>
  <c r="Y49" i="3"/>
  <c r="Z49" i="3"/>
  <c r="AA49" i="3"/>
  <c r="AB49" i="3"/>
  <c r="AC49" i="3"/>
  <c r="AD49" i="3"/>
  <c r="AE49" i="3"/>
  <c r="AF49" i="3"/>
  <c r="AG49" i="3"/>
  <c r="AI49" i="3"/>
  <c r="AK49" i="3"/>
  <c r="AM49" i="3"/>
  <c r="AO49" i="3"/>
  <c r="AQ49" i="3"/>
  <c r="AS49" i="3"/>
  <c r="V50" i="3"/>
  <c r="W50" i="3"/>
  <c r="X50" i="3"/>
  <c r="Y50" i="3"/>
  <c r="Z50" i="3"/>
  <c r="AA50" i="3"/>
  <c r="AB50" i="3"/>
  <c r="AC50" i="3"/>
  <c r="AD50" i="3"/>
  <c r="AE50" i="3"/>
  <c r="AF50" i="3"/>
  <c r="AG50" i="3"/>
  <c r="AI50" i="3"/>
  <c r="AK50" i="3"/>
  <c r="AM50" i="3"/>
  <c r="AO50" i="3"/>
  <c r="AQ50" i="3"/>
  <c r="AS50" i="3"/>
  <c r="V51" i="3"/>
  <c r="W51" i="3"/>
  <c r="X51" i="3"/>
  <c r="Y51" i="3"/>
  <c r="Z51" i="3"/>
  <c r="AA51" i="3"/>
  <c r="AB51" i="3"/>
  <c r="AC51" i="3"/>
  <c r="AD51" i="3"/>
  <c r="AE51" i="3"/>
  <c r="AF51" i="3"/>
  <c r="AG51" i="3"/>
  <c r="AI51" i="3"/>
  <c r="AK51" i="3"/>
  <c r="AM51" i="3"/>
  <c r="AO51" i="3"/>
  <c r="AQ51" i="3"/>
  <c r="AS51" i="3"/>
  <c r="V52" i="3"/>
  <c r="W52" i="3"/>
  <c r="X52" i="3"/>
  <c r="Y52" i="3"/>
  <c r="Z52" i="3"/>
  <c r="AA52" i="3"/>
  <c r="AB52" i="3"/>
  <c r="AC52" i="3"/>
  <c r="AD52" i="3"/>
  <c r="AE52" i="3"/>
  <c r="AF52" i="3"/>
  <c r="AG52" i="3"/>
  <c r="AI52" i="3"/>
  <c r="AK52" i="3"/>
  <c r="AM52" i="3"/>
  <c r="AO52" i="3"/>
  <c r="AQ52" i="3"/>
  <c r="AS52" i="3"/>
  <c r="V53" i="3"/>
  <c r="W53" i="3"/>
  <c r="X53" i="3"/>
  <c r="Y53" i="3"/>
  <c r="Z53" i="3"/>
  <c r="AA53" i="3"/>
  <c r="AB53" i="3"/>
  <c r="AC53" i="3"/>
  <c r="AD53" i="3"/>
  <c r="AE53" i="3"/>
  <c r="AF53" i="3"/>
  <c r="AG53" i="3"/>
  <c r="AI53" i="3"/>
  <c r="AK53" i="3"/>
  <c r="AM53" i="3"/>
  <c r="AO53" i="3"/>
  <c r="AQ53" i="3"/>
  <c r="AS53" i="3"/>
  <c r="V54" i="3"/>
  <c r="W54" i="3"/>
  <c r="X54" i="3"/>
  <c r="Y54" i="3"/>
  <c r="Z54" i="3"/>
  <c r="AA54" i="3"/>
  <c r="AB54" i="3"/>
  <c r="AC54" i="3"/>
  <c r="AD54" i="3"/>
  <c r="AE54" i="3"/>
  <c r="AF54" i="3"/>
  <c r="AG54" i="3"/>
  <c r="AI54" i="3"/>
  <c r="AK54" i="3"/>
  <c r="AM54" i="3"/>
  <c r="AO54" i="3"/>
  <c r="AQ54" i="3"/>
  <c r="AS54" i="3"/>
  <c r="V55" i="3"/>
  <c r="W55" i="3"/>
  <c r="X55" i="3"/>
  <c r="Y55" i="3"/>
  <c r="Z55" i="3"/>
  <c r="AA55" i="3"/>
  <c r="AB55" i="3"/>
  <c r="AC55" i="3"/>
  <c r="AD55" i="3"/>
  <c r="AE55" i="3"/>
  <c r="AF55" i="3"/>
  <c r="AG55" i="3"/>
  <c r="AI55" i="3"/>
  <c r="AK55" i="3"/>
  <c r="AM55" i="3"/>
  <c r="AO55" i="3"/>
  <c r="AQ55" i="3"/>
  <c r="AS55" i="3"/>
  <c r="V56" i="3"/>
  <c r="W56" i="3"/>
  <c r="X56" i="3"/>
  <c r="Y56" i="3"/>
  <c r="Z56" i="3"/>
  <c r="AA56" i="3"/>
  <c r="AB56" i="3"/>
  <c r="AC56" i="3"/>
  <c r="AD56" i="3"/>
  <c r="AE56" i="3"/>
  <c r="AF56" i="3"/>
  <c r="AG56" i="3"/>
  <c r="AI56" i="3"/>
  <c r="AK56" i="3"/>
  <c r="AM56" i="3"/>
  <c r="AO56" i="3"/>
  <c r="AQ56" i="3"/>
  <c r="AS56" i="3"/>
  <c r="V57" i="3"/>
  <c r="W57" i="3"/>
  <c r="X57" i="3"/>
  <c r="Y57" i="3"/>
  <c r="Z57" i="3"/>
  <c r="AA57" i="3"/>
  <c r="AB57" i="3"/>
  <c r="AC57" i="3"/>
  <c r="AD57" i="3"/>
  <c r="AE57" i="3"/>
  <c r="AF57" i="3"/>
  <c r="AG57" i="3"/>
  <c r="AI57" i="3"/>
  <c r="AK57" i="3"/>
  <c r="AM57" i="3"/>
  <c r="AO57" i="3"/>
  <c r="AQ57" i="3"/>
  <c r="AS57" i="3"/>
  <c r="V58" i="3"/>
  <c r="W58" i="3"/>
  <c r="X58" i="3"/>
  <c r="Y58" i="3"/>
  <c r="Z58" i="3"/>
  <c r="AA58" i="3"/>
  <c r="AB58" i="3"/>
  <c r="AC58" i="3"/>
  <c r="AD58" i="3"/>
  <c r="AE58" i="3"/>
  <c r="AF58" i="3"/>
  <c r="AG58" i="3"/>
  <c r="AI58" i="3"/>
  <c r="AK58" i="3"/>
  <c r="AM58" i="3"/>
  <c r="AO58" i="3"/>
  <c r="AQ58" i="3"/>
  <c r="AS58" i="3"/>
  <c r="V59" i="3"/>
  <c r="W59" i="3"/>
  <c r="X59" i="3"/>
  <c r="Y59" i="3"/>
  <c r="Z59" i="3"/>
  <c r="AA59" i="3"/>
  <c r="AB59" i="3"/>
  <c r="AC59" i="3"/>
  <c r="AD59" i="3"/>
  <c r="AE59" i="3"/>
  <c r="AF59" i="3"/>
  <c r="AG59" i="3"/>
  <c r="AI59" i="3"/>
  <c r="AK59" i="3"/>
  <c r="AM59" i="3"/>
  <c r="AO59" i="3"/>
  <c r="AQ59" i="3"/>
  <c r="AS59" i="3"/>
  <c r="V60" i="3"/>
  <c r="W60" i="3"/>
  <c r="X60" i="3"/>
  <c r="Y60" i="3"/>
  <c r="Z60" i="3"/>
  <c r="AA60" i="3"/>
  <c r="AB60" i="3"/>
  <c r="AC60" i="3"/>
  <c r="AD60" i="3"/>
  <c r="AE60" i="3"/>
  <c r="AF60" i="3"/>
  <c r="AG60" i="3"/>
  <c r="AI60" i="3"/>
  <c r="AK60" i="3"/>
  <c r="AM60" i="3"/>
  <c r="AO60" i="3"/>
  <c r="AQ60" i="3"/>
  <c r="AS60" i="3"/>
  <c r="V61" i="3"/>
  <c r="W61" i="3"/>
  <c r="X61" i="3"/>
  <c r="Y61" i="3"/>
  <c r="Z61" i="3"/>
  <c r="AA61" i="3"/>
  <c r="AB61" i="3"/>
  <c r="AC61" i="3"/>
  <c r="AD61" i="3"/>
  <c r="AE61" i="3"/>
  <c r="AF61" i="3"/>
  <c r="AG61" i="3"/>
  <c r="AI61" i="3"/>
  <c r="AK61" i="3"/>
  <c r="AM61" i="3"/>
  <c r="AO61" i="3"/>
  <c r="AQ61" i="3"/>
  <c r="AS61" i="3"/>
  <c r="V62" i="3"/>
  <c r="W62" i="3"/>
  <c r="X62" i="3"/>
  <c r="Y62" i="3"/>
  <c r="Z62" i="3"/>
  <c r="AA62" i="3"/>
  <c r="AB62" i="3"/>
  <c r="AC62" i="3"/>
  <c r="AD62" i="3"/>
  <c r="AE62" i="3"/>
  <c r="AF62" i="3"/>
  <c r="AG62" i="3"/>
  <c r="AI62" i="3"/>
  <c r="AK62" i="3"/>
  <c r="AM62" i="3"/>
  <c r="AO62" i="3"/>
  <c r="AQ62" i="3"/>
  <c r="AS62" i="3"/>
  <c r="V63" i="3"/>
  <c r="W63" i="3"/>
  <c r="X63" i="3"/>
  <c r="Y63" i="3"/>
  <c r="Z63" i="3"/>
  <c r="AA63" i="3"/>
  <c r="AB63" i="3"/>
  <c r="AC63" i="3"/>
  <c r="AD63" i="3"/>
  <c r="AE63" i="3"/>
  <c r="AF63" i="3"/>
  <c r="AG63" i="3"/>
  <c r="AI63" i="3"/>
  <c r="AK63" i="3"/>
  <c r="AM63" i="3"/>
  <c r="AO63" i="3"/>
  <c r="AQ63" i="3"/>
  <c r="AS63" i="3"/>
  <c r="V64" i="3"/>
  <c r="W64" i="3"/>
  <c r="X64" i="3"/>
  <c r="Y64" i="3"/>
  <c r="Z64" i="3"/>
  <c r="AA64" i="3"/>
  <c r="AB64" i="3"/>
  <c r="AC64" i="3"/>
  <c r="AD64" i="3"/>
  <c r="AE64" i="3"/>
  <c r="AF64" i="3"/>
  <c r="AG64" i="3"/>
  <c r="AI64" i="3"/>
  <c r="AK64" i="3"/>
  <c r="AM64" i="3"/>
  <c r="AO64" i="3"/>
  <c r="AQ64" i="3"/>
  <c r="AS64" i="3"/>
  <c r="V65" i="3"/>
  <c r="W65" i="3"/>
  <c r="X65" i="3"/>
  <c r="Y65" i="3"/>
  <c r="Z65" i="3"/>
  <c r="AA65" i="3"/>
  <c r="AB65" i="3"/>
  <c r="AC65" i="3"/>
  <c r="AD65" i="3"/>
  <c r="AE65" i="3"/>
  <c r="AF65" i="3"/>
  <c r="AG65" i="3"/>
  <c r="AI65" i="3"/>
  <c r="AK65" i="3"/>
  <c r="AM65" i="3"/>
  <c r="AO65" i="3"/>
  <c r="AQ65" i="3"/>
  <c r="AS65" i="3"/>
  <c r="V66" i="3"/>
  <c r="W66" i="3"/>
  <c r="X66" i="3"/>
  <c r="Y66" i="3"/>
  <c r="Z66" i="3"/>
  <c r="AA66" i="3"/>
  <c r="AB66" i="3"/>
  <c r="AC66" i="3"/>
  <c r="AD66" i="3"/>
  <c r="AE66" i="3"/>
  <c r="AF66" i="3"/>
  <c r="AG66" i="3"/>
  <c r="AI66" i="3"/>
  <c r="AK66" i="3"/>
  <c r="AM66" i="3"/>
  <c r="AO66" i="3"/>
  <c r="AQ66" i="3"/>
  <c r="AS66" i="3"/>
  <c r="V67" i="3"/>
  <c r="W67" i="3"/>
  <c r="X67" i="3"/>
  <c r="Y67" i="3"/>
  <c r="Z67" i="3"/>
  <c r="AA67" i="3"/>
  <c r="AB67" i="3"/>
  <c r="AC67" i="3"/>
  <c r="AD67" i="3"/>
  <c r="AE67" i="3"/>
  <c r="AF67" i="3"/>
  <c r="AG67" i="3"/>
  <c r="AI67" i="3"/>
  <c r="AK67" i="3"/>
  <c r="AM67" i="3"/>
  <c r="AO67" i="3"/>
  <c r="AQ67" i="3"/>
  <c r="AS67" i="3"/>
  <c r="V68" i="3"/>
  <c r="W68" i="3"/>
  <c r="X68" i="3"/>
  <c r="Y68" i="3"/>
  <c r="Z68" i="3"/>
  <c r="AA68" i="3"/>
  <c r="AB68" i="3"/>
  <c r="AC68" i="3"/>
  <c r="AD68" i="3"/>
  <c r="AE68" i="3"/>
  <c r="AF68" i="3"/>
  <c r="AG68" i="3"/>
  <c r="AI68" i="3"/>
  <c r="AK68" i="3"/>
  <c r="AM68" i="3"/>
  <c r="AO68" i="3"/>
  <c r="AQ68" i="3"/>
  <c r="AS68" i="3"/>
  <c r="V69" i="3"/>
  <c r="W69" i="3"/>
  <c r="X69" i="3"/>
  <c r="Y69" i="3"/>
  <c r="Z69" i="3"/>
  <c r="AA69" i="3"/>
  <c r="AB69" i="3"/>
  <c r="AC69" i="3"/>
  <c r="AD69" i="3"/>
  <c r="AE69" i="3"/>
  <c r="AF69" i="3"/>
  <c r="AG69" i="3"/>
  <c r="AI69" i="3"/>
  <c r="AK69" i="3"/>
  <c r="AM69" i="3"/>
  <c r="AO69" i="3"/>
  <c r="AQ69" i="3"/>
  <c r="AS69" i="3"/>
  <c r="V70" i="3"/>
  <c r="W70" i="3"/>
  <c r="X70" i="3"/>
  <c r="Y70" i="3"/>
  <c r="Z70" i="3"/>
  <c r="AA70" i="3"/>
  <c r="AB70" i="3"/>
  <c r="AC70" i="3"/>
  <c r="AD70" i="3"/>
  <c r="AE70" i="3"/>
  <c r="AF70" i="3"/>
  <c r="AG70" i="3"/>
  <c r="AI70" i="3"/>
  <c r="AK70" i="3"/>
  <c r="AM70" i="3"/>
  <c r="AO70" i="3"/>
  <c r="AQ70" i="3"/>
  <c r="AS70" i="3"/>
  <c r="V71" i="3"/>
  <c r="W71" i="3"/>
  <c r="X71" i="3"/>
  <c r="Y71" i="3"/>
  <c r="Z71" i="3"/>
  <c r="AA71" i="3"/>
  <c r="AB71" i="3"/>
  <c r="AC71" i="3"/>
  <c r="AD71" i="3"/>
  <c r="AE71" i="3"/>
  <c r="AF71" i="3"/>
  <c r="AG71" i="3"/>
  <c r="AI71" i="3"/>
  <c r="AK71" i="3"/>
  <c r="AM71" i="3"/>
  <c r="AO71" i="3"/>
  <c r="AQ71" i="3"/>
  <c r="AS71" i="3"/>
  <c r="V72" i="3"/>
  <c r="W72" i="3"/>
  <c r="X72" i="3"/>
  <c r="Y72" i="3"/>
  <c r="Z72" i="3"/>
  <c r="AA72" i="3"/>
  <c r="AB72" i="3"/>
  <c r="AC72" i="3"/>
  <c r="AD72" i="3"/>
  <c r="AE72" i="3"/>
  <c r="AF72" i="3"/>
  <c r="AG72" i="3"/>
  <c r="AI72" i="3"/>
  <c r="AK72" i="3"/>
  <c r="AM72" i="3"/>
  <c r="AO72" i="3"/>
  <c r="AQ72" i="3"/>
  <c r="AS72" i="3"/>
  <c r="V73" i="3"/>
  <c r="W73" i="3"/>
  <c r="X73" i="3"/>
  <c r="Y73" i="3"/>
  <c r="Z73" i="3"/>
  <c r="AA73" i="3"/>
  <c r="AB73" i="3"/>
  <c r="AC73" i="3"/>
  <c r="AD73" i="3"/>
  <c r="AE73" i="3"/>
  <c r="AF73" i="3"/>
  <c r="AG73" i="3"/>
  <c r="AI73" i="3"/>
  <c r="AK73" i="3"/>
  <c r="AM73" i="3"/>
  <c r="AO73" i="3"/>
  <c r="AQ73" i="3"/>
  <c r="AS73" i="3"/>
  <c r="V74" i="3"/>
  <c r="W74" i="3"/>
  <c r="X74" i="3"/>
  <c r="Y74" i="3"/>
  <c r="Z74" i="3"/>
  <c r="AA74" i="3"/>
  <c r="AB74" i="3"/>
  <c r="AC74" i="3"/>
  <c r="AD74" i="3"/>
  <c r="AE74" i="3"/>
  <c r="AF74" i="3"/>
  <c r="AG74" i="3"/>
  <c r="AI74" i="3"/>
  <c r="AK74" i="3"/>
  <c r="AM74" i="3"/>
  <c r="AO74" i="3"/>
  <c r="AQ74" i="3"/>
  <c r="AS74" i="3"/>
  <c r="V75" i="3"/>
  <c r="W75" i="3"/>
  <c r="X75" i="3"/>
  <c r="Y75" i="3"/>
  <c r="Z75" i="3"/>
  <c r="AA75" i="3"/>
  <c r="AB75" i="3"/>
  <c r="AC75" i="3"/>
  <c r="AD75" i="3"/>
  <c r="AE75" i="3"/>
  <c r="AF75" i="3"/>
  <c r="AG75" i="3"/>
  <c r="AI75" i="3"/>
  <c r="AK75" i="3"/>
  <c r="AM75" i="3"/>
  <c r="AO75" i="3"/>
  <c r="AQ75" i="3"/>
  <c r="AS75" i="3"/>
  <c r="V76" i="3"/>
  <c r="W76" i="3"/>
  <c r="X76" i="3"/>
  <c r="Y76" i="3"/>
  <c r="Z76" i="3"/>
  <c r="AA76" i="3"/>
  <c r="AB76" i="3"/>
  <c r="AC76" i="3"/>
  <c r="AD76" i="3"/>
  <c r="AE76" i="3"/>
  <c r="AF76" i="3"/>
  <c r="AG76" i="3"/>
  <c r="AI76" i="3"/>
  <c r="AK76" i="3"/>
  <c r="AM76" i="3"/>
  <c r="AO76" i="3"/>
  <c r="AQ76" i="3"/>
  <c r="AS76" i="3"/>
  <c r="V77" i="3"/>
  <c r="W77" i="3"/>
  <c r="X77" i="3"/>
  <c r="Y77" i="3"/>
  <c r="Z77" i="3"/>
  <c r="AA77" i="3"/>
  <c r="AB77" i="3"/>
  <c r="AC77" i="3"/>
  <c r="AD77" i="3"/>
  <c r="AE77" i="3"/>
  <c r="AF77" i="3"/>
  <c r="AG77" i="3"/>
  <c r="AI77" i="3"/>
  <c r="AK77" i="3"/>
  <c r="AM77" i="3"/>
  <c r="AO77" i="3"/>
  <c r="AQ77" i="3"/>
  <c r="AS77" i="3"/>
  <c r="V78" i="3"/>
  <c r="W78" i="3"/>
  <c r="X78" i="3"/>
  <c r="Y78" i="3"/>
  <c r="Z78" i="3"/>
  <c r="AA78" i="3"/>
  <c r="AB78" i="3"/>
  <c r="AC78" i="3"/>
  <c r="AD78" i="3"/>
  <c r="AE78" i="3"/>
  <c r="AF78" i="3"/>
  <c r="AG78" i="3"/>
  <c r="AI78" i="3"/>
  <c r="AK78" i="3"/>
  <c r="AM78" i="3"/>
  <c r="AO78" i="3"/>
  <c r="AQ78" i="3"/>
  <c r="AS78" i="3"/>
  <c r="V79" i="3"/>
  <c r="W79" i="3"/>
  <c r="X79" i="3"/>
  <c r="Y79" i="3"/>
  <c r="Z79" i="3"/>
  <c r="AA79" i="3"/>
  <c r="AB79" i="3"/>
  <c r="AC79" i="3"/>
  <c r="AD79" i="3"/>
  <c r="AE79" i="3"/>
  <c r="AF79" i="3"/>
  <c r="AG79" i="3"/>
  <c r="AI79" i="3"/>
  <c r="AK79" i="3"/>
  <c r="AM79" i="3"/>
  <c r="AO79" i="3"/>
  <c r="AQ79" i="3"/>
  <c r="AS79" i="3"/>
  <c r="V80" i="3"/>
  <c r="W80" i="3"/>
  <c r="X80" i="3"/>
  <c r="Y80" i="3"/>
  <c r="Z80" i="3"/>
  <c r="AA80" i="3"/>
  <c r="AB80" i="3"/>
  <c r="AC80" i="3"/>
  <c r="AD80" i="3"/>
  <c r="AE80" i="3"/>
  <c r="AF80" i="3"/>
  <c r="AG80" i="3"/>
  <c r="AI80" i="3"/>
  <c r="AK80" i="3"/>
  <c r="AM80" i="3"/>
  <c r="AO80" i="3"/>
  <c r="AQ80" i="3"/>
  <c r="AS80" i="3"/>
  <c r="V81" i="3"/>
  <c r="W81" i="3"/>
  <c r="X81" i="3"/>
  <c r="Y81" i="3"/>
  <c r="Z81" i="3"/>
  <c r="AA81" i="3"/>
  <c r="AB81" i="3"/>
  <c r="AC81" i="3"/>
  <c r="AD81" i="3"/>
  <c r="AE81" i="3"/>
  <c r="AF81" i="3"/>
  <c r="AG81" i="3"/>
  <c r="AI81" i="3"/>
  <c r="AK81" i="3"/>
  <c r="AM81" i="3"/>
  <c r="AO81" i="3"/>
  <c r="AQ81" i="3"/>
  <c r="AS81" i="3"/>
  <c r="V82" i="3"/>
  <c r="W82" i="3"/>
  <c r="X82" i="3"/>
  <c r="Y82" i="3"/>
  <c r="Z82" i="3"/>
  <c r="AA82" i="3"/>
  <c r="AB82" i="3"/>
  <c r="AC82" i="3"/>
  <c r="AD82" i="3"/>
  <c r="AE82" i="3"/>
  <c r="AF82" i="3"/>
  <c r="AG82" i="3"/>
  <c r="AI82" i="3"/>
  <c r="AK82" i="3"/>
  <c r="AM82" i="3"/>
  <c r="AO82" i="3"/>
  <c r="AQ82" i="3"/>
  <c r="AS82" i="3"/>
  <c r="V83" i="3"/>
  <c r="W83" i="3"/>
  <c r="X83" i="3"/>
  <c r="Y83" i="3"/>
  <c r="Z83" i="3"/>
  <c r="AA83" i="3"/>
  <c r="AB83" i="3"/>
  <c r="AC83" i="3"/>
  <c r="AD83" i="3"/>
  <c r="AE83" i="3"/>
  <c r="AF83" i="3"/>
  <c r="AG83" i="3"/>
  <c r="AI83" i="3"/>
  <c r="AK83" i="3"/>
  <c r="AM83" i="3"/>
  <c r="AO83" i="3"/>
  <c r="AQ83" i="3"/>
  <c r="AS83" i="3"/>
  <c r="V84" i="3"/>
  <c r="W84" i="3"/>
  <c r="X84" i="3"/>
  <c r="Y84" i="3"/>
  <c r="Z84" i="3"/>
  <c r="AA84" i="3"/>
  <c r="AB84" i="3"/>
  <c r="AC84" i="3"/>
  <c r="AD84" i="3"/>
  <c r="AE84" i="3"/>
  <c r="AF84" i="3"/>
  <c r="AG84" i="3"/>
  <c r="AI84" i="3"/>
  <c r="AK84" i="3"/>
  <c r="AM84" i="3"/>
  <c r="AO84" i="3"/>
  <c r="AQ84" i="3"/>
  <c r="AS84" i="3"/>
  <c r="V85" i="3"/>
  <c r="W85" i="3"/>
  <c r="X85" i="3"/>
  <c r="Y85" i="3"/>
  <c r="Z85" i="3"/>
  <c r="AA85" i="3"/>
  <c r="AB85" i="3"/>
  <c r="AC85" i="3"/>
  <c r="AD85" i="3"/>
  <c r="AE85" i="3"/>
  <c r="AF85" i="3"/>
  <c r="AG85" i="3"/>
  <c r="AI85" i="3"/>
  <c r="AK85" i="3"/>
  <c r="AM85" i="3"/>
  <c r="AO85" i="3"/>
  <c r="AQ85" i="3"/>
  <c r="AS85" i="3"/>
  <c r="V86" i="3"/>
  <c r="W86" i="3"/>
  <c r="X86" i="3"/>
  <c r="Y86" i="3"/>
  <c r="Z86" i="3"/>
  <c r="AA86" i="3"/>
  <c r="AB86" i="3"/>
  <c r="AC86" i="3"/>
  <c r="AD86" i="3"/>
  <c r="AE86" i="3"/>
  <c r="AF86" i="3"/>
  <c r="AG86" i="3"/>
  <c r="AI86" i="3"/>
  <c r="AK86" i="3"/>
  <c r="AM86" i="3"/>
  <c r="AO86" i="3"/>
  <c r="AQ86" i="3"/>
  <c r="AS86" i="3"/>
  <c r="V87" i="3"/>
  <c r="W87" i="3"/>
  <c r="X87" i="3"/>
  <c r="Y87" i="3"/>
  <c r="Z87" i="3"/>
  <c r="AA87" i="3"/>
  <c r="AB87" i="3"/>
  <c r="AC87" i="3"/>
  <c r="AD87" i="3"/>
  <c r="AE87" i="3"/>
  <c r="AF87" i="3"/>
  <c r="AG87" i="3"/>
  <c r="AI87" i="3"/>
  <c r="AK87" i="3"/>
  <c r="AM87" i="3"/>
  <c r="AO87" i="3"/>
  <c r="AQ87" i="3"/>
  <c r="AS87" i="3"/>
  <c r="V88" i="3"/>
  <c r="W88" i="3"/>
  <c r="X88" i="3"/>
  <c r="Y88" i="3"/>
  <c r="Z88" i="3"/>
  <c r="AA88" i="3"/>
  <c r="AB88" i="3"/>
  <c r="AC88" i="3"/>
  <c r="AD88" i="3"/>
  <c r="AE88" i="3"/>
  <c r="AF88" i="3"/>
  <c r="AG88" i="3"/>
  <c r="AI88" i="3"/>
  <c r="AK88" i="3"/>
  <c r="AM88" i="3"/>
  <c r="AO88" i="3"/>
  <c r="AQ88" i="3"/>
  <c r="AS88" i="3"/>
  <c r="V89" i="3"/>
  <c r="W89" i="3"/>
  <c r="X89" i="3"/>
  <c r="Y89" i="3"/>
  <c r="Z89" i="3"/>
  <c r="AA89" i="3"/>
  <c r="AB89" i="3"/>
  <c r="AC89" i="3"/>
  <c r="AD89" i="3"/>
  <c r="AE89" i="3"/>
  <c r="AF89" i="3"/>
  <c r="AG89" i="3"/>
  <c r="AI89" i="3"/>
  <c r="AK89" i="3"/>
  <c r="AM89" i="3"/>
  <c r="AO89" i="3"/>
  <c r="AQ89" i="3"/>
  <c r="AS89" i="3"/>
  <c r="V90" i="3"/>
  <c r="W90" i="3"/>
  <c r="X90" i="3"/>
  <c r="Y90" i="3"/>
  <c r="Z90" i="3"/>
  <c r="AA90" i="3"/>
  <c r="AB90" i="3"/>
  <c r="AC90" i="3"/>
  <c r="AD90" i="3"/>
  <c r="AE90" i="3"/>
  <c r="AF90" i="3"/>
  <c r="AG90" i="3"/>
  <c r="AI90" i="3"/>
  <c r="AK90" i="3"/>
  <c r="AM90" i="3"/>
  <c r="AO90" i="3"/>
  <c r="AQ90" i="3"/>
  <c r="AS90" i="3"/>
  <c r="V91" i="3"/>
  <c r="W91" i="3"/>
  <c r="X91" i="3"/>
  <c r="Y91" i="3"/>
  <c r="Z91" i="3"/>
  <c r="AA91" i="3"/>
  <c r="AB91" i="3"/>
  <c r="AC91" i="3"/>
  <c r="AD91" i="3"/>
  <c r="AE91" i="3"/>
  <c r="AF91" i="3"/>
  <c r="AG91" i="3"/>
  <c r="AI91" i="3"/>
  <c r="AK91" i="3"/>
  <c r="AM91" i="3"/>
  <c r="AO91" i="3"/>
  <c r="AQ91" i="3"/>
  <c r="AS91" i="3"/>
  <c r="V92" i="3"/>
  <c r="W92" i="3"/>
  <c r="X92" i="3"/>
  <c r="Y92" i="3"/>
  <c r="Z92" i="3"/>
  <c r="AA92" i="3"/>
  <c r="AB92" i="3"/>
  <c r="AC92" i="3"/>
  <c r="AD92" i="3"/>
  <c r="AE92" i="3"/>
  <c r="AF92" i="3"/>
  <c r="AG92" i="3"/>
  <c r="AI92" i="3"/>
  <c r="AK92" i="3"/>
  <c r="AM92" i="3"/>
  <c r="AO92" i="3"/>
  <c r="AQ92" i="3"/>
  <c r="AS92" i="3"/>
  <c r="V93" i="3"/>
  <c r="W93" i="3"/>
  <c r="X93" i="3"/>
  <c r="Y93" i="3"/>
  <c r="Z93" i="3"/>
  <c r="AA93" i="3"/>
  <c r="AB93" i="3"/>
  <c r="AC93" i="3"/>
  <c r="AD93" i="3"/>
  <c r="AE93" i="3"/>
  <c r="AF93" i="3"/>
  <c r="AG93" i="3"/>
  <c r="AI93" i="3"/>
  <c r="AK93" i="3"/>
  <c r="AM93" i="3"/>
  <c r="AO93" i="3"/>
  <c r="AQ93" i="3"/>
  <c r="AS93" i="3"/>
  <c r="V94" i="3"/>
  <c r="W94" i="3"/>
  <c r="X94" i="3"/>
  <c r="Y94" i="3"/>
  <c r="Z94" i="3"/>
  <c r="AA94" i="3"/>
  <c r="AB94" i="3"/>
  <c r="AC94" i="3"/>
  <c r="AD94" i="3"/>
  <c r="AE94" i="3"/>
  <c r="AF94" i="3"/>
  <c r="AG94" i="3"/>
  <c r="AI94" i="3"/>
  <c r="AK94" i="3"/>
  <c r="AM94" i="3"/>
  <c r="AO94" i="3"/>
  <c r="AQ94" i="3"/>
  <c r="AS94" i="3"/>
  <c r="V95" i="3"/>
  <c r="W95" i="3"/>
  <c r="X95" i="3"/>
  <c r="Y95" i="3"/>
  <c r="Z95" i="3"/>
  <c r="AA95" i="3"/>
  <c r="AB95" i="3"/>
  <c r="AC95" i="3"/>
  <c r="AD95" i="3"/>
  <c r="AE95" i="3"/>
  <c r="AF95" i="3"/>
  <c r="AG95" i="3"/>
  <c r="AI95" i="3"/>
  <c r="AK95" i="3"/>
  <c r="AM95" i="3"/>
  <c r="AO95" i="3"/>
  <c r="AQ95" i="3"/>
  <c r="AS95" i="3"/>
  <c r="V96" i="3"/>
  <c r="W96" i="3"/>
  <c r="X96" i="3"/>
  <c r="Y96" i="3"/>
  <c r="Z96" i="3"/>
  <c r="AA96" i="3"/>
  <c r="AB96" i="3"/>
  <c r="AC96" i="3"/>
  <c r="AD96" i="3"/>
  <c r="AE96" i="3"/>
  <c r="AF96" i="3"/>
  <c r="AG96" i="3"/>
  <c r="AI96" i="3"/>
  <c r="AK96" i="3"/>
  <c r="AM96" i="3"/>
  <c r="AO96" i="3"/>
  <c r="AQ96" i="3"/>
  <c r="AS96" i="3"/>
  <c r="V97" i="3"/>
  <c r="W97" i="3"/>
  <c r="X97" i="3"/>
  <c r="Y97" i="3"/>
  <c r="Z97" i="3"/>
  <c r="AA97" i="3"/>
  <c r="AB97" i="3"/>
  <c r="AC97" i="3"/>
  <c r="AD97" i="3"/>
  <c r="AE97" i="3"/>
  <c r="AF97" i="3"/>
  <c r="AG97" i="3"/>
  <c r="AI97" i="3"/>
  <c r="AK97" i="3"/>
  <c r="AM97" i="3"/>
  <c r="AO97" i="3"/>
  <c r="AQ97" i="3"/>
  <c r="AS97" i="3"/>
  <c r="V98" i="3"/>
  <c r="W98" i="3"/>
  <c r="X98" i="3"/>
  <c r="Y98" i="3"/>
  <c r="Z98" i="3"/>
  <c r="AA98" i="3"/>
  <c r="AB98" i="3"/>
  <c r="AC98" i="3"/>
  <c r="AD98" i="3"/>
  <c r="AE98" i="3"/>
  <c r="AF98" i="3"/>
  <c r="AG98" i="3"/>
  <c r="AI98" i="3"/>
  <c r="AK98" i="3"/>
  <c r="AM98" i="3"/>
  <c r="AO98" i="3"/>
  <c r="AQ98" i="3"/>
  <c r="AS98" i="3"/>
  <c r="V99" i="3"/>
  <c r="W99" i="3"/>
  <c r="X99" i="3"/>
  <c r="Y99" i="3"/>
  <c r="Z99" i="3"/>
  <c r="AA99" i="3"/>
  <c r="AB99" i="3"/>
  <c r="AC99" i="3"/>
  <c r="AD99" i="3"/>
  <c r="AE99" i="3"/>
  <c r="AF99" i="3"/>
  <c r="AG99" i="3"/>
  <c r="AI99" i="3"/>
  <c r="AK99" i="3"/>
  <c r="AM99" i="3"/>
  <c r="AO99" i="3"/>
  <c r="AQ99" i="3"/>
  <c r="AS99" i="3"/>
  <c r="E3" i="2"/>
  <c r="AA3" i="2" s="1"/>
  <c r="E4" i="2"/>
  <c r="Z4" i="2" s="1"/>
  <c r="E5" i="2"/>
  <c r="E6" i="2"/>
  <c r="E7" i="2"/>
  <c r="AG7" i="2" s="1"/>
  <c r="E8" i="2"/>
  <c r="E9" i="2"/>
  <c r="E10" i="2"/>
  <c r="M10" i="2" s="1"/>
  <c r="E11" i="2"/>
  <c r="AH11" i="2" s="1"/>
  <c r="E12" i="2"/>
  <c r="AH12" i="2" s="1"/>
  <c r="E13" i="2"/>
  <c r="E14" i="2"/>
  <c r="G14" i="2" s="1"/>
  <c r="E15" i="2"/>
  <c r="AA15" i="2" s="1"/>
  <c r="E16" i="2"/>
  <c r="E17" i="2"/>
  <c r="E18" i="2"/>
  <c r="E19" i="2"/>
  <c r="AA19" i="2" s="1"/>
  <c r="E20" i="2"/>
  <c r="E21" i="2"/>
  <c r="I21" i="2" s="1"/>
  <c r="E22" i="2"/>
  <c r="I22" i="2" s="1"/>
  <c r="E23" i="2"/>
  <c r="E24" i="2"/>
  <c r="I24" i="2" s="1"/>
  <c r="E25" i="2"/>
  <c r="E26" i="2"/>
  <c r="I26" i="2"/>
  <c r="E27" i="2"/>
  <c r="I27" i="2"/>
  <c r="E28" i="2"/>
  <c r="E29" i="2"/>
  <c r="I29" i="2" s="1"/>
  <c r="E30" i="2"/>
  <c r="I30" i="2" s="1"/>
  <c r="E31" i="2"/>
  <c r="E32" i="2"/>
  <c r="I32" i="2" s="1"/>
  <c r="E33" i="2"/>
  <c r="E34" i="2"/>
  <c r="I34" i="2"/>
  <c r="E35" i="2"/>
  <c r="I35" i="2"/>
  <c r="E36" i="2"/>
  <c r="E37" i="2"/>
  <c r="I37" i="2" s="1"/>
  <c r="N20" i="17"/>
  <c r="G20" i="17" s="1"/>
  <c r="N21" i="17"/>
  <c r="G21" i="17" s="1"/>
  <c r="N22" i="17"/>
  <c r="G22" i="17" s="1"/>
  <c r="N23" i="17"/>
  <c r="G23" i="17" s="1"/>
  <c r="N24" i="17"/>
  <c r="G24" i="17" s="1"/>
  <c r="N25" i="17"/>
  <c r="G25" i="17" s="1"/>
  <c r="K20" i="17"/>
  <c r="L20" i="17" s="1"/>
  <c r="C20" i="17" s="1"/>
  <c r="K21" i="17"/>
  <c r="L21" i="17" s="1"/>
  <c r="C21" i="17" s="1"/>
  <c r="K22" i="17"/>
  <c r="L22" i="17" s="1"/>
  <c r="C22" i="17" s="1"/>
  <c r="K23" i="17"/>
  <c r="L23" i="17" s="1"/>
  <c r="C23" i="17" s="1"/>
  <c r="K24" i="17"/>
  <c r="L24" i="17" s="1"/>
  <c r="C24" i="17" s="1"/>
  <c r="K25" i="17"/>
  <c r="L25" i="17" s="1"/>
  <c r="C25" i="17" s="1"/>
  <c r="N13" i="17"/>
  <c r="G13" i="17" s="1"/>
  <c r="N16" i="17"/>
  <c r="G16" i="17" s="1"/>
  <c r="N19" i="17"/>
  <c r="G19" i="17" s="1"/>
  <c r="K11" i="17"/>
  <c r="L11" i="17" s="1"/>
  <c r="C11" i="17" s="1"/>
  <c r="K12" i="17"/>
  <c r="L12" i="17" s="1"/>
  <c r="C12" i="17" s="1"/>
  <c r="K13" i="17"/>
  <c r="K16" i="17"/>
  <c r="L16" i="17" s="1"/>
  <c r="C16" i="17" s="1"/>
  <c r="K17" i="17"/>
  <c r="L17" i="17" s="1"/>
  <c r="C17" i="17" s="1"/>
  <c r="K18" i="17"/>
  <c r="L18" i="17" s="1"/>
  <c r="C18" i="17" s="1"/>
  <c r="K19" i="17"/>
  <c r="C6" i="17"/>
  <c r="L19" i="17"/>
  <c r="C19" i="17" s="1"/>
  <c r="L98" i="21"/>
  <c r="K98" i="21"/>
  <c r="L97" i="21"/>
  <c r="K97" i="21"/>
  <c r="L96" i="21"/>
  <c r="K96" i="21"/>
  <c r="L95" i="21"/>
  <c r="K95" i="21"/>
  <c r="L94" i="21"/>
  <c r="K94" i="21"/>
  <c r="L93" i="21"/>
  <c r="K93" i="21"/>
  <c r="L92" i="21"/>
  <c r="K92" i="21"/>
  <c r="L91" i="21"/>
  <c r="K91" i="21"/>
  <c r="L90" i="21"/>
  <c r="K90" i="21"/>
  <c r="L89" i="21"/>
  <c r="K89" i="21"/>
  <c r="L88" i="21"/>
  <c r="K88" i="21"/>
  <c r="L87" i="21"/>
  <c r="K87" i="21"/>
  <c r="L86" i="21"/>
  <c r="K86" i="21"/>
  <c r="L85" i="21"/>
  <c r="K85" i="21"/>
  <c r="L84" i="21"/>
  <c r="K84" i="21"/>
  <c r="L83" i="21"/>
  <c r="K83" i="21"/>
  <c r="L82" i="21"/>
  <c r="K82" i="21"/>
  <c r="L81" i="21"/>
  <c r="K81" i="21"/>
  <c r="L80" i="21"/>
  <c r="K80" i="21"/>
  <c r="L79" i="21"/>
  <c r="K79" i="21"/>
  <c r="L78" i="21"/>
  <c r="K78" i="21"/>
  <c r="L77" i="21"/>
  <c r="K77" i="21"/>
  <c r="L76" i="21"/>
  <c r="K76" i="21"/>
  <c r="L75" i="21"/>
  <c r="K75" i="21"/>
  <c r="L74" i="21"/>
  <c r="K74" i="21"/>
  <c r="L73" i="21"/>
  <c r="K73" i="21"/>
  <c r="L72" i="21"/>
  <c r="K72" i="21"/>
  <c r="L71" i="21"/>
  <c r="K71" i="21"/>
  <c r="L70" i="21"/>
  <c r="K70" i="21"/>
  <c r="L69" i="21"/>
  <c r="K69" i="21"/>
  <c r="L68" i="21"/>
  <c r="K68" i="21"/>
  <c r="L67" i="21"/>
  <c r="K67" i="21"/>
  <c r="L66" i="21"/>
  <c r="K66" i="21"/>
  <c r="L65" i="21"/>
  <c r="K65" i="21"/>
  <c r="L64" i="21"/>
  <c r="K64" i="21"/>
  <c r="L63" i="21"/>
  <c r="K63" i="21"/>
  <c r="L62" i="21"/>
  <c r="K62" i="21"/>
  <c r="L61" i="21"/>
  <c r="K61" i="21"/>
  <c r="L60" i="21"/>
  <c r="K60" i="21"/>
  <c r="L59" i="21"/>
  <c r="K59" i="21"/>
  <c r="L58" i="21"/>
  <c r="K58" i="21"/>
  <c r="L57" i="21"/>
  <c r="K57" i="21"/>
  <c r="L56" i="21"/>
  <c r="K56" i="21"/>
  <c r="L55" i="21"/>
  <c r="K55" i="21"/>
  <c r="L54" i="21"/>
  <c r="K54" i="21"/>
  <c r="L53" i="21"/>
  <c r="K53" i="21"/>
  <c r="L52" i="21"/>
  <c r="K52" i="21"/>
  <c r="L51" i="21"/>
  <c r="K51" i="21"/>
  <c r="L50" i="21"/>
  <c r="K50" i="21"/>
  <c r="L49" i="21"/>
  <c r="K49" i="21"/>
  <c r="L48" i="21"/>
  <c r="K48" i="21"/>
  <c r="L47" i="21"/>
  <c r="K47" i="21"/>
  <c r="L46" i="21"/>
  <c r="K46" i="21"/>
  <c r="L45" i="21"/>
  <c r="K45" i="21"/>
  <c r="L44" i="21"/>
  <c r="K44" i="21"/>
  <c r="L43" i="21"/>
  <c r="K43" i="21"/>
  <c r="L42" i="21"/>
  <c r="K42" i="21"/>
  <c r="L41" i="21"/>
  <c r="K41" i="21"/>
  <c r="L40" i="21"/>
  <c r="K40" i="21"/>
  <c r="L39" i="21"/>
  <c r="K39" i="21"/>
  <c r="L38" i="21"/>
  <c r="K38" i="21"/>
  <c r="L37" i="21"/>
  <c r="K37" i="21"/>
  <c r="L36" i="21"/>
  <c r="K36" i="21"/>
  <c r="L35" i="21"/>
  <c r="K35" i="21"/>
  <c r="L34" i="21"/>
  <c r="K34" i="21"/>
  <c r="L33" i="21"/>
  <c r="K33" i="21"/>
  <c r="L32" i="21"/>
  <c r="K32" i="21"/>
  <c r="L31" i="21"/>
  <c r="K31" i="21"/>
  <c r="L30" i="21"/>
  <c r="K30" i="21"/>
  <c r="L29" i="21"/>
  <c r="K29" i="21"/>
  <c r="L28" i="21"/>
  <c r="K28" i="21"/>
  <c r="L27" i="21"/>
  <c r="K27" i="21"/>
  <c r="L26" i="21"/>
  <c r="K26" i="21"/>
  <c r="L25" i="21"/>
  <c r="K25" i="21"/>
  <c r="L24" i="21"/>
  <c r="K24" i="21"/>
  <c r="L23" i="21"/>
  <c r="K23" i="21"/>
  <c r="L22" i="21"/>
  <c r="K22" i="21"/>
  <c r="L21" i="21"/>
  <c r="K21" i="21"/>
  <c r="L20" i="21"/>
  <c r="K20" i="21"/>
  <c r="L19" i="21"/>
  <c r="K19" i="21"/>
  <c r="L18" i="21"/>
  <c r="K18" i="21"/>
  <c r="L17" i="21"/>
  <c r="K17" i="21"/>
  <c r="L16" i="21"/>
  <c r="K16" i="21"/>
  <c r="L15" i="21"/>
  <c r="K15" i="21"/>
  <c r="L14" i="21"/>
  <c r="K14" i="21"/>
  <c r="L13" i="21"/>
  <c r="K13" i="21"/>
  <c r="L12" i="21"/>
  <c r="K12" i="21"/>
  <c r="L11" i="21"/>
  <c r="K11" i="21"/>
  <c r="L10" i="21"/>
  <c r="K10" i="21"/>
  <c r="J98" i="21"/>
  <c r="J97" i="21"/>
  <c r="J96" i="21"/>
  <c r="J95" i="21"/>
  <c r="J94" i="21"/>
  <c r="J93" i="21"/>
  <c r="J92" i="21"/>
  <c r="J91" i="21"/>
  <c r="J90" i="21"/>
  <c r="J89" i="21"/>
  <c r="J88" i="21"/>
  <c r="J87" i="21"/>
  <c r="J86" i="21"/>
  <c r="J85" i="21"/>
  <c r="J84" i="21"/>
  <c r="J83" i="21"/>
  <c r="J82" i="21"/>
  <c r="J81" i="21"/>
  <c r="J80" i="21"/>
  <c r="J79" i="21"/>
  <c r="J78" i="21"/>
  <c r="J77" i="21"/>
  <c r="J76" i="21"/>
  <c r="J75" i="21"/>
  <c r="J74" i="21"/>
  <c r="J73" i="21"/>
  <c r="J72" i="21"/>
  <c r="J71" i="21"/>
  <c r="J70" i="21"/>
  <c r="J69" i="21"/>
  <c r="J68" i="21"/>
  <c r="J67" i="21"/>
  <c r="J66" i="21"/>
  <c r="J65" i="21"/>
  <c r="J64" i="21"/>
  <c r="J63" i="21"/>
  <c r="J62" i="21"/>
  <c r="J61" i="21"/>
  <c r="J60" i="21"/>
  <c r="J59" i="21"/>
  <c r="J58" i="21"/>
  <c r="J57" i="21"/>
  <c r="J56" i="21"/>
  <c r="J55" i="21"/>
  <c r="J54" i="21"/>
  <c r="J53"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J13" i="21"/>
  <c r="J12" i="21"/>
  <c r="J11" i="21"/>
  <c r="J10" i="21"/>
  <c r="F20" i="5"/>
  <c r="K7" i="21" s="1"/>
  <c r="L20" i="5"/>
  <c r="L7" i="21" s="1"/>
  <c r="X8" i="5"/>
  <c r="J7" i="21" s="1"/>
  <c r="R8" i="5"/>
  <c r="L6" i="21" s="1"/>
  <c r="L9" i="21"/>
  <c r="K9" i="21"/>
  <c r="J9" i="21"/>
  <c r="B7" i="17"/>
  <c r="D1" i="7"/>
  <c r="D6" i="21"/>
  <c r="L100" i="3"/>
  <c r="J100" i="3"/>
  <c r="H100" i="3"/>
  <c r="L8" i="5"/>
  <c r="K6" i="21" s="1"/>
  <c r="F8" i="5"/>
  <c r="V10" i="3"/>
  <c r="W10" i="3"/>
  <c r="AB10" i="3"/>
  <c r="AC10" i="3"/>
  <c r="E90" i="2"/>
  <c r="I90" i="2" s="1"/>
  <c r="E78" i="2"/>
  <c r="I78" i="2"/>
  <c r="E72" i="2"/>
  <c r="E67" i="2"/>
  <c r="I67" i="2"/>
  <c r="E50" i="2"/>
  <c r="I50" i="2" s="1"/>
  <c r="E47" i="2"/>
  <c r="E46" i="2"/>
  <c r="I46" i="2"/>
  <c r="E45" i="2"/>
  <c r="E44" i="2"/>
  <c r="I44" i="2" s="1"/>
  <c r="E43" i="2"/>
  <c r="I43" i="2" s="1"/>
  <c r="E42" i="2"/>
  <c r="I42" i="2"/>
  <c r="E85" i="2"/>
  <c r="I85" i="2"/>
  <c r="E84" i="2"/>
  <c r="E83" i="2"/>
  <c r="I83" i="2" s="1"/>
  <c r="E82" i="2"/>
  <c r="I82" i="2" s="1"/>
  <c r="E81" i="2"/>
  <c r="I81" i="2"/>
  <c r="E80" i="2"/>
  <c r="I80" i="2" s="1"/>
  <c r="E79" i="2"/>
  <c r="E77" i="2"/>
  <c r="I77" i="2"/>
  <c r="E74" i="2"/>
  <c r="I74" i="2" s="1"/>
  <c r="E71" i="2"/>
  <c r="I71" i="2"/>
  <c r="E70" i="2"/>
  <c r="I70" i="2" s="1"/>
  <c r="E69" i="2"/>
  <c r="E68" i="2"/>
  <c r="I68" i="2"/>
  <c r="E66" i="2"/>
  <c r="I66" i="2" s="1"/>
  <c r="E65" i="2"/>
  <c r="E64" i="2"/>
  <c r="I64" i="2"/>
  <c r="E63" i="2"/>
  <c r="I63" i="2" s="1"/>
  <c r="E62" i="2"/>
  <c r="I62" i="2"/>
  <c r="E61" i="2"/>
  <c r="I61" i="2" s="1"/>
  <c r="E60" i="2"/>
  <c r="I60" i="2"/>
  <c r="E59" i="2"/>
  <c r="I59" i="2" s="1"/>
  <c r="E58" i="2"/>
  <c r="I58" i="2" s="1"/>
  <c r="E57" i="2"/>
  <c r="I57" i="2"/>
  <c r="E56" i="2"/>
  <c r="E55" i="2"/>
  <c r="I55" i="2"/>
  <c r="E54" i="2"/>
  <c r="I54" i="2" s="1"/>
  <c r="E53" i="2"/>
  <c r="E52" i="2"/>
  <c r="I52" i="2"/>
  <c r="E51" i="2"/>
  <c r="I51" i="2" s="1"/>
  <c r="E49" i="2"/>
  <c r="I49" i="2" s="1"/>
  <c r="E48" i="2"/>
  <c r="I48" i="2"/>
  <c r="E41" i="2"/>
  <c r="E40" i="2"/>
  <c r="I40" i="2"/>
  <c r="E39" i="2"/>
  <c r="E38" i="2"/>
  <c r="I38" i="2" s="1"/>
  <c r="C2" i="21"/>
  <c r="A4" i="17"/>
  <c r="G3" i="17"/>
  <c r="E98" i="21"/>
  <c r="D98" i="21"/>
  <c r="E97" i="2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E10" i="21"/>
  <c r="D10" i="21"/>
  <c r="E9" i="21"/>
  <c r="D9" i="21"/>
  <c r="J6" i="21"/>
  <c r="J2" i="21"/>
  <c r="B10" i="21"/>
  <c r="C10" i="21"/>
  <c r="F10" i="21"/>
  <c r="G10" i="21"/>
  <c r="H10" i="21"/>
  <c r="I10" i="21"/>
  <c r="B11" i="21"/>
  <c r="C11" i="21"/>
  <c r="F11" i="21"/>
  <c r="G11" i="21"/>
  <c r="H11" i="21"/>
  <c r="I11" i="21"/>
  <c r="B12" i="21"/>
  <c r="C12" i="21"/>
  <c r="F12" i="21"/>
  <c r="G12" i="21"/>
  <c r="H12" i="21"/>
  <c r="I12" i="21"/>
  <c r="B13" i="21"/>
  <c r="C13" i="21"/>
  <c r="F13" i="21"/>
  <c r="G13" i="21"/>
  <c r="H13" i="21"/>
  <c r="I13" i="21"/>
  <c r="B14" i="21"/>
  <c r="C14" i="21"/>
  <c r="F14" i="21"/>
  <c r="G14" i="21"/>
  <c r="H14" i="21"/>
  <c r="I14" i="21"/>
  <c r="B15" i="21"/>
  <c r="C15" i="21"/>
  <c r="F15" i="21"/>
  <c r="G15" i="21"/>
  <c r="H15" i="21"/>
  <c r="I15" i="21"/>
  <c r="B16" i="21"/>
  <c r="C16" i="21"/>
  <c r="F16" i="21"/>
  <c r="G16" i="21"/>
  <c r="H16" i="21"/>
  <c r="I16" i="21"/>
  <c r="B17" i="21"/>
  <c r="C17" i="21"/>
  <c r="F17" i="21"/>
  <c r="G17" i="21"/>
  <c r="H17" i="21"/>
  <c r="I17" i="21"/>
  <c r="B18" i="21"/>
  <c r="C18" i="21"/>
  <c r="F18" i="21"/>
  <c r="G18" i="21"/>
  <c r="H18" i="21"/>
  <c r="I18" i="21"/>
  <c r="B19" i="21"/>
  <c r="C19" i="21"/>
  <c r="F19" i="21"/>
  <c r="G19" i="21"/>
  <c r="H19" i="21"/>
  <c r="I19" i="21"/>
  <c r="B20" i="21"/>
  <c r="C20" i="21"/>
  <c r="F20" i="21"/>
  <c r="G20" i="21"/>
  <c r="H20" i="21"/>
  <c r="I20" i="21"/>
  <c r="B21" i="21"/>
  <c r="C21" i="21"/>
  <c r="F21" i="21"/>
  <c r="G21" i="21"/>
  <c r="H21" i="21"/>
  <c r="I21" i="21"/>
  <c r="B22" i="21"/>
  <c r="C22" i="21"/>
  <c r="F22" i="21"/>
  <c r="G22" i="21"/>
  <c r="H22" i="21"/>
  <c r="I22" i="21"/>
  <c r="B23" i="21"/>
  <c r="C23" i="21"/>
  <c r="F23" i="21"/>
  <c r="G23" i="21"/>
  <c r="H23" i="21"/>
  <c r="I23" i="21"/>
  <c r="B24" i="21"/>
  <c r="C24" i="21"/>
  <c r="F24" i="21"/>
  <c r="G24" i="21"/>
  <c r="H24" i="21"/>
  <c r="I24" i="21"/>
  <c r="B25" i="21"/>
  <c r="C25" i="21"/>
  <c r="F25" i="21"/>
  <c r="G25" i="21"/>
  <c r="H25" i="21"/>
  <c r="I25" i="21"/>
  <c r="B26" i="21"/>
  <c r="C26" i="21"/>
  <c r="F26" i="21"/>
  <c r="G26" i="21"/>
  <c r="H26" i="21"/>
  <c r="I26" i="21"/>
  <c r="B27" i="21"/>
  <c r="C27" i="21"/>
  <c r="F27" i="21"/>
  <c r="G27" i="21"/>
  <c r="H27" i="21"/>
  <c r="I27" i="21"/>
  <c r="B28" i="21"/>
  <c r="C28" i="21"/>
  <c r="F28" i="21"/>
  <c r="G28" i="21"/>
  <c r="H28" i="21"/>
  <c r="I28" i="21"/>
  <c r="B29" i="21"/>
  <c r="C29" i="21"/>
  <c r="F29" i="21"/>
  <c r="G29" i="21"/>
  <c r="H29" i="21"/>
  <c r="I29" i="21"/>
  <c r="B30" i="21"/>
  <c r="C30" i="21"/>
  <c r="F30" i="21"/>
  <c r="G30" i="21"/>
  <c r="H30" i="21"/>
  <c r="I30" i="21"/>
  <c r="B31" i="21"/>
  <c r="C31" i="21"/>
  <c r="F31" i="21"/>
  <c r="G31" i="21"/>
  <c r="H31" i="21"/>
  <c r="I31" i="21"/>
  <c r="B32" i="21"/>
  <c r="C32" i="21"/>
  <c r="F32" i="21"/>
  <c r="G32" i="21"/>
  <c r="H32" i="21"/>
  <c r="I32" i="21"/>
  <c r="B33" i="21"/>
  <c r="C33" i="21"/>
  <c r="F33" i="21"/>
  <c r="G33" i="21"/>
  <c r="H33" i="21"/>
  <c r="I33" i="21"/>
  <c r="B34" i="21"/>
  <c r="C34" i="21"/>
  <c r="F34" i="21"/>
  <c r="G34" i="21"/>
  <c r="H34" i="21"/>
  <c r="I34" i="21"/>
  <c r="B35" i="21"/>
  <c r="C35" i="21"/>
  <c r="F35" i="21"/>
  <c r="G35" i="21"/>
  <c r="H35" i="21"/>
  <c r="I35" i="21"/>
  <c r="B36" i="21"/>
  <c r="C36" i="21"/>
  <c r="F36" i="21"/>
  <c r="G36" i="21"/>
  <c r="H36" i="21"/>
  <c r="I36" i="21"/>
  <c r="B37" i="21"/>
  <c r="C37" i="21"/>
  <c r="F37" i="21"/>
  <c r="G37" i="21"/>
  <c r="H37" i="21"/>
  <c r="I37" i="21"/>
  <c r="B38" i="21"/>
  <c r="C38" i="21"/>
  <c r="F38" i="21"/>
  <c r="G38" i="21"/>
  <c r="H38" i="21"/>
  <c r="I38" i="21"/>
  <c r="B39" i="21"/>
  <c r="C39" i="21"/>
  <c r="F39" i="21"/>
  <c r="G39" i="21"/>
  <c r="H39" i="21"/>
  <c r="I39" i="21"/>
  <c r="B40" i="21"/>
  <c r="C40" i="21"/>
  <c r="F40" i="21"/>
  <c r="G40" i="21"/>
  <c r="H40" i="21"/>
  <c r="I40" i="21"/>
  <c r="B41" i="21"/>
  <c r="C41" i="21"/>
  <c r="F41" i="21"/>
  <c r="G41" i="21"/>
  <c r="H41" i="21"/>
  <c r="I41" i="21"/>
  <c r="B42" i="21"/>
  <c r="C42" i="21"/>
  <c r="F42" i="21"/>
  <c r="G42" i="21"/>
  <c r="H42" i="21"/>
  <c r="I42" i="21"/>
  <c r="B43" i="21"/>
  <c r="C43" i="21"/>
  <c r="F43" i="21"/>
  <c r="G43" i="21"/>
  <c r="H43" i="21"/>
  <c r="I43" i="21"/>
  <c r="B44" i="21"/>
  <c r="C44" i="21"/>
  <c r="F44" i="21"/>
  <c r="G44" i="21"/>
  <c r="H44" i="21"/>
  <c r="I44" i="21"/>
  <c r="B45" i="21"/>
  <c r="C45" i="21"/>
  <c r="F45" i="21"/>
  <c r="G45" i="21"/>
  <c r="H45" i="21"/>
  <c r="I45" i="21"/>
  <c r="B46" i="21"/>
  <c r="C46" i="21"/>
  <c r="F46" i="21"/>
  <c r="G46" i="21"/>
  <c r="H46" i="21"/>
  <c r="I46" i="21"/>
  <c r="B47" i="21"/>
  <c r="C47" i="21"/>
  <c r="F47" i="21"/>
  <c r="G47" i="21"/>
  <c r="H47" i="21"/>
  <c r="I47" i="21"/>
  <c r="B48" i="21"/>
  <c r="C48" i="21"/>
  <c r="F48" i="21"/>
  <c r="G48" i="21"/>
  <c r="H48" i="21"/>
  <c r="I48" i="21"/>
  <c r="B49" i="21"/>
  <c r="C49" i="21"/>
  <c r="F49" i="21"/>
  <c r="G49" i="21"/>
  <c r="H49" i="21"/>
  <c r="I49" i="21"/>
  <c r="B50" i="21"/>
  <c r="C50" i="21"/>
  <c r="F50" i="21"/>
  <c r="G50" i="21"/>
  <c r="H50" i="21"/>
  <c r="I50" i="21"/>
  <c r="B51" i="21"/>
  <c r="C51" i="21"/>
  <c r="F51" i="21"/>
  <c r="G51" i="21"/>
  <c r="H51" i="21"/>
  <c r="I51" i="21"/>
  <c r="B52" i="21"/>
  <c r="C52" i="21"/>
  <c r="F52" i="21"/>
  <c r="G52" i="21"/>
  <c r="H52" i="21"/>
  <c r="I52" i="21"/>
  <c r="B53" i="21"/>
  <c r="C53" i="21"/>
  <c r="F53" i="21"/>
  <c r="G53" i="21"/>
  <c r="H53" i="21"/>
  <c r="I53" i="21"/>
  <c r="B54" i="21"/>
  <c r="C54" i="21"/>
  <c r="F54" i="21"/>
  <c r="G54" i="21"/>
  <c r="H54" i="21"/>
  <c r="I54" i="21"/>
  <c r="B55" i="21"/>
  <c r="C55" i="21"/>
  <c r="F55" i="21"/>
  <c r="G55" i="21"/>
  <c r="H55" i="21"/>
  <c r="I55" i="21"/>
  <c r="B56" i="21"/>
  <c r="C56" i="21"/>
  <c r="F56" i="21"/>
  <c r="G56" i="21"/>
  <c r="H56" i="21"/>
  <c r="I56" i="21"/>
  <c r="B57" i="21"/>
  <c r="C57" i="21"/>
  <c r="F57" i="21"/>
  <c r="G57" i="21"/>
  <c r="H57" i="21"/>
  <c r="I57" i="21"/>
  <c r="B58" i="21"/>
  <c r="C58" i="21"/>
  <c r="F58" i="21"/>
  <c r="G58" i="21"/>
  <c r="H58" i="21"/>
  <c r="I58" i="21"/>
  <c r="B59" i="21"/>
  <c r="C59" i="21"/>
  <c r="F59" i="21"/>
  <c r="G59" i="21"/>
  <c r="H59" i="21"/>
  <c r="I59" i="21"/>
  <c r="B60" i="21"/>
  <c r="C60" i="21"/>
  <c r="F60" i="21"/>
  <c r="G60" i="21"/>
  <c r="H60" i="21"/>
  <c r="I60" i="21"/>
  <c r="B61" i="21"/>
  <c r="C61" i="21"/>
  <c r="F61" i="21"/>
  <c r="G61" i="21"/>
  <c r="H61" i="21"/>
  <c r="I61" i="21"/>
  <c r="B62" i="21"/>
  <c r="C62" i="21"/>
  <c r="F62" i="21"/>
  <c r="G62" i="21"/>
  <c r="H62" i="21"/>
  <c r="I62" i="21"/>
  <c r="B63" i="21"/>
  <c r="C63" i="21"/>
  <c r="F63" i="21"/>
  <c r="G63" i="21"/>
  <c r="H63" i="21"/>
  <c r="I63" i="21"/>
  <c r="B64" i="21"/>
  <c r="C64" i="21"/>
  <c r="F64" i="21"/>
  <c r="G64" i="21"/>
  <c r="H64" i="21"/>
  <c r="I64" i="21"/>
  <c r="B65" i="21"/>
  <c r="C65" i="21"/>
  <c r="F65" i="21"/>
  <c r="G65" i="21"/>
  <c r="H65" i="21"/>
  <c r="I65" i="21"/>
  <c r="B66" i="21"/>
  <c r="C66" i="21"/>
  <c r="F66" i="21"/>
  <c r="G66" i="21"/>
  <c r="H66" i="21"/>
  <c r="I66" i="21"/>
  <c r="B67" i="21"/>
  <c r="C67" i="21"/>
  <c r="F67" i="21"/>
  <c r="G67" i="21"/>
  <c r="H67" i="21"/>
  <c r="I67" i="21"/>
  <c r="B68" i="21"/>
  <c r="C68" i="21"/>
  <c r="F68" i="21"/>
  <c r="G68" i="21"/>
  <c r="H68" i="21"/>
  <c r="I68" i="21"/>
  <c r="B69" i="21"/>
  <c r="C69" i="21"/>
  <c r="F69" i="21"/>
  <c r="G69" i="21"/>
  <c r="H69" i="21"/>
  <c r="I69" i="21"/>
  <c r="B70" i="21"/>
  <c r="C70" i="21"/>
  <c r="F70" i="21"/>
  <c r="G70" i="21"/>
  <c r="H70" i="21"/>
  <c r="I70" i="21"/>
  <c r="B71" i="21"/>
  <c r="C71" i="21"/>
  <c r="F71" i="21"/>
  <c r="G71" i="21"/>
  <c r="H71" i="21"/>
  <c r="I71" i="21"/>
  <c r="B72" i="21"/>
  <c r="C72" i="21"/>
  <c r="F72" i="21"/>
  <c r="G72" i="21"/>
  <c r="H72" i="21"/>
  <c r="I72" i="21"/>
  <c r="B73" i="21"/>
  <c r="C73" i="21"/>
  <c r="F73" i="21"/>
  <c r="G73" i="21"/>
  <c r="H73" i="21"/>
  <c r="I73" i="21"/>
  <c r="B74" i="21"/>
  <c r="C74" i="21"/>
  <c r="F74" i="21"/>
  <c r="G74" i="21"/>
  <c r="H74" i="21"/>
  <c r="I74" i="21"/>
  <c r="B75" i="21"/>
  <c r="C75" i="21"/>
  <c r="F75" i="21"/>
  <c r="G75" i="21"/>
  <c r="H75" i="21"/>
  <c r="I75" i="21"/>
  <c r="B76" i="21"/>
  <c r="C76" i="21"/>
  <c r="F76" i="21"/>
  <c r="G76" i="21"/>
  <c r="H76" i="21"/>
  <c r="I76" i="21"/>
  <c r="B77" i="21"/>
  <c r="C77" i="21"/>
  <c r="F77" i="21"/>
  <c r="G77" i="21"/>
  <c r="H77" i="21"/>
  <c r="I77" i="21"/>
  <c r="B78" i="21"/>
  <c r="C78" i="21"/>
  <c r="F78" i="21"/>
  <c r="G78" i="21"/>
  <c r="H78" i="21"/>
  <c r="I78" i="21"/>
  <c r="B79" i="21"/>
  <c r="C79" i="21"/>
  <c r="F79" i="21"/>
  <c r="G79" i="21"/>
  <c r="H79" i="21"/>
  <c r="I79" i="21"/>
  <c r="B80" i="21"/>
  <c r="C80" i="21"/>
  <c r="F80" i="21"/>
  <c r="G80" i="21"/>
  <c r="H80" i="21"/>
  <c r="I80" i="21"/>
  <c r="B81" i="21"/>
  <c r="C81" i="21"/>
  <c r="F81" i="21"/>
  <c r="G81" i="21"/>
  <c r="H81" i="21"/>
  <c r="I81" i="21"/>
  <c r="B82" i="21"/>
  <c r="C82" i="21"/>
  <c r="F82" i="21"/>
  <c r="G82" i="21"/>
  <c r="H82" i="21"/>
  <c r="I82" i="21"/>
  <c r="B83" i="21"/>
  <c r="C83" i="21"/>
  <c r="F83" i="21"/>
  <c r="G83" i="21"/>
  <c r="H83" i="21"/>
  <c r="I83" i="21"/>
  <c r="B84" i="21"/>
  <c r="C84" i="21"/>
  <c r="F84" i="21"/>
  <c r="G84" i="21"/>
  <c r="H84" i="21"/>
  <c r="I84" i="21"/>
  <c r="B85" i="21"/>
  <c r="C85" i="21"/>
  <c r="F85" i="21"/>
  <c r="G85" i="21"/>
  <c r="H85" i="21"/>
  <c r="I85" i="21"/>
  <c r="B86" i="21"/>
  <c r="C86" i="21"/>
  <c r="F86" i="21"/>
  <c r="G86" i="21"/>
  <c r="H86" i="21"/>
  <c r="I86" i="21"/>
  <c r="B87" i="21"/>
  <c r="C87" i="21"/>
  <c r="F87" i="21"/>
  <c r="G87" i="21"/>
  <c r="H87" i="21"/>
  <c r="I87" i="21"/>
  <c r="B88" i="21"/>
  <c r="C88" i="21"/>
  <c r="F88" i="21"/>
  <c r="G88" i="21"/>
  <c r="H88" i="21"/>
  <c r="I88" i="21"/>
  <c r="B89" i="21"/>
  <c r="C89" i="21"/>
  <c r="F89" i="21"/>
  <c r="G89" i="21"/>
  <c r="H89" i="21"/>
  <c r="I89" i="21"/>
  <c r="B90" i="21"/>
  <c r="C90" i="21"/>
  <c r="F90" i="21"/>
  <c r="G90" i="21"/>
  <c r="H90" i="21"/>
  <c r="I90" i="21"/>
  <c r="B91" i="21"/>
  <c r="C91" i="21"/>
  <c r="F91" i="21"/>
  <c r="G91" i="21"/>
  <c r="H91" i="21"/>
  <c r="I91" i="21"/>
  <c r="B92" i="21"/>
  <c r="C92" i="21"/>
  <c r="F92" i="21"/>
  <c r="G92" i="21"/>
  <c r="H92" i="21"/>
  <c r="I92" i="21"/>
  <c r="B93" i="21"/>
  <c r="C93" i="21"/>
  <c r="F93" i="21"/>
  <c r="G93" i="21"/>
  <c r="H93" i="21"/>
  <c r="I93" i="21"/>
  <c r="B94" i="21"/>
  <c r="C94" i="21"/>
  <c r="F94" i="21"/>
  <c r="G94" i="21"/>
  <c r="H94" i="21"/>
  <c r="I94" i="21"/>
  <c r="B95" i="21"/>
  <c r="C95" i="21"/>
  <c r="F95" i="21"/>
  <c r="G95" i="21"/>
  <c r="H95" i="21"/>
  <c r="I95" i="21"/>
  <c r="B96" i="21"/>
  <c r="C96" i="21"/>
  <c r="F96" i="21"/>
  <c r="G96" i="21"/>
  <c r="H96" i="21"/>
  <c r="I96" i="21"/>
  <c r="B97" i="21"/>
  <c r="C97" i="21"/>
  <c r="F97" i="21"/>
  <c r="G97" i="21"/>
  <c r="H97" i="21"/>
  <c r="I97" i="21"/>
  <c r="B98" i="21"/>
  <c r="C98" i="21"/>
  <c r="F98" i="21"/>
  <c r="G98" i="21"/>
  <c r="H98" i="21"/>
  <c r="I98" i="21"/>
  <c r="G9" i="21"/>
  <c r="H9" i="21"/>
  <c r="I9" i="21"/>
  <c r="F9" i="21"/>
  <c r="C9" i="21"/>
  <c r="B9" i="21"/>
  <c r="E73" i="2"/>
  <c r="E75" i="2"/>
  <c r="E76" i="2"/>
  <c r="AB76" i="2" s="1"/>
  <c r="E86" i="2"/>
  <c r="AG86" i="2" s="1"/>
  <c r="E87" i="2"/>
  <c r="E88" i="2"/>
  <c r="E89" i="2"/>
  <c r="Z89" i="2" s="1"/>
  <c r="E91" i="2"/>
  <c r="F35" i="17"/>
  <c r="N11" i="17"/>
  <c r="G11" i="17" s="1"/>
  <c r="N12" i="17"/>
  <c r="G12" i="17" s="1"/>
  <c r="N17" i="17"/>
  <c r="G17" i="17" s="1"/>
  <c r="N18" i="17"/>
  <c r="G18" i="17" s="1"/>
  <c r="N10" i="17"/>
  <c r="G10" i="17" s="1"/>
  <c r="L13" i="17"/>
  <c r="C13" i="17" s="1"/>
  <c r="K10" i="17"/>
  <c r="L10" i="17" s="1"/>
  <c r="C10" i="17" s="1"/>
  <c r="T29" i="3"/>
  <c r="T30" i="3"/>
  <c r="T31" i="3"/>
  <c r="T32" i="3"/>
  <c r="T33" i="3"/>
  <c r="T34" i="3"/>
  <c r="T35" i="3"/>
  <c r="T36" i="3"/>
  <c r="T11" i="3"/>
  <c r="S29" i="3"/>
  <c r="S30" i="3"/>
  <c r="S31" i="3"/>
  <c r="S32" i="3"/>
  <c r="S33" i="3"/>
  <c r="S34" i="3"/>
  <c r="S35" i="3"/>
  <c r="S36" i="3"/>
  <c r="S11" i="3"/>
  <c r="AD10" i="3"/>
  <c r="X10" i="3"/>
  <c r="AF10" i="3"/>
  <c r="Z10" i="3"/>
  <c r="E2" i="2"/>
  <c r="G2" i="2" s="1"/>
  <c r="AE10" i="3"/>
  <c r="Y10" i="3"/>
  <c r="AG90" i="2"/>
  <c r="AF90" i="2"/>
  <c r="AH90" i="2"/>
  <c r="AA90" i="2"/>
  <c r="AE90" i="2"/>
  <c r="Y90" i="2"/>
  <c r="Z90" i="2"/>
  <c r="AC90" i="2"/>
  <c r="AD90" i="2"/>
  <c r="AF86" i="2"/>
  <c r="AH86" i="2"/>
  <c r="AE86" i="2"/>
  <c r="Z86" i="2"/>
  <c r="AA86" i="2"/>
  <c r="Y86" i="2"/>
  <c r="AC86" i="2"/>
  <c r="AD86" i="2"/>
  <c r="AG82" i="2"/>
  <c r="AF82" i="2"/>
  <c r="AH82" i="2"/>
  <c r="W82" i="2"/>
  <c r="AA82" i="2"/>
  <c r="Y82" i="2"/>
  <c r="AB82" i="2"/>
  <c r="Z82" i="2"/>
  <c r="AC82" i="2"/>
  <c r="AE82" i="2"/>
  <c r="AD82" i="2"/>
  <c r="AG78" i="2"/>
  <c r="AF78" i="2"/>
  <c r="AH78" i="2"/>
  <c r="W78" i="2"/>
  <c r="AE78" i="2"/>
  <c r="Z78" i="2"/>
  <c r="AA78" i="2"/>
  <c r="AB78" i="2"/>
  <c r="AC78" i="2"/>
  <c r="Y78" i="2"/>
  <c r="AD78" i="2"/>
  <c r="AG74" i="2"/>
  <c r="AF74" i="2"/>
  <c r="AH74" i="2"/>
  <c r="W74" i="2"/>
  <c r="Y74" i="2"/>
  <c r="AC74" i="2"/>
  <c r="AD74" i="2"/>
  <c r="Z74" i="2"/>
  <c r="AE74" i="2"/>
  <c r="AA74" i="2"/>
  <c r="AB74" i="2"/>
  <c r="AG70" i="2"/>
  <c r="AF70" i="2"/>
  <c r="AH70" i="2"/>
  <c r="W70" i="2"/>
  <c r="AE70" i="2"/>
  <c r="Y70" i="2"/>
  <c r="Z70" i="2"/>
  <c r="AC70" i="2"/>
  <c r="AD70" i="2"/>
  <c r="AB70" i="2"/>
  <c r="AA70" i="2"/>
  <c r="AG66" i="2"/>
  <c r="AF66" i="2"/>
  <c r="AH66" i="2"/>
  <c r="W66" i="2"/>
  <c r="Z66" i="2"/>
  <c r="AB66" i="2"/>
  <c r="AC66" i="2"/>
  <c r="AA66" i="2"/>
  <c r="AD66" i="2"/>
  <c r="Y66" i="2"/>
  <c r="AE66" i="2"/>
  <c r="AG62" i="2"/>
  <c r="AF62" i="2"/>
  <c r="AH62" i="2"/>
  <c r="W62" i="2"/>
  <c r="AE62" i="2"/>
  <c r="AB62" i="2"/>
  <c r="AC62" i="2"/>
  <c r="AA62" i="2"/>
  <c r="Y62" i="2"/>
  <c r="AD62" i="2"/>
  <c r="Z62" i="2"/>
  <c r="AG58" i="2"/>
  <c r="AF58" i="2"/>
  <c r="AH58" i="2"/>
  <c r="W58" i="2"/>
  <c r="Z58" i="2"/>
  <c r="AB58" i="2"/>
  <c r="AC58" i="2"/>
  <c r="AA58" i="2"/>
  <c r="AE58" i="2"/>
  <c r="AD58" i="2"/>
  <c r="Y58" i="2"/>
  <c r="AG54" i="2"/>
  <c r="AF54" i="2"/>
  <c r="AH54" i="2"/>
  <c r="W54" i="2"/>
  <c r="AE54" i="2"/>
  <c r="AB54" i="2"/>
  <c r="Y54" i="2"/>
  <c r="AC54" i="2"/>
  <c r="AA54" i="2"/>
  <c r="Z54" i="2"/>
  <c r="AD54" i="2"/>
  <c r="AG50" i="2"/>
  <c r="AF50" i="2"/>
  <c r="AH50" i="2"/>
  <c r="W50" i="2"/>
  <c r="Z50" i="2"/>
  <c r="AB50" i="2"/>
  <c r="AC50" i="2"/>
  <c r="Y50" i="2"/>
  <c r="AA50" i="2"/>
  <c r="AD50" i="2"/>
  <c r="AE50" i="2"/>
  <c r="AG46" i="2"/>
  <c r="AF46" i="2"/>
  <c r="AH46" i="2"/>
  <c r="W46" i="2"/>
  <c r="AE46" i="2"/>
  <c r="AB46" i="2"/>
  <c r="Y46" i="2"/>
  <c r="AC46" i="2"/>
  <c r="AA46" i="2"/>
  <c r="Z46" i="2"/>
  <c r="AD46" i="2"/>
  <c r="AG42" i="2"/>
  <c r="AF42" i="2"/>
  <c r="AH42" i="2"/>
  <c r="W42" i="2"/>
  <c r="Z42" i="2"/>
  <c r="AB42" i="2"/>
  <c r="AC42" i="2"/>
  <c r="AA42" i="2"/>
  <c r="AE42" i="2"/>
  <c r="AD42" i="2"/>
  <c r="Y42" i="2"/>
  <c r="AG38" i="2"/>
  <c r="AF38" i="2"/>
  <c r="AH38" i="2"/>
  <c r="W38" i="2"/>
  <c r="AE38" i="2"/>
  <c r="AB38" i="2"/>
  <c r="Y38" i="2"/>
  <c r="AC38" i="2"/>
  <c r="AA38" i="2"/>
  <c r="AD38" i="2"/>
  <c r="Z38" i="2"/>
  <c r="AG89" i="2"/>
  <c r="W89" i="2"/>
  <c r="AF85" i="2"/>
  <c r="AE85" i="2"/>
  <c r="AG85" i="2"/>
  <c r="Z85" i="2"/>
  <c r="AA85" i="2"/>
  <c r="AD85" i="2"/>
  <c r="W85" i="2"/>
  <c r="AB85" i="2"/>
  <c r="AH85" i="2"/>
  <c r="Y85" i="2"/>
  <c r="AC85" i="2"/>
  <c r="AF81" i="2"/>
  <c r="AE81" i="2"/>
  <c r="AG81" i="2"/>
  <c r="Z81" i="2"/>
  <c r="AH81" i="2"/>
  <c r="Y81" i="2"/>
  <c r="AA81" i="2"/>
  <c r="W81" i="2"/>
  <c r="AD81" i="2"/>
  <c r="AB81" i="2"/>
  <c r="AC81" i="2"/>
  <c r="AF77" i="2"/>
  <c r="AE77" i="2"/>
  <c r="AG77" i="2"/>
  <c r="Y77" i="2"/>
  <c r="Z77" i="2"/>
  <c r="AH77" i="2"/>
  <c r="AA77" i="2"/>
  <c r="AD77" i="2"/>
  <c r="AB77" i="2"/>
  <c r="W77" i="2"/>
  <c r="AC77" i="2"/>
  <c r="AF73" i="2"/>
  <c r="AE73" i="2"/>
  <c r="AG73" i="2"/>
  <c r="Z73" i="2"/>
  <c r="AH73" i="2"/>
  <c r="AC73" i="2"/>
  <c r="AB73" i="2"/>
  <c r="AA73" i="2"/>
  <c r="W73" i="2"/>
  <c r="AD73" i="2"/>
  <c r="Y73" i="2"/>
  <c r="AC69" i="2"/>
  <c r="AD69" i="2"/>
  <c r="AE65" i="2"/>
  <c r="AB65" i="2"/>
  <c r="AA65" i="2"/>
  <c r="AF61" i="2"/>
  <c r="AE61" i="2"/>
  <c r="AG61" i="2"/>
  <c r="Y61" i="2"/>
  <c r="AB61" i="2"/>
  <c r="Z61" i="2"/>
  <c r="AC61" i="2"/>
  <c r="AH61" i="2"/>
  <c r="W61" i="2"/>
  <c r="AA61" i="2"/>
  <c r="AD61" i="2"/>
  <c r="AF57" i="2"/>
  <c r="AE57" i="2"/>
  <c r="Z57" i="2"/>
  <c r="AG57" i="2"/>
  <c r="AB57" i="2"/>
  <c r="AH57" i="2"/>
  <c r="W57" i="2"/>
  <c r="AC57" i="2"/>
  <c r="Y57" i="2"/>
  <c r="AA57" i="2"/>
  <c r="AD57" i="2"/>
  <c r="AF53" i="2"/>
  <c r="AG53" i="2"/>
  <c r="Y53" i="2"/>
  <c r="AH53" i="2"/>
  <c r="W53" i="2"/>
  <c r="AF49" i="2"/>
  <c r="AE49" i="2"/>
  <c r="Z49" i="2"/>
  <c r="AG49" i="2"/>
  <c r="AB49" i="2"/>
  <c r="AH49" i="2"/>
  <c r="W49" i="2"/>
  <c r="AC49" i="2"/>
  <c r="AA49" i="2"/>
  <c r="Y49" i="2"/>
  <c r="AD49" i="2"/>
  <c r="AE45" i="2"/>
  <c r="Z45" i="2"/>
  <c r="AB45" i="2"/>
  <c r="AC45" i="2"/>
  <c r="AA45" i="2"/>
  <c r="AD45" i="2"/>
  <c r="Z41" i="2"/>
  <c r="AC41" i="2"/>
  <c r="AD41" i="2"/>
  <c r="AE88" i="2"/>
  <c r="AH88" i="2"/>
  <c r="Z88" i="2"/>
  <c r="AG88" i="2"/>
  <c r="AA88" i="2"/>
  <c r="AB88" i="2"/>
  <c r="W88" i="2"/>
  <c r="AC88" i="2"/>
  <c r="Z84" i="2"/>
  <c r="W84" i="2"/>
  <c r="AE80" i="2"/>
  <c r="AH80" i="2"/>
  <c r="Y80" i="2"/>
  <c r="Z80" i="2"/>
  <c r="AA80" i="2"/>
  <c r="AB80" i="2"/>
  <c r="AG80" i="2"/>
  <c r="W80" i="2"/>
  <c r="AC80" i="2"/>
  <c r="AF80" i="2"/>
  <c r="AD80" i="2"/>
  <c r="Y76" i="2"/>
  <c r="AE72" i="2"/>
  <c r="W72" i="2"/>
  <c r="AF72" i="2"/>
  <c r="AE68" i="2"/>
  <c r="Z68" i="2"/>
  <c r="AF68" i="2"/>
  <c r="Y68" i="2"/>
  <c r="AG68" i="2"/>
  <c r="AC68" i="2"/>
  <c r="W68" i="2"/>
  <c r="AA68" i="2"/>
  <c r="AH68" i="2"/>
  <c r="AB68" i="2"/>
  <c r="AD68" i="2"/>
  <c r="AE64" i="2"/>
  <c r="Z64" i="2"/>
  <c r="AH64" i="2"/>
  <c r="AB64" i="2"/>
  <c r="AC64" i="2"/>
  <c r="Y64" i="2"/>
  <c r="AA64" i="2"/>
  <c r="AD64" i="2"/>
  <c r="AG64" i="2"/>
  <c r="AF64" i="2"/>
  <c r="W64" i="2"/>
  <c r="Y60" i="2"/>
  <c r="AE60" i="2"/>
  <c r="Z60" i="2"/>
  <c r="AF60" i="2"/>
  <c r="AB60" i="2"/>
  <c r="AG60" i="2"/>
  <c r="AC60" i="2"/>
  <c r="AA60" i="2"/>
  <c r="AD60" i="2"/>
  <c r="AH60" i="2"/>
  <c r="W60" i="2"/>
  <c r="Y56" i="2"/>
  <c r="AE56" i="2"/>
  <c r="AH56" i="2"/>
  <c r="W56" i="2"/>
  <c r="AB56" i="2"/>
  <c r="AG56" i="2"/>
  <c r="AA56" i="2"/>
  <c r="AF56" i="2"/>
  <c r="Y52" i="2"/>
  <c r="AE52" i="2"/>
  <c r="Z52" i="2"/>
  <c r="AF52" i="2"/>
  <c r="AB52" i="2"/>
  <c r="AG52" i="2"/>
  <c r="AC52" i="2"/>
  <c r="AA52" i="2"/>
  <c r="AH52" i="2"/>
  <c r="W52" i="2"/>
  <c r="AD52" i="2"/>
  <c r="Y48" i="2"/>
  <c r="AE48" i="2"/>
  <c r="Z48" i="2"/>
  <c r="AH48" i="2"/>
  <c r="W48" i="2"/>
  <c r="AB48" i="2"/>
  <c r="AC48" i="2"/>
  <c r="AA48" i="2"/>
  <c r="AF48" i="2"/>
  <c r="AD48" i="2"/>
  <c r="AG48" i="2"/>
  <c r="Y44" i="2"/>
  <c r="AE44" i="2"/>
  <c r="Z44" i="2"/>
  <c r="AF44" i="2"/>
  <c r="AB44" i="2"/>
  <c r="AG44" i="2"/>
  <c r="AC44" i="2"/>
  <c r="AA44" i="2"/>
  <c r="W44" i="2"/>
  <c r="AD44" i="2"/>
  <c r="AH44" i="2"/>
  <c r="Y40" i="2"/>
  <c r="AE40" i="2"/>
  <c r="Z40" i="2"/>
  <c r="AH40" i="2"/>
  <c r="W40" i="2"/>
  <c r="AB40" i="2"/>
  <c r="AC40" i="2"/>
  <c r="AG40" i="2"/>
  <c r="AA40" i="2"/>
  <c r="AF40" i="2"/>
  <c r="AD40" i="2"/>
  <c r="AH91" i="2"/>
  <c r="W91" i="2"/>
  <c r="Y91" i="2"/>
  <c r="AA91" i="2"/>
  <c r="AB91" i="2"/>
  <c r="AF91" i="2"/>
  <c r="AE91" i="2"/>
  <c r="Z91" i="2"/>
  <c r="AH87" i="2"/>
  <c r="W87" i="2"/>
  <c r="AF87" i="2"/>
  <c r="AE87" i="2"/>
  <c r="Y87" i="2"/>
  <c r="AA87" i="2"/>
  <c r="AD87" i="2"/>
  <c r="Z87" i="2"/>
  <c r="AB87" i="2"/>
  <c r="AC87" i="2"/>
  <c r="AG87" i="2"/>
  <c r="AH83" i="2"/>
  <c r="AG83" i="2"/>
  <c r="W83" i="2"/>
  <c r="Y83" i="2"/>
  <c r="AF83" i="2"/>
  <c r="AE83" i="2"/>
  <c r="AA83" i="2"/>
  <c r="AD83" i="2"/>
  <c r="AB83" i="2"/>
  <c r="AC83" i="2"/>
  <c r="Z83" i="2"/>
  <c r="AH79" i="2"/>
  <c r="AF79" i="2"/>
  <c r="AE79" i="2"/>
  <c r="Y79" i="2"/>
  <c r="AD79" i="2"/>
  <c r="AG79" i="2"/>
  <c r="Z79" i="2"/>
  <c r="AC79" i="2"/>
  <c r="AH75" i="2"/>
  <c r="Y75" i="2"/>
  <c r="Z75" i="2"/>
  <c r="AC75" i="2"/>
  <c r="W75" i="2"/>
  <c r="AA75" i="2"/>
  <c r="AF75" i="2"/>
  <c r="AE75" i="2"/>
  <c r="AH71" i="2"/>
  <c r="Y71" i="2"/>
  <c r="AF71" i="2"/>
  <c r="AE71" i="2"/>
  <c r="AC71" i="2"/>
  <c r="Z71" i="2"/>
  <c r="AA71" i="2"/>
  <c r="AB71" i="2"/>
  <c r="AG71" i="2"/>
  <c r="W71" i="2"/>
  <c r="AD71" i="2"/>
  <c r="AH67" i="2"/>
  <c r="Y67" i="2"/>
  <c r="AG67" i="2"/>
  <c r="AB67" i="2"/>
  <c r="W67" i="2"/>
  <c r="AC67" i="2"/>
  <c r="AF67" i="2"/>
  <c r="AE67" i="2"/>
  <c r="Z67" i="2"/>
  <c r="AD67" i="2"/>
  <c r="AA67" i="2"/>
  <c r="AH63" i="2"/>
  <c r="Y63" i="2"/>
  <c r="W63" i="2"/>
  <c r="AB63" i="2"/>
  <c r="AF63" i="2"/>
  <c r="AE63" i="2"/>
  <c r="Z63" i="2"/>
  <c r="AC63" i="2"/>
  <c r="AD63" i="2"/>
  <c r="AG63" i="2"/>
  <c r="AA63" i="2"/>
  <c r="AH59" i="2"/>
  <c r="W59" i="2"/>
  <c r="Y59" i="2"/>
  <c r="AG59" i="2"/>
  <c r="AB59" i="2"/>
  <c r="Z59" i="2"/>
  <c r="AC59" i="2"/>
  <c r="AD59" i="2"/>
  <c r="AF59" i="2"/>
  <c r="AE59" i="2"/>
  <c r="AA59" i="2"/>
  <c r="AH55" i="2"/>
  <c r="W55" i="2"/>
  <c r="Y55" i="2"/>
  <c r="AB55" i="2"/>
  <c r="AF55" i="2"/>
  <c r="AE55" i="2"/>
  <c r="AC55" i="2"/>
  <c r="Z55" i="2"/>
  <c r="AD55" i="2"/>
  <c r="AA55" i="2"/>
  <c r="AG55" i="2"/>
  <c r="AH51" i="2"/>
  <c r="W51" i="2"/>
  <c r="Y51" i="2"/>
  <c r="AG51" i="2"/>
  <c r="AB51" i="2"/>
  <c r="Z51" i="2"/>
  <c r="AC51" i="2"/>
  <c r="AF51" i="2"/>
  <c r="AE51" i="2"/>
  <c r="AD51" i="2"/>
  <c r="AA51" i="2"/>
  <c r="AB47" i="2"/>
  <c r="AF47" i="2"/>
  <c r="AG47" i="2"/>
  <c r="AA47" i="2"/>
  <c r="AH43" i="2"/>
  <c r="W43" i="2"/>
  <c r="Y43" i="2"/>
  <c r="AG43" i="2"/>
  <c r="AB43" i="2"/>
  <c r="Z43" i="2"/>
  <c r="AC43" i="2"/>
  <c r="AD43" i="2"/>
  <c r="AF43" i="2"/>
  <c r="AE43" i="2"/>
  <c r="AA43" i="2"/>
  <c r="AH39" i="2"/>
  <c r="W39" i="2"/>
  <c r="Y39" i="2"/>
  <c r="AF39" i="2"/>
  <c r="AE39" i="2"/>
  <c r="AC39" i="2"/>
  <c r="AD39" i="2"/>
  <c r="AA39" i="2"/>
  <c r="AG39" i="2"/>
  <c r="AG30" i="2"/>
  <c r="AB30" i="2"/>
  <c r="AA30" i="2"/>
  <c r="AF30" i="2"/>
  <c r="AH30" i="2"/>
  <c r="W30" i="2"/>
  <c r="AC30" i="2"/>
  <c r="AE30" i="2"/>
  <c r="Y30" i="2"/>
  <c r="AD30" i="2"/>
  <c r="Z30" i="2"/>
  <c r="AF37" i="2"/>
  <c r="AE37" i="2"/>
  <c r="Z37" i="2"/>
  <c r="AB37" i="2"/>
  <c r="AA37" i="2"/>
  <c r="AG37" i="2"/>
  <c r="AC37" i="2"/>
  <c r="Y37" i="2"/>
  <c r="AH37" i="2"/>
  <c r="W37" i="2"/>
  <c r="AD37" i="2"/>
  <c r="AF33" i="2"/>
  <c r="AE33" i="2"/>
  <c r="Y33" i="2"/>
  <c r="AG33" i="2"/>
  <c r="AC33" i="2"/>
  <c r="W33" i="2"/>
  <c r="AD33" i="2"/>
  <c r="AF29" i="2"/>
  <c r="AE29" i="2"/>
  <c r="Z29" i="2"/>
  <c r="Y29" i="2"/>
  <c r="AG29" i="2"/>
  <c r="AC29" i="2"/>
  <c r="AH29" i="2"/>
  <c r="W29" i="2"/>
  <c r="AD29" i="2"/>
  <c r="AE25" i="2"/>
  <c r="Z25" i="2"/>
  <c r="AH25" i="2"/>
  <c r="W25" i="2"/>
  <c r="AG26" i="2"/>
  <c r="AB26" i="2"/>
  <c r="AE26" i="2"/>
  <c r="Z26" i="2"/>
  <c r="AA26" i="2"/>
  <c r="AF26" i="2"/>
  <c r="AH26" i="2"/>
  <c r="W26" i="2"/>
  <c r="AC26" i="2"/>
  <c r="Y26" i="2"/>
  <c r="AD26" i="2"/>
  <c r="Y36" i="2"/>
  <c r="AB36" i="2"/>
  <c r="AH36" i="2"/>
  <c r="W36" i="2"/>
  <c r="AE36" i="2"/>
  <c r="AC36" i="2"/>
  <c r="AA36" i="2"/>
  <c r="AG36" i="2"/>
  <c r="Y32" i="2"/>
  <c r="AB32" i="2"/>
  <c r="AF32" i="2"/>
  <c r="AH32" i="2"/>
  <c r="AE32" i="2"/>
  <c r="Z32" i="2"/>
  <c r="AC32" i="2"/>
  <c r="W32" i="2"/>
  <c r="AA32" i="2"/>
  <c r="AG32" i="2"/>
  <c r="AD32" i="2"/>
  <c r="AB28" i="2"/>
  <c r="AH28" i="2"/>
  <c r="AE28" i="2"/>
  <c r="AC28" i="2"/>
  <c r="W28" i="2"/>
  <c r="AG28" i="2"/>
  <c r="AF28" i="2"/>
  <c r="AA28" i="2"/>
  <c r="Y24" i="2"/>
  <c r="AB24" i="2"/>
  <c r="AF24" i="2"/>
  <c r="AE24" i="2"/>
  <c r="Z24" i="2"/>
  <c r="AC24" i="2"/>
  <c r="W24" i="2"/>
  <c r="AA24" i="2"/>
  <c r="AG24" i="2"/>
  <c r="AD24" i="2"/>
  <c r="AH24" i="2"/>
  <c r="AG34" i="2"/>
  <c r="AF34" i="2"/>
  <c r="AH34" i="2"/>
  <c r="W34" i="2"/>
  <c r="AC34" i="2"/>
  <c r="Y34" i="2"/>
  <c r="AD34" i="2"/>
  <c r="AE34" i="2"/>
  <c r="Z34" i="2"/>
  <c r="AA34" i="2"/>
  <c r="AG22" i="2"/>
  <c r="AB22" i="2"/>
  <c r="Z22" i="2"/>
  <c r="AF22" i="2"/>
  <c r="AH22" i="2"/>
  <c r="W22" i="2"/>
  <c r="AC22" i="2"/>
  <c r="Y22" i="2"/>
  <c r="AD22" i="2"/>
  <c r="AA22" i="2"/>
  <c r="AH35" i="2"/>
  <c r="W35" i="2"/>
  <c r="AB35" i="2"/>
  <c r="AG35" i="2"/>
  <c r="Y35" i="2"/>
  <c r="AC35" i="2"/>
  <c r="AF35" i="2"/>
  <c r="AE35" i="2"/>
  <c r="Z35" i="2"/>
  <c r="AD35" i="2"/>
  <c r="AA35" i="2"/>
  <c r="AH31" i="2"/>
  <c r="W31" i="2"/>
  <c r="Y31" i="2"/>
  <c r="AC31" i="2"/>
  <c r="AF31" i="2"/>
  <c r="AE31" i="2"/>
  <c r="Z31" i="2"/>
  <c r="AD31" i="2"/>
  <c r="AG31" i="2"/>
  <c r="AH27" i="2"/>
  <c r="W27" i="2"/>
  <c r="AB27" i="2"/>
  <c r="Y27" i="2"/>
  <c r="AC27" i="2"/>
  <c r="AF27" i="2"/>
  <c r="AE27" i="2"/>
  <c r="Z27" i="2"/>
  <c r="AD27" i="2"/>
  <c r="AG27" i="2"/>
  <c r="AH23" i="2"/>
  <c r="W23" i="2"/>
  <c r="AB23" i="2"/>
  <c r="AG23" i="2"/>
  <c r="AA23" i="2"/>
  <c r="Y23" i="2"/>
  <c r="AC23" i="2"/>
  <c r="AF23" i="2"/>
  <c r="Z23" i="2"/>
  <c r="AD23" i="2"/>
  <c r="AA18" i="2"/>
  <c r="Y21" i="2"/>
  <c r="AA21" i="2"/>
  <c r="W21" i="2"/>
  <c r="Z21" i="2"/>
  <c r="AB21" i="2"/>
  <c r="AG21" i="2"/>
  <c r="AC21" i="2"/>
  <c r="AH21" i="2"/>
  <c r="AD21" i="2"/>
  <c r="Y17" i="2"/>
  <c r="AA17" i="2"/>
  <c r="AH17" i="2"/>
  <c r="Z17" i="2"/>
  <c r="AB17" i="2"/>
  <c r="AG17" i="2"/>
  <c r="AC17" i="2"/>
  <c r="W17" i="2"/>
  <c r="AD17" i="2"/>
  <c r="Z14" i="2"/>
  <c r="AB14" i="2"/>
  <c r="W20" i="2"/>
  <c r="AA20" i="2"/>
  <c r="Y20" i="2"/>
  <c r="AB20" i="2"/>
  <c r="AC20" i="2"/>
  <c r="AF10" i="2"/>
  <c r="Y13" i="2"/>
  <c r="AG13" i="2"/>
  <c r="AH13" i="2"/>
  <c r="W13" i="2"/>
  <c r="AE9" i="2"/>
  <c r="Y9" i="2"/>
  <c r="AG9" i="2"/>
  <c r="Z9" i="2"/>
  <c r="AF9" i="2"/>
  <c r="AH9" i="2"/>
  <c r="AC9" i="2"/>
  <c r="W9" i="2"/>
  <c r="AD9" i="2"/>
  <c r="Y5" i="2"/>
  <c r="AG5" i="2"/>
  <c r="AB5" i="2"/>
  <c r="AH5" i="2"/>
  <c r="AG8" i="2"/>
  <c r="AE4" i="2"/>
  <c r="Y6" i="2"/>
  <c r="AF7" i="2"/>
  <c r="S57" i="2"/>
  <c r="S45" i="2"/>
  <c r="Q37" i="2"/>
  <c r="U21" i="2"/>
  <c r="O56" i="2"/>
  <c r="S83" i="2"/>
  <c r="V75" i="2"/>
  <c r="Q47" i="2"/>
  <c r="O70" i="2"/>
  <c r="L37" i="2"/>
  <c r="Q23" i="2"/>
  <c r="O88" i="2"/>
  <c r="I88" i="2"/>
  <c r="O63" i="2"/>
  <c r="G44" i="2"/>
  <c r="G41" i="2"/>
  <c r="G36" i="2"/>
  <c r="I76" i="2"/>
  <c r="Q58" i="2"/>
  <c r="V47" i="2"/>
  <c r="S40" i="2"/>
  <c r="V35" i="2"/>
  <c r="I86" i="2"/>
  <c r="J79" i="2"/>
  <c r="L70" i="2"/>
  <c r="Q66" i="2"/>
  <c r="Q55" i="2"/>
  <c r="F39" i="2"/>
  <c r="S26" i="2"/>
  <c r="G77" i="2"/>
  <c r="L59" i="2"/>
  <c r="L54" i="2"/>
  <c r="Q5" i="2"/>
  <c r="I91" i="2"/>
  <c r="F87" i="2"/>
  <c r="I87" i="2"/>
  <c r="G80" i="2"/>
  <c r="O73" i="2"/>
  <c r="I73" i="2"/>
  <c r="O67" i="2"/>
  <c r="O62" i="2"/>
  <c r="U43" i="2"/>
  <c r="O85" i="2"/>
  <c r="F75" i="2"/>
  <c r="I75" i="2"/>
  <c r="Q63" i="2"/>
  <c r="F57" i="2"/>
  <c r="S54" i="2"/>
  <c r="S48" i="2"/>
  <c r="L45" i="2"/>
  <c r="O42" i="2"/>
  <c r="G38" i="2"/>
  <c r="G33" i="2"/>
  <c r="U29" i="2"/>
  <c r="F23" i="2"/>
  <c r="H23" i="2"/>
  <c r="G21" i="2"/>
  <c r="G17" i="2"/>
  <c r="U13" i="2"/>
  <c r="U75" i="2"/>
  <c r="L75" i="2"/>
  <c r="O75" i="2"/>
  <c r="R75" i="2"/>
  <c r="S21" i="2"/>
  <c r="Q85" i="2"/>
  <c r="Q75" i="2"/>
  <c r="H75" i="2"/>
  <c r="T57" i="2"/>
  <c r="V53" i="2"/>
  <c r="V91" i="2"/>
  <c r="U89" i="2"/>
  <c r="U33" i="2"/>
  <c r="Q9" i="2"/>
  <c r="O91" i="2"/>
  <c r="S89" i="2"/>
  <c r="S70" i="2"/>
  <c r="O37" i="2"/>
  <c r="S33" i="2"/>
  <c r="O9" i="2"/>
  <c r="M53" i="2"/>
  <c r="S51" i="2"/>
  <c r="R47" i="2"/>
  <c r="U37" i="2"/>
  <c r="G37" i="2"/>
  <c r="O28" i="2"/>
  <c r="V23" i="2"/>
  <c r="L21" i="2"/>
  <c r="U9" i="2"/>
  <c r="M83" i="2"/>
  <c r="O64" i="2"/>
  <c r="L62" i="2"/>
  <c r="L61" i="2"/>
  <c r="S59" i="2"/>
  <c r="R53" i="2"/>
  <c r="L51" i="2"/>
  <c r="L41" i="2"/>
  <c r="U23" i="2"/>
  <c r="L23" i="2"/>
  <c r="S22" i="2"/>
  <c r="S9" i="2"/>
  <c r="G9" i="2"/>
  <c r="Q91" i="2"/>
  <c r="F91" i="2"/>
  <c r="G83" i="2"/>
  <c r="O78" i="2"/>
  <c r="S67" i="2"/>
  <c r="O59" i="2"/>
  <c r="Q53" i="2"/>
  <c r="G53" i="2"/>
  <c r="V39" i="2"/>
  <c r="L36" i="2"/>
  <c r="U91" i="2"/>
  <c r="R83" i="2"/>
  <c r="O79" i="2"/>
  <c r="S64" i="2"/>
  <c r="R61" i="2"/>
  <c r="O57" i="2"/>
  <c r="S53" i="2"/>
  <c r="L53" i="2"/>
  <c r="O51" i="2"/>
  <c r="S38" i="2"/>
  <c r="O33" i="2"/>
  <c r="T9" i="2"/>
  <c r="L9" i="2"/>
  <c r="M39" i="2"/>
  <c r="U17" i="2"/>
  <c r="R69" i="2"/>
  <c r="Q61" i="2"/>
  <c r="S17" i="2"/>
  <c r="S91" i="2"/>
  <c r="G91" i="2"/>
  <c r="O87" i="2"/>
  <c r="V83" i="2"/>
  <c r="Q83" i="2"/>
  <c r="S81" i="2"/>
  <c r="S75" i="2"/>
  <c r="M75" i="2"/>
  <c r="G75" i="2"/>
  <c r="Q69" i="2"/>
  <c r="L67" i="2"/>
  <c r="U61" i="2"/>
  <c r="O61" i="2"/>
  <c r="F61" i="2"/>
  <c r="H61" i="2"/>
  <c r="U51" i="2"/>
  <c r="R39" i="2"/>
  <c r="S30" i="2"/>
  <c r="S23" i="2"/>
  <c r="M23" i="2"/>
  <c r="G23" i="2"/>
  <c r="Q21" i="2"/>
  <c r="O17" i="2"/>
  <c r="L83" i="2"/>
  <c r="V61" i="2"/>
  <c r="S39" i="2"/>
  <c r="L39" i="2"/>
  <c r="U83" i="2"/>
  <c r="O83" i="2"/>
  <c r="F83" i="2"/>
  <c r="H83" i="2"/>
  <c r="O77" i="2"/>
  <c r="L76" i="2"/>
  <c r="U69" i="2"/>
  <c r="H69" i="2"/>
  <c r="S62" i="2"/>
  <c r="S61" i="2"/>
  <c r="M61" i="2"/>
  <c r="G61" i="2"/>
  <c r="O44" i="2"/>
  <c r="S42" i="2"/>
  <c r="Q39" i="2"/>
  <c r="G39" i="2"/>
  <c r="M35" i="2"/>
  <c r="O30" i="2"/>
  <c r="G74" i="2"/>
  <c r="G71" i="2"/>
  <c r="Q71" i="2"/>
  <c r="F27" i="2"/>
  <c r="J27" i="2"/>
  <c r="P27" i="2"/>
  <c r="T27" i="2"/>
  <c r="H27" i="2"/>
  <c r="M27" i="2"/>
  <c r="V27" i="2"/>
  <c r="G24" i="2"/>
  <c r="U24" i="2"/>
  <c r="Q88" i="2"/>
  <c r="T87" i="2"/>
  <c r="J87" i="2"/>
  <c r="O81" i="2"/>
  <c r="S78" i="2"/>
  <c r="Q77" i="2"/>
  <c r="S72" i="2"/>
  <c r="U70" i="2"/>
  <c r="G63" i="2"/>
  <c r="G59" i="2"/>
  <c r="U59" i="2"/>
  <c r="U54" i="2"/>
  <c r="O54" i="2"/>
  <c r="G48" i="2"/>
  <c r="O48" i="2"/>
  <c r="F41" i="2"/>
  <c r="T41" i="2"/>
  <c r="H41" i="2"/>
  <c r="V41" i="2"/>
  <c r="G29" i="2"/>
  <c r="L29" i="2"/>
  <c r="U27" i="2"/>
  <c r="L27" i="2"/>
  <c r="G20" i="2"/>
  <c r="S87" i="2"/>
  <c r="S86" i="2"/>
  <c r="L81" i="2"/>
  <c r="Q80" i="2"/>
  <c r="Q74" i="2"/>
  <c r="J73" i="2"/>
  <c r="O66" i="2"/>
  <c r="U45" i="2"/>
  <c r="O45" i="2"/>
  <c r="L43" i="2"/>
  <c r="G28" i="2"/>
  <c r="Q28" i="2"/>
  <c r="L28" i="2"/>
  <c r="U28" i="2"/>
  <c r="S27" i="2"/>
  <c r="S24" i="2"/>
  <c r="L13" i="2"/>
  <c r="P87" i="2"/>
  <c r="O86" i="2"/>
  <c r="U81" i="2"/>
  <c r="O80" i="2"/>
  <c r="O76" i="2"/>
  <c r="O74" i="2"/>
  <c r="O71" i="2"/>
  <c r="G67" i="2"/>
  <c r="U67" i="2"/>
  <c r="G66" i="2"/>
  <c r="U62" i="2"/>
  <c r="S49" i="2"/>
  <c r="G42" i="2"/>
  <c r="Q42" i="2"/>
  <c r="L42" i="2"/>
  <c r="U42" i="2"/>
  <c r="G40" i="2"/>
  <c r="O40" i="2"/>
  <c r="F35" i="2"/>
  <c r="H35" i="2"/>
  <c r="S31" i="2"/>
  <c r="S28" i="2"/>
  <c r="Q27" i="2"/>
  <c r="G27" i="2"/>
  <c r="L24" i="2"/>
  <c r="L12" i="2"/>
  <c r="J57" i="2"/>
  <c r="S56" i="2"/>
  <c r="U53" i="2"/>
  <c r="O53" i="2"/>
  <c r="F53" i="2"/>
  <c r="H53" i="2"/>
  <c r="U47" i="2"/>
  <c r="H47" i="2"/>
  <c r="U39" i="2"/>
  <c r="O39" i="2"/>
  <c r="H39" i="2"/>
  <c r="S37" i="2"/>
  <c r="U36" i="2"/>
  <c r="L33" i="2"/>
  <c r="L17" i="2"/>
  <c r="V9" i="2"/>
  <c r="R9" i="2"/>
  <c r="T5" i="2"/>
  <c r="L5" i="2"/>
  <c r="J5" i="2"/>
  <c r="V5" i="2"/>
  <c r="G5" i="2"/>
  <c r="G87" i="2"/>
  <c r="L87" i="2"/>
  <c r="Q87" i="2"/>
  <c r="U87" i="2"/>
  <c r="H87" i="2"/>
  <c r="M87" i="2"/>
  <c r="R87" i="2"/>
  <c r="V87" i="2"/>
  <c r="O82" i="2"/>
  <c r="S82" i="2"/>
  <c r="S66" i="2"/>
  <c r="L66" i="2"/>
  <c r="U66" i="2"/>
  <c r="S63" i="2"/>
  <c r="L63" i="2"/>
  <c r="U63" i="2"/>
  <c r="F52" i="2"/>
  <c r="O52" i="2"/>
  <c r="S52" i="2"/>
  <c r="S34" i="2"/>
  <c r="S25" i="2"/>
  <c r="L25" i="2"/>
  <c r="U25" i="2"/>
  <c r="G25" i="2"/>
  <c r="Q25" i="2"/>
  <c r="G16" i="2"/>
  <c r="T79" i="2"/>
  <c r="T73" i="2"/>
  <c r="S65" i="2"/>
  <c r="P57" i="2"/>
  <c r="G79" i="2"/>
  <c r="L79" i="2"/>
  <c r="Q79" i="2"/>
  <c r="U79" i="2"/>
  <c r="F79" i="2"/>
  <c r="H79" i="2"/>
  <c r="M79" i="2"/>
  <c r="R79" i="2"/>
  <c r="V79" i="2"/>
  <c r="G73" i="2"/>
  <c r="L73" i="2"/>
  <c r="Q73" i="2"/>
  <c r="U73" i="2"/>
  <c r="F73" i="2"/>
  <c r="H73" i="2"/>
  <c r="M73" i="2"/>
  <c r="R73" i="2"/>
  <c r="V73" i="2"/>
  <c r="O68" i="2"/>
  <c r="S68" i="2"/>
  <c r="S58" i="2"/>
  <c r="L58" i="2"/>
  <c r="U58" i="2"/>
  <c r="S55" i="2"/>
  <c r="L55" i="2"/>
  <c r="U55" i="2"/>
  <c r="G49" i="2"/>
  <c r="L49" i="2"/>
  <c r="Q49" i="2"/>
  <c r="U49" i="2"/>
  <c r="F49" i="2"/>
  <c r="J49" i="2"/>
  <c r="T49" i="2"/>
  <c r="H49" i="2"/>
  <c r="M49" i="2"/>
  <c r="R49" i="2"/>
  <c r="V49" i="2"/>
  <c r="P49" i="2"/>
  <c r="G31" i="2"/>
  <c r="L31" i="2"/>
  <c r="Q31" i="2"/>
  <c r="U31" i="2"/>
  <c r="F31" i="2"/>
  <c r="H31" i="2"/>
  <c r="P31" i="2"/>
  <c r="M31" i="2"/>
  <c r="R31" i="2"/>
  <c r="V31" i="2"/>
  <c r="J31" i="2"/>
  <c r="T31" i="2"/>
  <c r="S88" i="2"/>
  <c r="L88" i="2"/>
  <c r="U88" i="2"/>
  <c r="S85" i="2"/>
  <c r="L85" i="2"/>
  <c r="U85" i="2"/>
  <c r="G65" i="2"/>
  <c r="L65" i="2"/>
  <c r="Q65" i="2"/>
  <c r="U65" i="2"/>
  <c r="F65" i="2"/>
  <c r="H65" i="2"/>
  <c r="M65" i="2"/>
  <c r="R65" i="2"/>
  <c r="V65" i="2"/>
  <c r="O60" i="2"/>
  <c r="S60" i="2"/>
  <c r="S50" i="2"/>
  <c r="G50" i="2"/>
  <c r="L50" i="2"/>
  <c r="U50" i="2"/>
  <c r="Q50" i="2"/>
  <c r="S32" i="2"/>
  <c r="G32" i="2"/>
  <c r="Q32" i="2"/>
  <c r="L32" i="2"/>
  <c r="U32" i="2"/>
  <c r="P79" i="2"/>
  <c r="P73" i="2"/>
  <c r="G58" i="2"/>
  <c r="G55" i="2"/>
  <c r="O90" i="2"/>
  <c r="S90" i="2"/>
  <c r="S80" i="2"/>
  <c r="L80" i="2"/>
  <c r="U80" i="2"/>
  <c r="S77" i="2"/>
  <c r="L77" i="2"/>
  <c r="U77" i="2"/>
  <c r="S74" i="2"/>
  <c r="L74" i="2"/>
  <c r="U74" i="2"/>
  <c r="S71" i="2"/>
  <c r="L71" i="2"/>
  <c r="U71" i="2"/>
  <c r="G57" i="2"/>
  <c r="L57" i="2"/>
  <c r="Q57" i="2"/>
  <c r="U57" i="2"/>
  <c r="H57" i="2"/>
  <c r="M57" i="2"/>
  <c r="R57" i="2"/>
  <c r="V57" i="2"/>
  <c r="G46" i="2"/>
  <c r="O46" i="2"/>
  <c r="S46" i="2"/>
  <c r="V4" i="2"/>
  <c r="G88" i="2"/>
  <c r="G85" i="2"/>
  <c r="S79" i="2"/>
  <c r="S73" i="2"/>
  <c r="P65" i="2"/>
  <c r="O58" i="2"/>
  <c r="O55" i="2"/>
  <c r="O50" i="2"/>
  <c r="O49" i="2"/>
  <c r="O32" i="2"/>
  <c r="O31" i="2"/>
  <c r="T91" i="2"/>
  <c r="P91" i="2"/>
  <c r="Q89" i="2"/>
  <c r="Q84" i="2"/>
  <c r="G84" i="2"/>
  <c r="T83" i="2"/>
  <c r="P83" i="2"/>
  <c r="J83" i="2"/>
  <c r="Q81" i="2"/>
  <c r="G81" i="2"/>
  <c r="T75" i="2"/>
  <c r="P75" i="2"/>
  <c r="J75" i="2"/>
  <c r="Q70" i="2"/>
  <c r="G70" i="2"/>
  <c r="T69" i="2"/>
  <c r="P69" i="2"/>
  <c r="J69" i="2"/>
  <c r="Q67" i="2"/>
  <c r="Q62" i="2"/>
  <c r="G62" i="2"/>
  <c r="T61" i="2"/>
  <c r="P61" i="2"/>
  <c r="J61" i="2"/>
  <c r="Q59" i="2"/>
  <c r="Q54" i="2"/>
  <c r="G54" i="2"/>
  <c r="T53" i="2"/>
  <c r="P53" i="2"/>
  <c r="J53" i="2"/>
  <c r="Q51" i="2"/>
  <c r="G51" i="2"/>
  <c r="T47" i="2"/>
  <c r="P47" i="2"/>
  <c r="J47" i="2"/>
  <c r="Q45" i="2"/>
  <c r="G45" i="2"/>
  <c r="S43" i="2"/>
  <c r="T39" i="2"/>
  <c r="P39" i="2"/>
  <c r="J39" i="2"/>
  <c r="O38" i="2"/>
  <c r="S36" i="2"/>
  <c r="U35" i="2"/>
  <c r="Q35" i="2"/>
  <c r="L35" i="2"/>
  <c r="G35" i="2"/>
  <c r="Q33" i="2"/>
  <c r="S29" i="2"/>
  <c r="Q24" i="2"/>
  <c r="T23" i="2"/>
  <c r="P23" i="2"/>
  <c r="J23" i="2"/>
  <c r="S20" i="2"/>
  <c r="Q17" i="2"/>
  <c r="S13" i="2"/>
  <c r="P3" i="2"/>
  <c r="O43" i="2"/>
  <c r="O36" i="2"/>
  <c r="S35" i="2"/>
  <c r="Q43" i="2"/>
  <c r="G43" i="2"/>
  <c r="Q36" i="2"/>
  <c r="T35" i="2"/>
  <c r="P35" i="2"/>
  <c r="J35" i="2"/>
  <c r="Q29" i="2"/>
  <c r="Q20" i="2"/>
  <c r="Q8" i="2"/>
  <c r="G72" i="2"/>
  <c r="L72" i="2"/>
  <c r="Q72" i="2"/>
  <c r="U72" i="2"/>
  <c r="F71" i="2"/>
  <c r="H71" i="2"/>
  <c r="J71" i="2"/>
  <c r="M71" i="2"/>
  <c r="P71" i="2"/>
  <c r="R71" i="2"/>
  <c r="T71" i="2"/>
  <c r="V71" i="2"/>
  <c r="G68" i="2"/>
  <c r="L68" i="2"/>
  <c r="Q68" i="2"/>
  <c r="U68" i="2"/>
  <c r="F67" i="2"/>
  <c r="H67" i="2"/>
  <c r="J67" i="2"/>
  <c r="M67" i="2"/>
  <c r="P67" i="2"/>
  <c r="R67" i="2"/>
  <c r="T67" i="2"/>
  <c r="V67" i="2"/>
  <c r="G64" i="2"/>
  <c r="L64" i="2"/>
  <c r="Q64" i="2"/>
  <c r="U64" i="2"/>
  <c r="F63" i="2"/>
  <c r="H63" i="2"/>
  <c r="J63" i="2"/>
  <c r="M63" i="2"/>
  <c r="P63" i="2"/>
  <c r="R63" i="2"/>
  <c r="T63" i="2"/>
  <c r="V63" i="2"/>
  <c r="G60" i="2"/>
  <c r="L60" i="2"/>
  <c r="Q60" i="2"/>
  <c r="U60" i="2"/>
  <c r="F59" i="2"/>
  <c r="H59" i="2"/>
  <c r="J59" i="2"/>
  <c r="M59" i="2"/>
  <c r="P59" i="2"/>
  <c r="R59" i="2"/>
  <c r="T59" i="2"/>
  <c r="V59" i="2"/>
  <c r="U90" i="2"/>
  <c r="Q90" i="2"/>
  <c r="L90" i="2"/>
  <c r="G90" i="2"/>
  <c r="T89" i="2"/>
  <c r="R89" i="2"/>
  <c r="J89" i="2"/>
  <c r="F89" i="2"/>
  <c r="U86" i="2"/>
  <c r="Q86" i="2"/>
  <c r="L86" i="2"/>
  <c r="G86" i="2"/>
  <c r="V85" i="2"/>
  <c r="T85" i="2"/>
  <c r="R85" i="2"/>
  <c r="P85" i="2"/>
  <c r="M85" i="2"/>
  <c r="J85" i="2"/>
  <c r="F85" i="2"/>
  <c r="H85" i="2"/>
  <c r="U82" i="2"/>
  <c r="Q82" i="2"/>
  <c r="L82" i="2"/>
  <c r="G82" i="2"/>
  <c r="V81" i="2"/>
  <c r="T81" i="2"/>
  <c r="R81" i="2"/>
  <c r="P81" i="2"/>
  <c r="M81" i="2"/>
  <c r="J81" i="2"/>
  <c r="F81" i="2"/>
  <c r="H81" i="2"/>
  <c r="U78" i="2"/>
  <c r="Q78" i="2"/>
  <c r="L78" i="2"/>
  <c r="G78" i="2"/>
  <c r="V77" i="2"/>
  <c r="T77" i="2"/>
  <c r="R77" i="2"/>
  <c r="P77" i="2"/>
  <c r="M77" i="2"/>
  <c r="J77" i="2"/>
  <c r="F77" i="2"/>
  <c r="H77" i="2"/>
  <c r="U56" i="2"/>
  <c r="Q56" i="2"/>
  <c r="L56" i="2"/>
  <c r="G56" i="2"/>
  <c r="V55" i="2"/>
  <c r="T55" i="2"/>
  <c r="R55" i="2"/>
  <c r="P55" i="2"/>
  <c r="M55" i="2"/>
  <c r="J55" i="2"/>
  <c r="F55" i="2"/>
  <c r="H55" i="2"/>
  <c r="U52" i="2"/>
  <c r="Q52" i="2"/>
  <c r="L52" i="2"/>
  <c r="G52" i="2"/>
  <c r="V51" i="2"/>
  <c r="T51" i="2"/>
  <c r="R51" i="2"/>
  <c r="P51" i="2"/>
  <c r="M51" i="2"/>
  <c r="J51" i="2"/>
  <c r="F51" i="2"/>
  <c r="H51" i="2"/>
  <c r="U46" i="2"/>
  <c r="Q46" i="2"/>
  <c r="L46" i="2"/>
  <c r="V45" i="2"/>
  <c r="T45" i="2"/>
  <c r="R45" i="2"/>
  <c r="P45" i="2"/>
  <c r="M45" i="2"/>
  <c r="J45" i="2"/>
  <c r="F45" i="2"/>
  <c r="H45" i="2"/>
  <c r="S44" i="2"/>
  <c r="V43" i="2"/>
  <c r="T43" i="2"/>
  <c r="R43" i="2"/>
  <c r="P43" i="2"/>
  <c r="M43" i="2"/>
  <c r="J43" i="2"/>
  <c r="F43" i="2"/>
  <c r="H43" i="2"/>
  <c r="U38" i="2"/>
  <c r="Q38" i="2"/>
  <c r="L38" i="2"/>
  <c r="V37" i="2"/>
  <c r="T37" i="2"/>
  <c r="R37" i="2"/>
  <c r="P37" i="2"/>
  <c r="M37" i="2"/>
  <c r="J37" i="2"/>
  <c r="F37" i="2"/>
  <c r="H37" i="2"/>
  <c r="U34" i="2"/>
  <c r="Q34" i="2"/>
  <c r="L34" i="2"/>
  <c r="G34" i="2"/>
  <c r="V33" i="2"/>
  <c r="T33" i="2"/>
  <c r="R33" i="2"/>
  <c r="P33" i="2"/>
  <c r="M33" i="2"/>
  <c r="J33" i="2"/>
  <c r="F33" i="2"/>
  <c r="H33" i="2"/>
  <c r="U30" i="2"/>
  <c r="Q30" i="2"/>
  <c r="L30" i="2"/>
  <c r="G30" i="2"/>
  <c r="V29" i="2"/>
  <c r="T29" i="2"/>
  <c r="P29" i="2"/>
  <c r="M29" i="2"/>
  <c r="J29" i="2"/>
  <c r="F29" i="2"/>
  <c r="H29" i="2"/>
  <c r="U26" i="2"/>
  <c r="Q26" i="2"/>
  <c r="L26" i="2"/>
  <c r="G26" i="2"/>
  <c r="V25" i="2"/>
  <c r="T25" i="2"/>
  <c r="P25" i="2"/>
  <c r="M25" i="2"/>
  <c r="J25" i="2"/>
  <c r="F25" i="2"/>
  <c r="H25" i="2"/>
  <c r="U22" i="2"/>
  <c r="Q22" i="2"/>
  <c r="L22" i="2"/>
  <c r="G22" i="2"/>
  <c r="V21" i="2"/>
  <c r="T21" i="2"/>
  <c r="P21" i="2"/>
  <c r="M21" i="2"/>
  <c r="J21" i="2"/>
  <c r="F21" i="2"/>
  <c r="H21" i="2"/>
  <c r="V17" i="2"/>
  <c r="T17" i="2"/>
  <c r="R17" i="2"/>
  <c r="P17" i="2"/>
  <c r="M17" i="2"/>
  <c r="J17" i="2"/>
  <c r="F17" i="2"/>
  <c r="H17" i="2" s="1"/>
  <c r="V13" i="2"/>
  <c r="R13" i="2"/>
  <c r="M13" i="2"/>
  <c r="F13" i="2"/>
  <c r="P9" i="2"/>
  <c r="M9" i="2"/>
  <c r="J9" i="2"/>
  <c r="F9" i="2"/>
  <c r="H9" i="2" s="1"/>
  <c r="U6" i="2"/>
  <c r="F50" i="2"/>
  <c r="H50" i="2"/>
  <c r="J50" i="2"/>
  <c r="M50" i="2"/>
  <c r="P50" i="2"/>
  <c r="R50" i="2"/>
  <c r="T50" i="2"/>
  <c r="V50" i="2"/>
  <c r="F46" i="2"/>
  <c r="H46" i="2"/>
  <c r="J46" i="2"/>
  <c r="M46" i="2"/>
  <c r="P46" i="2"/>
  <c r="R46" i="2"/>
  <c r="T46" i="2"/>
  <c r="V46" i="2"/>
  <c r="F42" i="2"/>
  <c r="H42" i="2"/>
  <c r="J42" i="2"/>
  <c r="M42" i="2"/>
  <c r="P42" i="2"/>
  <c r="R42" i="2"/>
  <c r="T42" i="2"/>
  <c r="V42" i="2"/>
  <c r="F38" i="2"/>
  <c r="H38" i="2"/>
  <c r="J38" i="2"/>
  <c r="M38" i="2"/>
  <c r="P38" i="2"/>
  <c r="R38" i="2"/>
  <c r="T38" i="2"/>
  <c r="V38" i="2"/>
  <c r="V90" i="2"/>
  <c r="T90" i="2"/>
  <c r="R90" i="2"/>
  <c r="P90" i="2"/>
  <c r="M90" i="2"/>
  <c r="J90" i="2"/>
  <c r="F90" i="2"/>
  <c r="H90" i="2"/>
  <c r="V88" i="2"/>
  <c r="T88" i="2"/>
  <c r="R88" i="2"/>
  <c r="P88" i="2"/>
  <c r="M88" i="2"/>
  <c r="J88" i="2"/>
  <c r="F88" i="2"/>
  <c r="H88" i="2"/>
  <c r="V86" i="2"/>
  <c r="T86" i="2"/>
  <c r="R86" i="2"/>
  <c r="P86" i="2"/>
  <c r="M86" i="2"/>
  <c r="J86" i="2"/>
  <c r="F86" i="2"/>
  <c r="H86" i="2"/>
  <c r="V84" i="2"/>
  <c r="T84" i="2"/>
  <c r="R84" i="2"/>
  <c r="P84" i="2"/>
  <c r="M84" i="2"/>
  <c r="J84" i="2"/>
  <c r="F84" i="2"/>
  <c r="H84" i="2"/>
  <c r="V82" i="2"/>
  <c r="T82" i="2"/>
  <c r="R82" i="2"/>
  <c r="P82" i="2"/>
  <c r="M82" i="2"/>
  <c r="J82" i="2"/>
  <c r="F82" i="2"/>
  <c r="H82" i="2"/>
  <c r="V80" i="2"/>
  <c r="T80" i="2"/>
  <c r="R80" i="2"/>
  <c r="P80" i="2"/>
  <c r="M80" i="2"/>
  <c r="J80" i="2"/>
  <c r="F80" i="2"/>
  <c r="H80" i="2"/>
  <c r="V78" i="2"/>
  <c r="T78" i="2"/>
  <c r="R78" i="2"/>
  <c r="P78" i="2"/>
  <c r="M78" i="2"/>
  <c r="J78" i="2"/>
  <c r="F78" i="2"/>
  <c r="H78" i="2"/>
  <c r="T76" i="2"/>
  <c r="R76" i="2"/>
  <c r="J76" i="2"/>
  <c r="F76" i="2"/>
  <c r="V74" i="2"/>
  <c r="T74" i="2"/>
  <c r="R74" i="2"/>
  <c r="P74" i="2"/>
  <c r="M74" i="2"/>
  <c r="J74" i="2"/>
  <c r="F74" i="2"/>
  <c r="H74" i="2"/>
  <c r="V72" i="2"/>
  <c r="T72" i="2"/>
  <c r="R72" i="2"/>
  <c r="P72" i="2"/>
  <c r="M72" i="2"/>
  <c r="J72" i="2"/>
  <c r="F72" i="2"/>
  <c r="H72" i="2"/>
  <c r="V70" i="2"/>
  <c r="T70" i="2"/>
  <c r="R70" i="2"/>
  <c r="P70" i="2"/>
  <c r="M70" i="2"/>
  <c r="J70" i="2"/>
  <c r="F70" i="2"/>
  <c r="H70" i="2"/>
  <c r="V68" i="2"/>
  <c r="T68" i="2"/>
  <c r="R68" i="2"/>
  <c r="P68" i="2"/>
  <c r="M68" i="2"/>
  <c r="J68" i="2"/>
  <c r="F68" i="2"/>
  <c r="H68" i="2"/>
  <c r="V66" i="2"/>
  <c r="T66" i="2"/>
  <c r="R66" i="2"/>
  <c r="P66" i="2"/>
  <c r="M66" i="2"/>
  <c r="J66" i="2"/>
  <c r="F66" i="2"/>
  <c r="H66" i="2"/>
  <c r="V64" i="2"/>
  <c r="T64" i="2"/>
  <c r="R64" i="2"/>
  <c r="P64" i="2"/>
  <c r="M64" i="2"/>
  <c r="J64" i="2"/>
  <c r="F64" i="2"/>
  <c r="H64" i="2"/>
  <c r="V62" i="2"/>
  <c r="T62" i="2"/>
  <c r="R62" i="2"/>
  <c r="P62" i="2"/>
  <c r="M62" i="2"/>
  <c r="J62" i="2"/>
  <c r="F62" i="2"/>
  <c r="H62" i="2"/>
  <c r="V60" i="2"/>
  <c r="T60" i="2"/>
  <c r="R60" i="2"/>
  <c r="P60" i="2"/>
  <c r="M60" i="2"/>
  <c r="J60" i="2"/>
  <c r="F60" i="2"/>
  <c r="H60" i="2"/>
  <c r="V58" i="2"/>
  <c r="T58" i="2"/>
  <c r="R58" i="2"/>
  <c r="P58" i="2"/>
  <c r="M58" i="2"/>
  <c r="J58" i="2"/>
  <c r="F58" i="2"/>
  <c r="H58" i="2"/>
  <c r="V56" i="2"/>
  <c r="T56" i="2"/>
  <c r="R56" i="2"/>
  <c r="P56" i="2"/>
  <c r="M56" i="2"/>
  <c r="J56" i="2"/>
  <c r="F56" i="2"/>
  <c r="H56" i="2"/>
  <c r="V54" i="2"/>
  <c r="T54" i="2"/>
  <c r="R54" i="2"/>
  <c r="P54" i="2"/>
  <c r="M54" i="2"/>
  <c r="J54" i="2"/>
  <c r="F54" i="2"/>
  <c r="H54" i="2"/>
  <c r="V52" i="2"/>
  <c r="T52" i="2"/>
  <c r="R52" i="2"/>
  <c r="P52" i="2"/>
  <c r="M52" i="2"/>
  <c r="J52" i="2"/>
  <c r="H52" i="2"/>
  <c r="U48" i="2"/>
  <c r="Q48" i="2"/>
  <c r="L48" i="2"/>
  <c r="U44" i="2"/>
  <c r="Q44" i="2"/>
  <c r="L44" i="2"/>
  <c r="U40" i="2"/>
  <c r="Q40" i="2"/>
  <c r="L40" i="2"/>
  <c r="F48" i="2"/>
  <c r="H48" i="2"/>
  <c r="J48" i="2"/>
  <c r="M48" i="2"/>
  <c r="P48" i="2"/>
  <c r="R48" i="2"/>
  <c r="T48" i="2"/>
  <c r="V48" i="2"/>
  <c r="F44" i="2"/>
  <c r="H44" i="2"/>
  <c r="J44" i="2"/>
  <c r="M44" i="2"/>
  <c r="P44" i="2"/>
  <c r="R44" i="2"/>
  <c r="T44" i="2"/>
  <c r="V44" i="2"/>
  <c r="F40" i="2"/>
  <c r="H40" i="2"/>
  <c r="J40" i="2"/>
  <c r="M40" i="2"/>
  <c r="P40" i="2"/>
  <c r="R40" i="2"/>
  <c r="T40" i="2"/>
  <c r="V40" i="2"/>
  <c r="V36" i="2"/>
  <c r="T36" i="2"/>
  <c r="R36" i="2"/>
  <c r="P36" i="2"/>
  <c r="M36" i="2"/>
  <c r="J36" i="2"/>
  <c r="F36" i="2"/>
  <c r="H36" i="2"/>
  <c r="V34" i="2"/>
  <c r="T34" i="2"/>
  <c r="R34" i="2"/>
  <c r="P34" i="2"/>
  <c r="M34" i="2"/>
  <c r="J34" i="2"/>
  <c r="F34" i="2"/>
  <c r="H34" i="2"/>
  <c r="V32" i="2"/>
  <c r="T32" i="2"/>
  <c r="R32" i="2"/>
  <c r="P32" i="2"/>
  <c r="M32" i="2"/>
  <c r="J32" i="2"/>
  <c r="F32" i="2"/>
  <c r="H32" i="2"/>
  <c r="V30" i="2"/>
  <c r="T30" i="2"/>
  <c r="R30" i="2"/>
  <c r="P30" i="2"/>
  <c r="M30" i="2"/>
  <c r="J30" i="2"/>
  <c r="F30" i="2"/>
  <c r="H30" i="2"/>
  <c r="V28" i="2"/>
  <c r="T28" i="2"/>
  <c r="R28" i="2"/>
  <c r="P28" i="2"/>
  <c r="M28" i="2"/>
  <c r="J28" i="2"/>
  <c r="F28" i="2"/>
  <c r="H28" i="2"/>
  <c r="V26" i="2"/>
  <c r="T26" i="2"/>
  <c r="R26" i="2"/>
  <c r="P26" i="2"/>
  <c r="M26" i="2"/>
  <c r="J26" i="2"/>
  <c r="F26" i="2"/>
  <c r="H26" i="2"/>
  <c r="V24" i="2"/>
  <c r="T24" i="2"/>
  <c r="R24" i="2"/>
  <c r="P24" i="2"/>
  <c r="M24" i="2"/>
  <c r="J24" i="2"/>
  <c r="F24" i="2"/>
  <c r="H24" i="2"/>
  <c r="V22" i="2"/>
  <c r="T22" i="2"/>
  <c r="R22" i="2"/>
  <c r="P22" i="2"/>
  <c r="M22" i="2"/>
  <c r="J22" i="2"/>
  <c r="F22" i="2"/>
  <c r="H22" i="2"/>
  <c r="V20" i="2"/>
  <c r="T20" i="2"/>
  <c r="R20" i="2"/>
  <c r="P20" i="2"/>
  <c r="M20" i="2"/>
  <c r="J20" i="2"/>
  <c r="F20" i="2"/>
  <c r="H20" i="2"/>
  <c r="T16" i="2"/>
  <c r="T14" i="2"/>
  <c r="J14" i="2"/>
  <c r="P12" i="2"/>
  <c r="J8" i="2"/>
  <c r="R6" i="2"/>
  <c r="J3" i="2"/>
  <c r="D7" i="17"/>
  <c r="R23" i="2"/>
  <c r="O23" i="2"/>
  <c r="AE21" i="2"/>
  <c r="AB34" i="2"/>
  <c r="AA33" i="2"/>
  <c r="AB29" i="2"/>
  <c r="R21" i="2"/>
  <c r="R25" i="2"/>
  <c r="O21" i="2"/>
  <c r="AF21" i="2"/>
  <c r="AE22" i="2"/>
  <c r="AA29" i="2"/>
  <c r="O34" i="2"/>
  <c r="R35" i="2"/>
  <c r="AE23" i="2"/>
  <c r="AA27" i="2"/>
  <c r="AA31" i="2"/>
  <c r="AB31" i="2"/>
  <c r="AB33" i="2"/>
  <c r="R27" i="2"/>
  <c r="O25" i="2"/>
  <c r="O27" i="2"/>
  <c r="R29" i="2"/>
  <c r="O35" i="2"/>
  <c r="O20" i="2"/>
  <c r="O24" i="2"/>
  <c r="O29" i="2"/>
  <c r="O22" i="2"/>
  <c r="O26" i="2"/>
  <c r="R5" i="2"/>
  <c r="AG76" i="2" l="1"/>
  <c r="AD89" i="2"/>
  <c r="B41" i="2"/>
  <c r="A41" i="2"/>
  <c r="X41" i="2" s="1"/>
  <c r="I41" i="2"/>
  <c r="AF41" i="2"/>
  <c r="AB41" i="2"/>
  <c r="Y41" i="2"/>
  <c r="AE41" i="2"/>
  <c r="AH41" i="2"/>
  <c r="AA41" i="2"/>
  <c r="B65" i="2"/>
  <c r="A65" i="2"/>
  <c r="X65" i="2" s="1"/>
  <c r="I65" i="2"/>
  <c r="AG65" i="2"/>
  <c r="Y65" i="2"/>
  <c r="AD65" i="2"/>
  <c r="W65" i="2"/>
  <c r="AC65" i="2"/>
  <c r="B69" i="2"/>
  <c r="A69" i="2"/>
  <c r="X69" i="2" s="1"/>
  <c r="I69" i="2"/>
  <c r="AE69" i="2"/>
  <c r="AB69" i="2"/>
  <c r="Z69" i="2"/>
  <c r="AG69" i="2"/>
  <c r="Y69" i="2"/>
  <c r="AA69" i="2"/>
  <c r="A84" i="2"/>
  <c r="X84" i="2" s="1"/>
  <c r="B84" i="2"/>
  <c r="I84" i="2"/>
  <c r="Y84" i="2"/>
  <c r="AA84" i="2"/>
  <c r="AD84" i="2"/>
  <c r="AG84" i="2"/>
  <c r="AH84" i="2"/>
  <c r="B47" i="2"/>
  <c r="A47" i="2"/>
  <c r="X47" i="2" s="1"/>
  <c r="I47" i="2"/>
  <c r="W47" i="2"/>
  <c r="AE47" i="2"/>
  <c r="Z47" i="2"/>
  <c r="A72" i="2"/>
  <c r="X72" i="2" s="1"/>
  <c r="B72" i="2"/>
  <c r="I72" i="2"/>
  <c r="Z72" i="2"/>
  <c r="AC72" i="2"/>
  <c r="AB72" i="2"/>
  <c r="AH72" i="2"/>
  <c r="AG72" i="2"/>
  <c r="AD72" i="2"/>
  <c r="B25" i="2"/>
  <c r="A25" i="2"/>
  <c r="X25" i="2" s="1"/>
  <c r="I25" i="2"/>
  <c r="AF25" i="2"/>
  <c r="AG25" i="2"/>
  <c r="AD25" i="2"/>
  <c r="A20" i="2"/>
  <c r="X20" i="2" s="1"/>
  <c r="B20" i="2"/>
  <c r="I20" i="2"/>
  <c r="M76" i="2"/>
  <c r="V76" i="2"/>
  <c r="M89" i="2"/>
  <c r="V89" i="2"/>
  <c r="G76" i="2"/>
  <c r="F47" i="2"/>
  <c r="R41" i="2"/>
  <c r="P41" i="2"/>
  <c r="U76" i="2"/>
  <c r="U84" i="2"/>
  <c r="L89" i="2"/>
  <c r="F69" i="2"/>
  <c r="Q41" i="2"/>
  <c r="V69" i="2"/>
  <c r="S76" i="2"/>
  <c r="O65" i="2"/>
  <c r="O89" i="2"/>
  <c r="U41" i="2"/>
  <c r="L47" i="2"/>
  <c r="J65" i="2"/>
  <c r="M47" i="2"/>
  <c r="S41" i="2"/>
  <c r="T65" i="2"/>
  <c r="Z20" i="2"/>
  <c r="AD20" i="2"/>
  <c r="AH20" i="2"/>
  <c r="AA25" i="2"/>
  <c r="AC25" i="2"/>
  <c r="AD47" i="2"/>
  <c r="Y47" i="2"/>
  <c r="AA72" i="2"/>
  <c r="AD76" i="2"/>
  <c r="AF76" i="2"/>
  <c r="AC84" i="2"/>
  <c r="AF84" i="2"/>
  <c r="W41" i="2"/>
  <c r="Z65" i="2"/>
  <c r="AF65" i="2"/>
  <c r="W69" i="2"/>
  <c r="AA89" i="2"/>
  <c r="B39" i="2"/>
  <c r="A39" i="2"/>
  <c r="X39" i="2" s="1"/>
  <c r="I39" i="2"/>
  <c r="AB39" i="2"/>
  <c r="Z39" i="2"/>
  <c r="B53" i="2"/>
  <c r="A53" i="2"/>
  <c r="X53" i="2" s="1"/>
  <c r="I53" i="2"/>
  <c r="AE53" i="2"/>
  <c r="AB53" i="2"/>
  <c r="AA53" i="2"/>
  <c r="Z53" i="2"/>
  <c r="AC53" i="2"/>
  <c r="AD53" i="2"/>
  <c r="A56" i="2"/>
  <c r="X56" i="2" s="1"/>
  <c r="B56" i="2"/>
  <c r="I56" i="2"/>
  <c r="Z56" i="2"/>
  <c r="AC56" i="2"/>
  <c r="AD56" i="2"/>
  <c r="A79" i="2"/>
  <c r="X79" i="2" s="1"/>
  <c r="B79" i="2"/>
  <c r="I79" i="2"/>
  <c r="W79" i="2"/>
  <c r="AA79" i="2"/>
  <c r="AB79" i="2"/>
  <c r="B45" i="2"/>
  <c r="A45" i="2"/>
  <c r="X45" i="2" s="1"/>
  <c r="I45" i="2"/>
  <c r="AG45" i="2"/>
  <c r="AH45" i="2"/>
  <c r="AF45" i="2"/>
  <c r="Y45" i="2"/>
  <c r="W45" i="2"/>
  <c r="H76" i="2"/>
  <c r="P76" i="2"/>
  <c r="H89" i="2"/>
  <c r="P89" i="2"/>
  <c r="Q76" i="2"/>
  <c r="G89" i="2"/>
  <c r="O47" i="2"/>
  <c r="O84" i="2"/>
  <c r="L20" i="2"/>
  <c r="M41" i="2"/>
  <c r="J41" i="2"/>
  <c r="O69" i="2"/>
  <c r="L69" i="2"/>
  <c r="O41" i="2"/>
  <c r="S69" i="2"/>
  <c r="G69" i="2"/>
  <c r="S47" i="2"/>
  <c r="M69" i="2"/>
  <c r="G47" i="2"/>
  <c r="L84" i="2"/>
  <c r="S84" i="2"/>
  <c r="I89" i="2"/>
  <c r="U20" i="2"/>
  <c r="O72" i="2"/>
  <c r="AE20" i="2"/>
  <c r="AG20" i="2"/>
  <c r="AF20" i="2"/>
  <c r="Y25" i="2"/>
  <c r="AB25" i="2"/>
  <c r="AC47" i="2"/>
  <c r="AH47" i="2"/>
  <c r="Y72" i="2"/>
  <c r="AB84" i="2"/>
  <c r="AE84" i="2"/>
  <c r="AG41" i="2"/>
  <c r="AH65" i="2"/>
  <c r="AH69" i="2"/>
  <c r="AF69" i="2"/>
  <c r="A36" i="2"/>
  <c r="X36" i="2" s="1"/>
  <c r="B36" i="2"/>
  <c r="I36" i="2"/>
  <c r="AF36" i="2"/>
  <c r="Z36" i="2"/>
  <c r="AD36" i="2"/>
  <c r="B31" i="2"/>
  <c r="A31" i="2"/>
  <c r="X31" i="2" s="1"/>
  <c r="I31" i="2"/>
  <c r="B89" i="2"/>
  <c r="A89" i="2"/>
  <c r="X89" i="2" s="1"/>
  <c r="AF89" i="2"/>
  <c r="AH89" i="2"/>
  <c r="AB89" i="2"/>
  <c r="AE89" i="2"/>
  <c r="Y89" i="2"/>
  <c r="AC89" i="2"/>
  <c r="A76" i="2"/>
  <c r="X76" i="2" s="1"/>
  <c r="B76" i="2"/>
  <c r="AE76" i="2"/>
  <c r="W76" i="2"/>
  <c r="AC76" i="2"/>
  <c r="Z76" i="2"/>
  <c r="AA76" i="2"/>
  <c r="AH76" i="2"/>
  <c r="B33" i="2"/>
  <c r="A33" i="2"/>
  <c r="X33" i="2" s="1"/>
  <c r="I33" i="2"/>
  <c r="Z33" i="2"/>
  <c r="AH33" i="2"/>
  <c r="A28" i="2"/>
  <c r="X28" i="2" s="1"/>
  <c r="B28" i="2"/>
  <c r="I28" i="2"/>
  <c r="Y28" i="2"/>
  <c r="Z28" i="2"/>
  <c r="AD28" i="2"/>
  <c r="A23" i="2"/>
  <c r="X23" i="2" s="1"/>
  <c r="B23" i="2"/>
  <c r="I23" i="2"/>
  <c r="A88" i="2"/>
  <c r="X88" i="2" s="1"/>
  <c r="B88" i="2"/>
  <c r="B75" i="2"/>
  <c r="A75" i="2"/>
  <c r="X75" i="2" s="1"/>
  <c r="B38" i="2"/>
  <c r="A38" i="2"/>
  <c r="X38" i="2" s="1"/>
  <c r="B49" i="2"/>
  <c r="A49" i="2"/>
  <c r="X49" i="2" s="1"/>
  <c r="B55" i="2"/>
  <c r="A55" i="2"/>
  <c r="X55" i="2" s="1"/>
  <c r="B58" i="2"/>
  <c r="A58" i="2"/>
  <c r="X58" i="2" s="1"/>
  <c r="A60" i="2"/>
  <c r="X60" i="2" s="1"/>
  <c r="B60" i="2"/>
  <c r="A62" i="2"/>
  <c r="X62" i="2" s="1"/>
  <c r="B62" i="2"/>
  <c r="A68" i="2"/>
  <c r="X68" i="2" s="1"/>
  <c r="B68" i="2"/>
  <c r="B71" i="2"/>
  <c r="A71" i="2"/>
  <c r="X71" i="2" s="1"/>
  <c r="B81" i="2"/>
  <c r="A81" i="2"/>
  <c r="X81" i="2" s="1"/>
  <c r="B83" i="2"/>
  <c r="A83" i="2"/>
  <c r="X83" i="2" s="1"/>
  <c r="A42" i="2"/>
  <c r="X42" i="2" s="1"/>
  <c r="B42" i="2"/>
  <c r="B67" i="2"/>
  <c r="A67" i="2"/>
  <c r="X67" i="2" s="1"/>
  <c r="A90" i="2"/>
  <c r="X90" i="2" s="1"/>
  <c r="B90" i="2"/>
  <c r="A34" i="2"/>
  <c r="X34" i="2" s="1"/>
  <c r="B34" i="2"/>
  <c r="B26" i="2"/>
  <c r="A26" i="2"/>
  <c r="X26" i="2" s="1"/>
  <c r="AB75" i="2"/>
  <c r="AD75" i="2"/>
  <c r="AG75" i="2"/>
  <c r="AD88" i="2"/>
  <c r="AF88" i="2"/>
  <c r="Y88" i="2"/>
  <c r="AB86" i="2"/>
  <c r="W86" i="2"/>
  <c r="AB90" i="2"/>
  <c r="W90" i="2"/>
  <c r="A87" i="2"/>
  <c r="X87" i="2" s="1"/>
  <c r="B87" i="2"/>
  <c r="B73" i="2"/>
  <c r="A73" i="2"/>
  <c r="X73" i="2" s="1"/>
  <c r="A40" i="2"/>
  <c r="X40" i="2" s="1"/>
  <c r="B40" i="2"/>
  <c r="A48" i="2"/>
  <c r="X48" i="2" s="1"/>
  <c r="B48" i="2"/>
  <c r="A52" i="2"/>
  <c r="X52" i="2" s="1"/>
  <c r="B52" i="2"/>
  <c r="B57" i="2"/>
  <c r="A57" i="2"/>
  <c r="X57" i="2" s="1"/>
  <c r="A64" i="2"/>
  <c r="X64" i="2" s="1"/>
  <c r="B64" i="2"/>
  <c r="A70" i="2"/>
  <c r="X70" i="2" s="1"/>
  <c r="B70" i="2"/>
  <c r="B77" i="2"/>
  <c r="A77" i="2"/>
  <c r="X77" i="2" s="1"/>
  <c r="B85" i="2"/>
  <c r="A85" i="2"/>
  <c r="X85" i="2" s="1"/>
  <c r="A44" i="2"/>
  <c r="X44" i="2" s="1"/>
  <c r="B44" i="2"/>
  <c r="B46" i="2"/>
  <c r="A46" i="2"/>
  <c r="X46" i="2" s="1"/>
  <c r="B78" i="2"/>
  <c r="A78" i="2"/>
  <c r="X78" i="2" s="1"/>
  <c r="B37" i="2"/>
  <c r="A37" i="2"/>
  <c r="X37" i="2" s="1"/>
  <c r="B35" i="2"/>
  <c r="A35" i="2"/>
  <c r="X35" i="2" s="1"/>
  <c r="A32" i="2"/>
  <c r="X32" i="2" s="1"/>
  <c r="B32" i="2"/>
  <c r="B29" i="2"/>
  <c r="A29" i="2"/>
  <c r="X29" i="2" s="1"/>
  <c r="B27" i="2"/>
  <c r="A27" i="2"/>
  <c r="X27" i="2" s="1"/>
  <c r="A24" i="2"/>
  <c r="X24" i="2" s="1"/>
  <c r="B24" i="2"/>
  <c r="B21" i="2"/>
  <c r="A21" i="2"/>
  <c r="X21" i="2" s="1"/>
  <c r="B86" i="2"/>
  <c r="A86" i="2"/>
  <c r="X86" i="2" s="1"/>
  <c r="B51" i="2"/>
  <c r="A51" i="2"/>
  <c r="X51" i="2" s="1"/>
  <c r="B54" i="2"/>
  <c r="A54" i="2"/>
  <c r="X54" i="2" s="1"/>
  <c r="B59" i="2"/>
  <c r="A59" i="2"/>
  <c r="X59" i="2" s="1"/>
  <c r="B61" i="2"/>
  <c r="A61" i="2"/>
  <c r="X61" i="2" s="1"/>
  <c r="B63" i="2"/>
  <c r="A63" i="2"/>
  <c r="X63" i="2" s="1"/>
  <c r="B66" i="2"/>
  <c r="A66" i="2"/>
  <c r="X66" i="2" s="1"/>
  <c r="B74" i="2"/>
  <c r="A74" i="2"/>
  <c r="X74" i="2" s="1"/>
  <c r="A80" i="2"/>
  <c r="X80" i="2" s="1"/>
  <c r="B80" i="2"/>
  <c r="A82" i="2"/>
  <c r="X82" i="2" s="1"/>
  <c r="B82" i="2"/>
  <c r="B43" i="2"/>
  <c r="A43" i="2"/>
  <c r="X43" i="2" s="1"/>
  <c r="A50" i="2"/>
  <c r="X50" i="2" s="1"/>
  <c r="B50" i="2"/>
  <c r="A30" i="2"/>
  <c r="X30" i="2" s="1"/>
  <c r="B30" i="2"/>
  <c r="A22" i="2"/>
  <c r="X22" i="2" s="1"/>
  <c r="B22" i="2"/>
  <c r="A91" i="2"/>
  <c r="X91" i="2" s="1"/>
  <c r="B91" i="2"/>
  <c r="J91" i="2"/>
  <c r="M91" i="2"/>
  <c r="L91" i="2"/>
  <c r="H91" i="2"/>
  <c r="R91" i="2"/>
  <c r="AC91" i="2"/>
  <c r="AD91" i="2"/>
  <c r="AG91" i="2"/>
  <c r="AC11" i="2"/>
  <c r="AD15" i="2"/>
  <c r="Q15" i="2"/>
  <c r="H19" i="2"/>
  <c r="F19" i="2"/>
  <c r="Z19" i="2"/>
  <c r="V3" i="2"/>
  <c r="U19" i="2"/>
  <c r="R11" i="2"/>
  <c r="Q11" i="2"/>
  <c r="AG3" i="2"/>
  <c r="R19" i="2"/>
  <c r="J11" i="2"/>
  <c r="AB3" i="2"/>
  <c r="W11" i="2"/>
  <c r="W19" i="2"/>
  <c r="S19" i="2"/>
  <c r="U11" i="2"/>
  <c r="O11" i="2"/>
  <c r="G11" i="2"/>
  <c r="AF3" i="2"/>
  <c r="AC2" i="2"/>
  <c r="B2" i="2"/>
  <c r="R2" i="2"/>
  <c r="Q3" i="2"/>
  <c r="R15" i="2"/>
  <c r="F11" i="2"/>
  <c r="H11" i="2" s="1"/>
  <c r="W15" i="2"/>
  <c r="I18" i="2"/>
  <c r="A18" i="2" s="1"/>
  <c r="B18" i="2"/>
  <c r="I6" i="2"/>
  <c r="W6" i="2" s="1"/>
  <c r="B6" i="2"/>
  <c r="A6" i="2"/>
  <c r="S3" i="2"/>
  <c r="G3" i="2"/>
  <c r="G18" i="2"/>
  <c r="U3" i="2"/>
  <c r="P19" i="2"/>
  <c r="Q7" i="2"/>
  <c r="L19" i="2"/>
  <c r="J15" i="2"/>
  <c r="M19" i="2"/>
  <c r="T11" i="2"/>
  <c r="S11" i="2"/>
  <c r="M7" i="2"/>
  <c r="V7" i="2"/>
  <c r="AD3" i="2"/>
  <c r="Y3" i="2"/>
  <c r="Z11" i="2"/>
  <c r="AE11" i="2"/>
  <c r="Z6" i="2"/>
  <c r="Z15" i="2"/>
  <c r="Y19" i="2"/>
  <c r="F100" i="3"/>
  <c r="X100" i="3" s="1"/>
  <c r="I17" i="2"/>
  <c r="B17" i="2"/>
  <c r="A17" i="2"/>
  <c r="B13" i="2"/>
  <c r="I9" i="2"/>
  <c r="AB9" i="2" s="1"/>
  <c r="B9" i="2"/>
  <c r="B5" i="2"/>
  <c r="B19" i="2"/>
  <c r="I15" i="2"/>
  <c r="A15" i="2"/>
  <c r="B15" i="2"/>
  <c r="I11" i="2"/>
  <c r="A11" i="2"/>
  <c r="X11" i="2" s="1"/>
  <c r="B11" i="2"/>
  <c r="AE7" i="2"/>
  <c r="B7" i="2"/>
  <c r="I3" i="2"/>
  <c r="A3" i="2"/>
  <c r="B3" i="2"/>
  <c r="R3" i="2"/>
  <c r="F2" i="2"/>
  <c r="M3" i="2"/>
  <c r="J19" i="2"/>
  <c r="O19" i="2"/>
  <c r="G7" i="2"/>
  <c r="G19" i="2"/>
  <c r="G15" i="2"/>
  <c r="M11" i="2"/>
  <c r="V19" i="2"/>
  <c r="T3" i="2"/>
  <c r="AC3" i="2"/>
  <c r="W3" i="2"/>
  <c r="AD7" i="2"/>
  <c r="AD11" i="2"/>
  <c r="Y11" i="2"/>
  <c r="AA11" i="2"/>
  <c r="AC19" i="2"/>
  <c r="AH19" i="2"/>
  <c r="I14" i="2"/>
  <c r="B14" i="2"/>
  <c r="A14" i="2"/>
  <c r="AA22" i="3" s="1"/>
  <c r="I10" i="2"/>
  <c r="A10" i="2" s="1"/>
  <c r="B10" i="2"/>
  <c r="O3" i="2"/>
  <c r="F3" i="2"/>
  <c r="H3" i="2" s="1"/>
  <c r="F6" i="2"/>
  <c r="H6" i="2" s="1"/>
  <c r="P18" i="2"/>
  <c r="L3" i="2"/>
  <c r="P7" i="2"/>
  <c r="T19" i="2"/>
  <c r="Q19" i="2"/>
  <c r="S7" i="2"/>
  <c r="T15" i="2"/>
  <c r="V11" i="2"/>
  <c r="P11" i="2"/>
  <c r="L11" i="2"/>
  <c r="Z3" i="2"/>
  <c r="AE3" i="2"/>
  <c r="AH3" i="2"/>
  <c r="Y7" i="2"/>
  <c r="AG11" i="2"/>
  <c r="AB11" i="2"/>
  <c r="AF11" i="2"/>
  <c r="AC15" i="2"/>
  <c r="AD19" i="2"/>
  <c r="AB19" i="2"/>
  <c r="AG19" i="2"/>
  <c r="AC14" i="2"/>
  <c r="I19" i="2"/>
  <c r="I16" i="2"/>
  <c r="AE16" i="2" s="1"/>
  <c r="B16" i="2"/>
  <c r="I12" i="2"/>
  <c r="B12" i="2"/>
  <c r="I8" i="2"/>
  <c r="A8" i="2" s="1"/>
  <c r="B8" i="2"/>
  <c r="I4" i="2"/>
  <c r="A4" i="2"/>
  <c r="B4" i="2"/>
  <c r="AG27" i="3"/>
  <c r="T8" i="2"/>
  <c r="H13" i="2"/>
  <c r="P13" i="2"/>
  <c r="T7" i="2"/>
  <c r="O13" i="2"/>
  <c r="U7" i="2"/>
  <c r="V15" i="2"/>
  <c r="P15" i="2"/>
  <c r="U15" i="2"/>
  <c r="S16" i="2"/>
  <c r="M5" i="2"/>
  <c r="P5" i="2"/>
  <c r="O10" i="2"/>
  <c r="F7" i="2"/>
  <c r="H7" i="2" s="1"/>
  <c r="AC7" i="2"/>
  <c r="AH7" i="2"/>
  <c r="AF8" i="2"/>
  <c r="AD5" i="2"/>
  <c r="AF5" i="2"/>
  <c r="AA5" i="2"/>
  <c r="AD13" i="2"/>
  <c r="AF13" i="2"/>
  <c r="AH10" i="2"/>
  <c r="Y15" i="2"/>
  <c r="AH15" i="2"/>
  <c r="AG16" i="2"/>
  <c r="I7" i="2"/>
  <c r="A7" i="2" s="1"/>
  <c r="O5" i="2"/>
  <c r="V10" i="2"/>
  <c r="J16" i="2"/>
  <c r="F5" i="2"/>
  <c r="H5" i="2" s="1"/>
  <c r="L10" i="2"/>
  <c r="J13" i="2"/>
  <c r="T13" i="2"/>
  <c r="J7" i="2"/>
  <c r="Q13" i="2"/>
  <c r="O7" i="2"/>
  <c r="L7" i="2"/>
  <c r="O8" i="2"/>
  <c r="M15" i="2"/>
  <c r="F15" i="2"/>
  <c r="H15" i="2" s="1"/>
  <c r="L15" i="2"/>
  <c r="S5" i="2"/>
  <c r="U5" i="2"/>
  <c r="S15" i="2"/>
  <c r="G13" i="2"/>
  <c r="O15" i="2"/>
  <c r="R7" i="2"/>
  <c r="Z7" i="2"/>
  <c r="AD8" i="2"/>
  <c r="AC5" i="2"/>
  <c r="Z5" i="2"/>
  <c r="AE5" i="2"/>
  <c r="AC13" i="2"/>
  <c r="Z13" i="2"/>
  <c r="AE13" i="2"/>
  <c r="AE15" i="2"/>
  <c r="AB15" i="2"/>
  <c r="AG15" i="2"/>
  <c r="AB18" i="2"/>
  <c r="AK100" i="3"/>
  <c r="J6" i="2"/>
  <c r="T6" i="2"/>
  <c r="P10" i="2"/>
  <c r="M14" i="2"/>
  <c r="V14" i="2"/>
  <c r="F18" i="2"/>
  <c r="H18" i="2" s="1"/>
  <c r="R18" i="2"/>
  <c r="G6" i="2"/>
  <c r="Q10" i="2"/>
  <c r="L14" i="2"/>
  <c r="L18" i="2"/>
  <c r="S18" i="2"/>
  <c r="S14" i="2"/>
  <c r="O14" i="2"/>
  <c r="AE6" i="2"/>
  <c r="AB6" i="2"/>
  <c r="AG6" i="2"/>
  <c r="AD10" i="2"/>
  <c r="AC10" i="2"/>
  <c r="AA10" i="2"/>
  <c r="W14" i="2"/>
  <c r="AG14" i="2"/>
  <c r="AE14" i="2"/>
  <c r="AC18" i="2"/>
  <c r="AG18" i="2"/>
  <c r="Z18" i="2"/>
  <c r="I13" i="2"/>
  <c r="A13" i="2" s="1"/>
  <c r="I5" i="2"/>
  <c r="A5" i="2" s="1"/>
  <c r="O18" i="2"/>
  <c r="U2" i="2"/>
  <c r="M6" i="2"/>
  <c r="F10" i="2"/>
  <c r="H10" i="2" s="1"/>
  <c r="P14" i="2"/>
  <c r="J18" i="2"/>
  <c r="Z2" i="2"/>
  <c r="AF2" i="2"/>
  <c r="AF6" i="2"/>
  <c r="AH6" i="2"/>
  <c r="Y10" i="2"/>
  <c r="W10" i="2"/>
  <c r="Z10" i="2"/>
  <c r="AH14" i="2"/>
  <c r="Y14" i="2"/>
  <c r="W18" i="2"/>
  <c r="AD18" i="2"/>
  <c r="X14" i="2"/>
  <c r="X6" i="2"/>
  <c r="AI9" i="3"/>
  <c r="C8" i="5" s="1"/>
  <c r="A2" i="19" s="1"/>
  <c r="O2" i="2"/>
  <c r="V6" i="2"/>
  <c r="R10" i="2"/>
  <c r="T18" i="2"/>
  <c r="L6" i="2"/>
  <c r="U10" i="2"/>
  <c r="Q14" i="2"/>
  <c r="Q18" i="2"/>
  <c r="P6" i="2"/>
  <c r="J10" i="2"/>
  <c r="T10" i="2"/>
  <c r="F14" i="2"/>
  <c r="H14" i="2" s="1"/>
  <c r="R14" i="2"/>
  <c r="M18" i="2"/>
  <c r="V18" i="2"/>
  <c r="Q6" i="2"/>
  <c r="G10" i="2"/>
  <c r="U14" i="2"/>
  <c r="U18" i="2"/>
  <c r="O6" i="2"/>
  <c r="S6" i="2"/>
  <c r="S10" i="2"/>
  <c r="AD6" i="2"/>
  <c r="AC6" i="2"/>
  <c r="AA6" i="2"/>
  <c r="AE10" i="2"/>
  <c r="AB10" i="2"/>
  <c r="AG10" i="2"/>
  <c r="AD14" i="2"/>
  <c r="AF14" i="2"/>
  <c r="AA14" i="2"/>
  <c r="AH18" i="2"/>
  <c r="Y18" i="2"/>
  <c r="AN100" i="3"/>
  <c r="AA23" i="3"/>
  <c r="AG23" i="3"/>
  <c r="X15" i="2"/>
  <c r="AG15" i="3"/>
  <c r="AG26" i="3"/>
  <c r="AG18" i="3"/>
  <c r="AA7" i="2"/>
  <c r="AF15" i="2"/>
  <c r="AF16" i="2"/>
  <c r="AG17" i="3"/>
  <c r="AG22" i="3"/>
  <c r="AG14" i="3"/>
  <c r="AA9" i="2"/>
  <c r="AE18" i="2"/>
  <c r="AB7" i="2"/>
  <c r="AF18" i="2"/>
  <c r="AG25" i="3"/>
  <c r="AG19" i="3"/>
  <c r="AG11" i="3"/>
  <c r="X17" i="2"/>
  <c r="AA25" i="3"/>
  <c r="G4" i="2"/>
  <c r="M8" i="2"/>
  <c r="V8" i="2"/>
  <c r="F12" i="2"/>
  <c r="H12" i="2" s="1"/>
  <c r="R12" i="2"/>
  <c r="M16" i="2"/>
  <c r="V16" i="2"/>
  <c r="J4" i="2"/>
  <c r="M4" i="2"/>
  <c r="U16" i="2"/>
  <c r="U8" i="2"/>
  <c r="Q12" i="2"/>
  <c r="AD4" i="2"/>
  <c r="AG4" i="2"/>
  <c r="AF4" i="2"/>
  <c r="AH8" i="2"/>
  <c r="AB8" i="2"/>
  <c r="AA8" i="2"/>
  <c r="AC12" i="2"/>
  <c r="Y12" i="2"/>
  <c r="W12" i="2"/>
  <c r="AB16" i="2"/>
  <c r="AA16" i="2"/>
  <c r="AK9" i="3"/>
  <c r="I12" i="5" s="1"/>
  <c r="A12" i="19" s="1"/>
  <c r="AQ9" i="3"/>
  <c r="F26" i="5" s="1"/>
  <c r="G29" i="17" s="1"/>
  <c r="O4" i="2"/>
  <c r="R4" i="2"/>
  <c r="P8" i="2"/>
  <c r="T12" i="2"/>
  <c r="P16" i="2"/>
  <c r="S8" i="2"/>
  <c r="U4" i="2"/>
  <c r="L16" i="2"/>
  <c r="G12" i="2"/>
  <c r="S12" i="2"/>
  <c r="G8" i="2"/>
  <c r="O16" i="2"/>
  <c r="AH4" i="2"/>
  <c r="AB4" i="2"/>
  <c r="AA4" i="2"/>
  <c r="AC8" i="2"/>
  <c r="Y8" i="2"/>
  <c r="W8" i="2"/>
  <c r="Z12" i="2"/>
  <c r="AE12" i="2"/>
  <c r="AC16" i="2"/>
  <c r="Y16" i="2"/>
  <c r="W16" i="2"/>
  <c r="AG24" i="3"/>
  <c r="AG20" i="3"/>
  <c r="AG16" i="3"/>
  <c r="AG12" i="3"/>
  <c r="J12" i="2"/>
  <c r="S4" i="2"/>
  <c r="F4" i="2"/>
  <c r="H4" i="2" s="1"/>
  <c r="L4" i="2"/>
  <c r="F8" i="2"/>
  <c r="H8" i="2" s="1"/>
  <c r="R8" i="2"/>
  <c r="M12" i="2"/>
  <c r="V12" i="2"/>
  <c r="F16" i="2"/>
  <c r="H16" i="2" s="1"/>
  <c r="R16" i="2"/>
  <c r="Q4" i="2"/>
  <c r="P4" i="2"/>
  <c r="Q16" i="2"/>
  <c r="U12" i="2"/>
  <c r="T4" i="2"/>
  <c r="L8" i="2"/>
  <c r="O12" i="2"/>
  <c r="AC4" i="2"/>
  <c r="Y4" i="2"/>
  <c r="W4" i="2"/>
  <c r="Z8" i="2"/>
  <c r="AE8" i="2"/>
  <c r="AD12" i="2"/>
  <c r="AG12" i="2"/>
  <c r="AF12" i="2"/>
  <c r="Z16" i="2"/>
  <c r="AD16" i="2"/>
  <c r="AH16" i="2"/>
  <c r="AS9" i="3"/>
  <c r="L26" i="5" s="1"/>
  <c r="G30" i="17" s="1"/>
  <c r="X3" i="2"/>
  <c r="AO9" i="3"/>
  <c r="U13" i="5" s="1"/>
  <c r="A25" i="19" s="1"/>
  <c r="T2" i="2"/>
  <c r="J2" i="2"/>
  <c r="L2" i="2"/>
  <c r="AH2" i="2"/>
  <c r="AB2" i="2"/>
  <c r="AM9" i="3"/>
  <c r="O13" i="5" s="1"/>
  <c r="A19" i="19" s="1"/>
  <c r="AE2" i="2"/>
  <c r="Q2" i="2"/>
  <c r="Y2" i="2"/>
  <c r="AA2" i="2"/>
  <c r="AD2" i="2"/>
  <c r="S2" i="2"/>
  <c r="V2" i="2"/>
  <c r="H2" i="2"/>
  <c r="M2" i="2"/>
  <c r="I2" i="2"/>
  <c r="P2" i="2"/>
  <c r="AG2" i="2"/>
  <c r="AA14" i="3"/>
  <c r="D7" i="21"/>
  <c r="W100" i="3" l="1"/>
  <c r="AG100" i="3"/>
  <c r="V100" i="3"/>
  <c r="AO100" i="3"/>
  <c r="AC100" i="3"/>
  <c r="AF100" i="3"/>
  <c r="AP100" i="3"/>
  <c r="AQ100" i="3"/>
  <c r="Z100" i="3"/>
  <c r="AL100" i="3"/>
  <c r="C10" i="5"/>
  <c r="A4" i="19" s="1"/>
  <c r="AA19" i="3"/>
  <c r="X10" i="2"/>
  <c r="AA18" i="3"/>
  <c r="AA26" i="3"/>
  <c r="X18" i="2"/>
  <c r="AA12" i="2"/>
  <c r="AB12" i="2"/>
  <c r="A19" i="2"/>
  <c r="X19" i="2" s="1"/>
  <c r="AA11" i="3"/>
  <c r="AE19" i="2"/>
  <c r="A16" i="2"/>
  <c r="X16" i="2" s="1"/>
  <c r="AF17" i="2"/>
  <c r="AE17" i="2"/>
  <c r="AF19" i="2"/>
  <c r="A12" i="2"/>
  <c r="X12" i="2" s="1"/>
  <c r="A9" i="2"/>
  <c r="AA17" i="3" s="1"/>
  <c r="A2" i="2"/>
  <c r="AG10" i="3" s="1"/>
  <c r="C11" i="5"/>
  <c r="A5" i="19" s="1"/>
  <c r="AH100" i="3"/>
  <c r="AJ100" i="3"/>
  <c r="AE100" i="3"/>
  <c r="AI100" i="3"/>
  <c r="C33" i="17"/>
  <c r="Y100" i="3"/>
  <c r="AB100" i="3"/>
  <c r="C13" i="5"/>
  <c r="A7" i="19" s="1"/>
  <c r="C12" i="5"/>
  <c r="A6" i="19" s="1"/>
  <c r="M6" i="19" s="1"/>
  <c r="AR100" i="3"/>
  <c r="AA100" i="3"/>
  <c r="AD100" i="3"/>
  <c r="AM100" i="3"/>
  <c r="AS100" i="3"/>
  <c r="AA13" i="3"/>
  <c r="W5" i="2"/>
  <c r="AA21" i="3"/>
  <c r="AB13" i="2"/>
  <c r="AA13" i="2"/>
  <c r="W7" i="2"/>
  <c r="F14" i="5"/>
  <c r="C28" i="17" s="1"/>
  <c r="C9" i="5"/>
  <c r="A3" i="19" s="1"/>
  <c r="C3" i="19" s="1"/>
  <c r="I9" i="5"/>
  <c r="A9" i="19" s="1"/>
  <c r="L9" i="19" s="1"/>
  <c r="W2" i="2"/>
  <c r="J19" i="19"/>
  <c r="D19" i="19"/>
  <c r="C19" i="19"/>
  <c r="B19" i="19"/>
  <c r="L19" i="19"/>
  <c r="M19" i="19"/>
  <c r="K19" i="19"/>
  <c r="M12" i="19"/>
  <c r="B12" i="19"/>
  <c r="D12" i="19"/>
  <c r="K12" i="19"/>
  <c r="C12" i="19"/>
  <c r="L12" i="19"/>
  <c r="J12" i="19"/>
  <c r="K5" i="19"/>
  <c r="J5" i="19"/>
  <c r="D5" i="19"/>
  <c r="B5" i="19"/>
  <c r="L5" i="19"/>
  <c r="M5" i="19"/>
  <c r="C5" i="19"/>
  <c r="M4" i="19"/>
  <c r="L4" i="19"/>
  <c r="B4" i="19"/>
  <c r="C4" i="19"/>
  <c r="D4" i="19"/>
  <c r="J4" i="19"/>
  <c r="K4" i="19"/>
  <c r="L6" i="19"/>
  <c r="I8" i="5"/>
  <c r="A8" i="19" s="1"/>
  <c r="I10" i="5"/>
  <c r="A10" i="19" s="1"/>
  <c r="J7" i="19"/>
  <c r="K7" i="19"/>
  <c r="M7" i="19"/>
  <c r="C7" i="19"/>
  <c r="B7" i="19"/>
  <c r="L7" i="19"/>
  <c r="D7" i="19"/>
  <c r="I11" i="5"/>
  <c r="A11" i="19" s="1"/>
  <c r="L14" i="5"/>
  <c r="C29" i="17" s="1"/>
  <c r="M2" i="19"/>
  <c r="D2" i="19"/>
  <c r="C2" i="19"/>
  <c r="K2" i="19"/>
  <c r="L2" i="19"/>
  <c r="B2" i="19"/>
  <c r="J2" i="19"/>
  <c r="M25" i="19"/>
  <c r="D25" i="19"/>
  <c r="L25" i="19"/>
  <c r="C25" i="19"/>
  <c r="K25" i="19"/>
  <c r="H25" i="19"/>
  <c r="J25" i="19"/>
  <c r="I25" i="19"/>
  <c r="B25" i="19"/>
  <c r="AG21" i="3"/>
  <c r="AG13" i="3"/>
  <c r="X5" i="2"/>
  <c r="O9" i="5"/>
  <c r="A15" i="19" s="1"/>
  <c r="C23" i="5"/>
  <c r="A29" i="19" s="1"/>
  <c r="C20" i="5"/>
  <c r="A26" i="19" s="1"/>
  <c r="C24" i="5"/>
  <c r="A30" i="19" s="1"/>
  <c r="O11" i="5"/>
  <c r="A17" i="19" s="1"/>
  <c r="O12" i="5"/>
  <c r="A18" i="19" s="1"/>
  <c r="R14" i="5"/>
  <c r="C30" i="17" s="1"/>
  <c r="O10" i="5"/>
  <c r="O8" i="5"/>
  <c r="A14" i="19" s="1"/>
  <c r="C25" i="5"/>
  <c r="A31" i="19" s="1"/>
  <c r="C22" i="5"/>
  <c r="A28" i="19" s="1"/>
  <c r="I13" i="5"/>
  <c r="A13" i="19" s="1"/>
  <c r="C21" i="5"/>
  <c r="A27" i="19" s="1"/>
  <c r="U10" i="5"/>
  <c r="A22" i="19" s="1"/>
  <c r="U9" i="5"/>
  <c r="A21" i="19" s="1"/>
  <c r="U12" i="5"/>
  <c r="A24" i="19" s="1"/>
  <c r="X14" i="5"/>
  <c r="G28" i="17" s="1"/>
  <c r="I25" i="5"/>
  <c r="A37" i="19" s="1"/>
  <c r="I24" i="5"/>
  <c r="A36" i="19" s="1"/>
  <c r="AA12" i="3"/>
  <c r="E10" i="5" s="1"/>
  <c r="H4" i="19" s="1"/>
  <c r="X4" i="2"/>
  <c r="AA24" i="3"/>
  <c r="I23" i="5"/>
  <c r="A35" i="19" s="1"/>
  <c r="I22" i="5"/>
  <c r="A34" i="19" s="1"/>
  <c r="AA16" i="3"/>
  <c r="X8" i="2"/>
  <c r="I20" i="5"/>
  <c r="A32" i="19" s="1"/>
  <c r="I21" i="5"/>
  <c r="A33" i="19" s="1"/>
  <c r="AA20" i="3"/>
  <c r="U8" i="5"/>
  <c r="A20" i="19" s="1"/>
  <c r="U11" i="5"/>
  <c r="A23" i="19" s="1"/>
  <c r="AA10" i="3"/>
  <c r="E8" i="5" s="1"/>
  <c r="H2" i="19" s="1"/>
  <c r="J13" i="5"/>
  <c r="E20" i="5"/>
  <c r="D8" i="5"/>
  <c r="I2" i="19" s="1"/>
  <c r="J12" i="5"/>
  <c r="I12" i="19" s="1"/>
  <c r="K12" i="5"/>
  <c r="H12" i="19" s="1"/>
  <c r="W13" i="5"/>
  <c r="V13" i="5"/>
  <c r="P13" i="5"/>
  <c r="I19" i="19" s="1"/>
  <c r="D13" i="5"/>
  <c r="I7" i="19" s="1"/>
  <c r="D23" i="5"/>
  <c r="E23" i="5"/>
  <c r="D22" i="5"/>
  <c r="D9" i="5"/>
  <c r="E9" i="5"/>
  <c r="W9" i="5"/>
  <c r="E11" i="5"/>
  <c r="H5" i="19" s="1"/>
  <c r="D11" i="5"/>
  <c r="I5" i="19" s="1"/>
  <c r="D10" i="5"/>
  <c r="I4" i="19" s="1"/>
  <c r="V9" i="5" l="1"/>
  <c r="E22" i="5"/>
  <c r="B9" i="19"/>
  <c r="D20" i="5"/>
  <c r="X2" i="2"/>
  <c r="D12" i="5"/>
  <c r="I6" i="19" s="1"/>
  <c r="Q9" i="5"/>
  <c r="J6" i="19"/>
  <c r="D6" i="19"/>
  <c r="E12" i="5"/>
  <c r="H6" i="19" s="1"/>
  <c r="B6" i="19"/>
  <c r="K6" i="19"/>
  <c r="C6" i="19"/>
  <c r="I3" i="19"/>
  <c r="L3" i="19"/>
  <c r="D3" i="19"/>
  <c r="B3" i="19"/>
  <c r="H3" i="19"/>
  <c r="K3" i="19"/>
  <c r="J3" i="19"/>
  <c r="M3" i="19"/>
  <c r="X9" i="2"/>
  <c r="AA27" i="3"/>
  <c r="Q13" i="5" s="1"/>
  <c r="H19" i="19" s="1"/>
  <c r="J8" i="5"/>
  <c r="I8" i="19" s="1"/>
  <c r="K11" i="5"/>
  <c r="H11" i="19" s="1"/>
  <c r="P9" i="5"/>
  <c r="I15" i="19" s="1"/>
  <c r="K9" i="5"/>
  <c r="J11" i="5"/>
  <c r="I11" i="19" s="1"/>
  <c r="D9" i="19"/>
  <c r="K9" i="19"/>
  <c r="AA15" i="3"/>
  <c r="E13" i="5" s="1"/>
  <c r="H7" i="19" s="1"/>
  <c r="X7" i="2"/>
  <c r="J9" i="5"/>
  <c r="I9" i="19" s="1"/>
  <c r="X13" i="2"/>
  <c r="C9" i="19"/>
  <c r="J9" i="19"/>
  <c r="M9" i="19"/>
  <c r="K8" i="5"/>
  <c r="H8" i="19" s="1"/>
  <c r="H9" i="19"/>
  <c r="Q10" i="5"/>
  <c r="A16" i="19"/>
  <c r="M20" i="19"/>
  <c r="I20" i="19"/>
  <c r="C20" i="19"/>
  <c r="K20" i="19"/>
  <c r="D20" i="19"/>
  <c r="J20" i="19"/>
  <c r="B20" i="19"/>
  <c r="L20" i="19"/>
  <c r="J23" i="5"/>
  <c r="K13" i="5"/>
  <c r="E24" i="5"/>
  <c r="K10" i="5"/>
  <c r="H10" i="19" s="1"/>
  <c r="K24" i="5"/>
  <c r="M28" i="19"/>
  <c r="J28" i="19"/>
  <c r="H28" i="19"/>
  <c r="L28" i="19"/>
  <c r="B28" i="19"/>
  <c r="C28" i="19"/>
  <c r="D28" i="19"/>
  <c r="I28" i="19"/>
  <c r="K28" i="19"/>
  <c r="K26" i="19"/>
  <c r="M26" i="19"/>
  <c r="I26" i="19"/>
  <c r="L26" i="19"/>
  <c r="H26" i="19"/>
  <c r="C26" i="19"/>
  <c r="D26" i="19"/>
  <c r="J26" i="19"/>
  <c r="B26" i="19"/>
  <c r="J11" i="19"/>
  <c r="D11" i="19"/>
  <c r="K11" i="19"/>
  <c r="B11" i="19"/>
  <c r="C11" i="19"/>
  <c r="M11" i="19"/>
  <c r="L11" i="19"/>
  <c r="M8" i="19"/>
  <c r="K8" i="19"/>
  <c r="B8" i="19"/>
  <c r="C8" i="19"/>
  <c r="J8" i="19"/>
  <c r="L8" i="19"/>
  <c r="D8" i="19"/>
  <c r="K20" i="5"/>
  <c r="V12" i="5"/>
  <c r="P10" i="5"/>
  <c r="M21" i="19"/>
  <c r="C21" i="19"/>
  <c r="I21" i="19"/>
  <c r="K21" i="19"/>
  <c r="B21" i="19"/>
  <c r="J21" i="19"/>
  <c r="L21" i="19"/>
  <c r="D21" i="19"/>
  <c r="H21" i="19"/>
  <c r="D24" i="5"/>
  <c r="J10" i="5"/>
  <c r="K25" i="5"/>
  <c r="V10" i="5"/>
  <c r="D25" i="5"/>
  <c r="P12" i="5"/>
  <c r="M29" i="19"/>
  <c r="C29" i="19"/>
  <c r="J29" i="19"/>
  <c r="D29" i="19"/>
  <c r="K29" i="19"/>
  <c r="L29" i="19"/>
  <c r="B29" i="19"/>
  <c r="I29" i="19"/>
  <c r="H29" i="19"/>
  <c r="M10" i="19"/>
  <c r="J10" i="19"/>
  <c r="K10" i="19"/>
  <c r="D10" i="19"/>
  <c r="B10" i="19"/>
  <c r="C10" i="19"/>
  <c r="I10" i="19"/>
  <c r="L10" i="19"/>
  <c r="M23" i="19"/>
  <c r="D23" i="19"/>
  <c r="B23" i="19"/>
  <c r="C23" i="19"/>
  <c r="J23" i="19"/>
  <c r="K23" i="19"/>
  <c r="L23" i="19"/>
  <c r="M33" i="19"/>
  <c r="J33" i="19"/>
  <c r="L33" i="19"/>
  <c r="B33" i="19"/>
  <c r="D33" i="19"/>
  <c r="I33" i="19"/>
  <c r="C33" i="19"/>
  <c r="K33" i="19"/>
  <c r="K34" i="19"/>
  <c r="M34" i="19"/>
  <c r="C34" i="19"/>
  <c r="B34" i="19"/>
  <c r="J34" i="19"/>
  <c r="L34" i="19"/>
  <c r="D34" i="19"/>
  <c r="D21" i="5"/>
  <c r="Q8" i="5"/>
  <c r="Q11" i="5"/>
  <c r="J15" i="19"/>
  <c r="M15" i="19"/>
  <c r="L15" i="19"/>
  <c r="D15" i="19"/>
  <c r="C15" i="19"/>
  <c r="K15" i="19"/>
  <c r="B15" i="19"/>
  <c r="H15" i="19"/>
  <c r="J20" i="5"/>
  <c r="W12" i="5"/>
  <c r="W8" i="5"/>
  <c r="H20" i="19" s="1"/>
  <c r="K23" i="5"/>
  <c r="J25" i="5"/>
  <c r="E25" i="5"/>
  <c r="W10" i="5"/>
  <c r="P11" i="5"/>
  <c r="J24" i="5"/>
  <c r="Q12" i="5"/>
  <c r="P8" i="5"/>
  <c r="J21" i="5"/>
  <c r="E21" i="5"/>
  <c r="V8" i="5"/>
  <c r="F101" i="3"/>
  <c r="K21" i="5"/>
  <c r="H33" i="19" s="1"/>
  <c r="K22" i="5"/>
  <c r="H34" i="19" s="1"/>
  <c r="J22" i="5"/>
  <c r="I34" i="19" s="1"/>
  <c r="V11" i="5"/>
  <c r="I23" i="19" s="1"/>
  <c r="W11" i="5"/>
  <c r="H23" i="19" s="1"/>
  <c r="M14" i="19" l="1"/>
  <c r="K14" i="19"/>
  <c r="B14" i="19"/>
  <c r="L14" i="19"/>
  <c r="C14" i="19"/>
  <c r="J14" i="19"/>
  <c r="D14" i="19"/>
  <c r="H14" i="19"/>
  <c r="I14" i="19"/>
  <c r="M18" i="19"/>
  <c r="C18" i="19"/>
  <c r="K18" i="19"/>
  <c r="B18" i="19"/>
  <c r="J18" i="19"/>
  <c r="D18" i="19"/>
  <c r="I18" i="19"/>
  <c r="L18" i="19"/>
  <c r="H18" i="19"/>
  <c r="K22" i="19"/>
  <c r="B22" i="19"/>
  <c r="D22" i="19"/>
  <c r="L22" i="19"/>
  <c r="M22" i="19"/>
  <c r="H22" i="19"/>
  <c r="I22" i="19"/>
  <c r="C22" i="19"/>
  <c r="J22" i="19"/>
  <c r="K30" i="19"/>
  <c r="J30" i="19"/>
  <c r="D30" i="19"/>
  <c r="H30" i="19"/>
  <c r="L30" i="19"/>
  <c r="M30" i="19"/>
  <c r="B30" i="19"/>
  <c r="I30" i="19"/>
  <c r="C30" i="19"/>
  <c r="M35" i="19"/>
  <c r="D35" i="19"/>
  <c r="B35" i="19"/>
  <c r="C35" i="19"/>
  <c r="I35" i="19"/>
  <c r="J35" i="19"/>
  <c r="K35" i="19"/>
  <c r="L35" i="19"/>
  <c r="H35" i="19"/>
  <c r="M16" i="19"/>
  <c r="I16" i="19"/>
  <c r="J16" i="19"/>
  <c r="H16" i="19"/>
  <c r="K16" i="19"/>
  <c r="L16" i="19"/>
  <c r="B16" i="19"/>
  <c r="D16" i="19"/>
  <c r="C16" i="19"/>
  <c r="M27" i="19"/>
  <c r="D27" i="19"/>
  <c r="B27" i="19"/>
  <c r="C27" i="19"/>
  <c r="I27" i="19"/>
  <c r="J27" i="19"/>
  <c r="K27" i="19"/>
  <c r="H27" i="19"/>
  <c r="L27" i="19"/>
  <c r="M24" i="19"/>
  <c r="B24" i="19"/>
  <c r="K24" i="19"/>
  <c r="I24" i="19"/>
  <c r="J24" i="19"/>
  <c r="C24" i="19"/>
  <c r="D24" i="19"/>
  <c r="H24" i="19"/>
  <c r="L24" i="19"/>
  <c r="M36" i="19"/>
  <c r="D36" i="19"/>
  <c r="C36" i="19"/>
  <c r="K36" i="19"/>
  <c r="L36" i="19"/>
  <c r="B36" i="19"/>
  <c r="I36" i="19"/>
  <c r="J36" i="19"/>
  <c r="H36" i="19"/>
  <c r="M32" i="19"/>
  <c r="B32" i="19"/>
  <c r="L32" i="19"/>
  <c r="I32" i="19"/>
  <c r="K32" i="19"/>
  <c r="D32" i="19"/>
  <c r="H32" i="19"/>
  <c r="J32" i="19"/>
  <c r="C32" i="19"/>
  <c r="J17" i="19"/>
  <c r="M17" i="19"/>
  <c r="K17" i="19"/>
  <c r="C17" i="19"/>
  <c r="H17" i="19"/>
  <c r="I17" i="19"/>
  <c r="B17" i="19"/>
  <c r="L17" i="19"/>
  <c r="D17" i="19"/>
  <c r="M31" i="19"/>
  <c r="D31" i="19"/>
  <c r="B31" i="19"/>
  <c r="C31" i="19"/>
  <c r="H31" i="19"/>
  <c r="J31" i="19"/>
  <c r="K31" i="19"/>
  <c r="L31" i="19"/>
  <c r="I31" i="19"/>
  <c r="M37" i="19"/>
  <c r="K37" i="19"/>
  <c r="C37" i="19"/>
  <c r="L37" i="19"/>
  <c r="I37" i="19"/>
  <c r="D37" i="19"/>
  <c r="H37" i="19"/>
  <c r="B37" i="19"/>
  <c r="J37" i="19"/>
  <c r="M13" i="19"/>
  <c r="J13" i="19"/>
  <c r="L13" i="19"/>
  <c r="K13" i="19"/>
  <c r="C13" i="19"/>
  <c r="H13" i="19"/>
  <c r="I13" i="19"/>
  <c r="B13" i="19"/>
  <c r="D13" i="19"/>
  <c r="C34" i="17"/>
</calcChain>
</file>

<file path=xl/comments1.xml><?xml version="1.0" encoding="utf-8"?>
<comments xmlns="http://schemas.openxmlformats.org/spreadsheetml/2006/main">
  <authors>
    <author>KATSUMI</author>
  </authors>
  <commentList>
    <comment ref="C9"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E10"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1"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2"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3"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4"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5"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6"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7"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8"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9"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0"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1"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2"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3"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4"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5"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6"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7"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8"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9"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0"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1"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2"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3"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4"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5"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6"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7"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8"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9"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0"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1"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2"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3"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4"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5"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6"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7"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8"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9"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0"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1"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2"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3"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4"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5"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6"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7"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8"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9"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0"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1"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2"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3"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4"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5"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6"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7"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8"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9"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0"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1"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2"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3"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4"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5"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6"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7"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8"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9"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0"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1"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2"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3"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4"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5"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6"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7"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8"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9"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0"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1"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2"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3"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4"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5"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6"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7"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8"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9" authorId="0" shapeId="0">
      <text>
        <r>
          <rPr>
            <b/>
            <sz val="20"/>
            <color indexed="81"/>
            <rFont val="ＭＳ ゴシック"/>
            <family val="3"/>
            <charset val="128"/>
          </rPr>
          <t>必ず、学校名を入力してください。
学校名が入っていない場合は、出場を認めません。ドロップダウンリストからも選択できます。</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<sst xmlns="http://schemas.openxmlformats.org/spreadsheetml/2006/main" count="1299" uniqueCount="926">
  <si>
    <t>ﾅﾝﾊﾞｰ</t>
    <phoneticPr fontId="2"/>
  </si>
  <si>
    <t>学年</t>
    <rPh sb="0" eb="2">
      <t>ガクネン</t>
    </rPh>
    <phoneticPr fontId="2"/>
  </si>
  <si>
    <t>男</t>
    <rPh sb="0" eb="1">
      <t>オトコ</t>
    </rPh>
    <phoneticPr fontId="2"/>
  </si>
  <si>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</si>
  <si>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</si>
  <si>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</si>
  <si>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</si>
  <si>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</si>
  <si>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</si>
  <si>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</si>
  <si>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</si>
  <si>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</si>
  <si>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</si>
  <si>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</si>
  <si>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</si>
  <si>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</si>
  <si>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</si>
  <si>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</si>
  <si>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</si>
  <si>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</si>
  <si>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</si>
  <si>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</si>
  <si>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</si>
  <si>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</si>
  <si>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</si>
  <si>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</si>
  <si>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</si>
  <si>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</si>
  <si>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</si>
  <si>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</si>
  <si>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</si>
  <si>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</si>
  <si>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</si>
  <si>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</si>
  <si>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</si>
  <si>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</si>
  <si>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</si>
  <si>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性別</t>
    <rPh sb="0" eb="2">
      <t>セイベツ</t>
    </rPh>
    <phoneticPr fontId="2"/>
  </si>
  <si>
    <t>学年</t>
    <rPh sb="0" eb="2">
      <t>ガクネン</t>
    </rPh>
    <phoneticPr fontId="2"/>
  </si>
  <si>
    <t>記録</t>
    <rPh sb="0" eb="2">
      <t>キロク</t>
    </rPh>
    <phoneticPr fontId="2"/>
  </si>
  <si>
    <t>例</t>
    <rPh sb="0" eb="1">
      <t>レイ</t>
    </rPh>
    <phoneticPr fontId="2"/>
  </si>
  <si>
    <t>西三　太郎</t>
    <rPh sb="0" eb="1">
      <t>セイ</t>
    </rPh>
    <rPh sb="1" eb="2">
      <t>サン</t>
    </rPh>
    <rPh sb="3" eb="5">
      <t>タロウ</t>
    </rPh>
    <phoneticPr fontId="2"/>
  </si>
  <si>
    <t>氏　名</t>
    <rPh sb="0" eb="1">
      <t>シ</t>
    </rPh>
    <rPh sb="2" eb="3">
      <t>メイ</t>
    </rPh>
    <phoneticPr fontId="2"/>
  </si>
  <si>
    <t>A4サイズ</t>
    <phoneticPr fontId="6"/>
  </si>
  <si>
    <t>男　　　子</t>
    <rPh sb="0" eb="1">
      <t>オトコ</t>
    </rPh>
    <rPh sb="4" eb="5">
      <t>コ</t>
    </rPh>
    <phoneticPr fontId="6"/>
  </si>
  <si>
    <t>女　　　子</t>
    <rPh sb="0" eb="1">
      <t>オンナ</t>
    </rPh>
    <rPh sb="4" eb="5">
      <t>コ</t>
    </rPh>
    <phoneticPr fontId="6"/>
  </si>
  <si>
    <t>種　　目</t>
    <rPh sb="0" eb="1">
      <t>タネ</t>
    </rPh>
    <rPh sb="3" eb="4">
      <t>メ</t>
    </rPh>
    <phoneticPr fontId="6"/>
  </si>
  <si>
    <t>申込数</t>
    <rPh sb="0" eb="2">
      <t>モウシコミ</t>
    </rPh>
    <rPh sb="2" eb="3">
      <t>スウ</t>
    </rPh>
    <phoneticPr fontId="6"/>
  </si>
  <si>
    <t>種　　　目</t>
    <rPh sb="0" eb="1">
      <t>タネ</t>
    </rPh>
    <rPh sb="4" eb="5">
      <t>メ</t>
    </rPh>
    <phoneticPr fontId="6"/>
  </si>
  <si>
    <t>男種目</t>
    <rPh sb="0" eb="3">
      <t>オトコシュモク</t>
    </rPh>
    <phoneticPr fontId="6"/>
  </si>
  <si>
    <t>女種目</t>
    <rPh sb="0" eb="1">
      <t>オンナ</t>
    </rPh>
    <rPh sb="1" eb="3">
      <t>シュモク</t>
    </rPh>
    <phoneticPr fontId="6"/>
  </si>
  <si>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6"/>
  </si>
  <si>
    <t>女</t>
    <rPh sb="0" eb="1">
      <t>オンナ</t>
    </rPh>
    <phoneticPr fontId="2"/>
  </si>
  <si>
    <t>男</t>
    <rPh sb="0" eb="1">
      <t>オトコ</t>
    </rPh>
    <phoneticPr fontId="2"/>
  </si>
  <si>
    <t>○</t>
    <phoneticPr fontId="2"/>
  </si>
  <si>
    <t>大会名</t>
    <rPh sb="0" eb="2">
      <t>タイカイ</t>
    </rPh>
    <rPh sb="2" eb="3">
      <t>メイ</t>
    </rPh>
    <phoneticPr fontId="2"/>
  </si>
  <si>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</si>
  <si>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</si>
  <si>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</si>
  <si>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</si>
  <si>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</si>
  <si>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</si>
  <si>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</si>
  <si>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</si>
  <si>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</si>
  <si>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</si>
  <si>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</si>
  <si>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2"/>
  </si>
  <si>
    <t>申込チーム数</t>
    <rPh sb="0" eb="2">
      <t>モウシコミ</t>
    </rPh>
    <rPh sb="5" eb="6">
      <t>スウ</t>
    </rPh>
    <phoneticPr fontId="2"/>
  </si>
  <si>
    <t>②選手情報入力</t>
    <rPh sb="1" eb="3">
      <t>センシュ</t>
    </rPh>
    <rPh sb="3" eb="5">
      <t>ジョウホウ</t>
    </rPh>
    <rPh sb="5" eb="7">
      <t>ニュウリョク</t>
    </rPh>
    <phoneticPr fontId="2"/>
  </si>
  <si>
    <t>④種目別人数一覧表</t>
    <rPh sb="1" eb="4">
      <t>シュモクベツ</t>
    </rPh>
    <rPh sb="4" eb="6">
      <t>ニンズウ</t>
    </rPh>
    <rPh sb="6" eb="8">
      <t>イチラン</t>
    </rPh>
    <rPh sb="8" eb="9">
      <t>ヒョウ</t>
    </rPh>
    <phoneticPr fontId="2"/>
  </si>
  <si>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2"/>
  </si>
  <si>
    <t xml:space="preserve">チーム名 </t>
    <rPh sb="3" eb="4">
      <t>メイ</t>
    </rPh>
    <phoneticPr fontId="2"/>
  </si>
  <si>
    <t>54秒23</t>
    <rPh sb="2" eb="3">
      <t>ビョウ</t>
    </rPh>
    <phoneticPr fontId="2"/>
  </si>
  <si>
    <t>↓</t>
    <phoneticPr fontId="2"/>
  </si>
  <si>
    <t>期　日</t>
    <rPh sb="0" eb="1">
      <t>キ</t>
    </rPh>
    <rPh sb="2" eb="3">
      <t>ヒ</t>
    </rPh>
    <phoneticPr fontId="2"/>
  </si>
  <si>
    <t>会　場</t>
    <rPh sb="0" eb="1">
      <t>カイ</t>
    </rPh>
    <rPh sb="2" eb="3">
      <t>バ</t>
    </rPh>
    <phoneticPr fontId="2"/>
  </si>
  <si>
    <t>　　②選手情報の入力</t>
    <rPh sb="3" eb="5">
      <t>センシュ</t>
    </rPh>
    <rPh sb="5" eb="7">
      <t>ジョウホウ</t>
    </rPh>
    <rPh sb="8" eb="10">
      <t>ニュウリョク</t>
    </rPh>
    <phoneticPr fontId="2"/>
  </si>
  <si>
    <t>送付先</t>
    <rPh sb="0" eb="2">
      <t>ソウフ</t>
    </rPh>
    <rPh sb="2" eb="3">
      <t>サキ</t>
    </rPh>
    <phoneticPr fontId="2"/>
  </si>
  <si>
    <t>　★問い合わせ先</t>
    <rPh sb="2" eb="3">
      <t>ト</t>
    </rPh>
    <rPh sb="4" eb="5">
      <t>ア</t>
    </rPh>
    <rPh sb="7" eb="8">
      <t>サキ</t>
    </rPh>
    <phoneticPr fontId="2"/>
  </si>
  <si>
    <t>　★データ入力前にこのページの内容を必ずお読みください。</t>
    <rPh sb="5" eb="7">
      <t>ニュウリョク</t>
    </rPh>
    <rPh sb="7" eb="8">
      <t>マエ</t>
    </rPh>
    <rPh sb="15" eb="17">
      <t>ナイヨウ</t>
    </rPh>
    <rPh sb="18" eb="19">
      <t>カナラ</t>
    </rPh>
    <rPh sb="21" eb="22">
      <t>ヨ</t>
    </rPh>
    <phoneticPr fontId="2"/>
  </si>
  <si>
    <t>12秒00</t>
    <rPh sb="2" eb="3">
      <t>ビョウ</t>
    </rPh>
    <phoneticPr fontId="2"/>
  </si>
  <si>
    <t>　　 のときは整数で表示されます。</t>
    <rPh sb="7" eb="9">
      <t>セイスウ</t>
    </rPh>
    <rPh sb="10" eb="12">
      <t>ヒョウジ</t>
    </rPh>
    <phoneticPr fontId="2"/>
  </si>
  <si>
    <t>　　なっていることを確認してください。</t>
    <rPh sb="10" eb="12">
      <t>カクニン</t>
    </rPh>
    <phoneticPr fontId="2"/>
  </si>
  <si>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2"/>
  </si>
  <si>
    <t>○</t>
    <phoneticPr fontId="2"/>
  </si>
  <si>
    <t>男100m</t>
    <rPh sb="0" eb="1">
      <t>ダン</t>
    </rPh>
    <phoneticPr fontId="2"/>
  </si>
  <si>
    <t>★記録がない場合は空欄にしてください。</t>
    <rPh sb="1" eb="3">
      <t>キロク</t>
    </rPh>
    <rPh sb="6" eb="8">
      <t>バアイ</t>
    </rPh>
    <rPh sb="9" eb="11">
      <t>クウラン</t>
    </rPh>
    <phoneticPr fontId="2"/>
  </si>
  <si>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2"/>
  </si>
  <si>
    <t>Ord</t>
    <phoneticPr fontId="2"/>
  </si>
  <si>
    <r>
      <t>　　※</t>
    </r>
    <r>
      <rPr>
        <b/>
        <sz val="11"/>
        <color indexed="10"/>
        <rFont val="ＭＳ ゴシック"/>
        <family val="3"/>
        <charset val="128"/>
      </rPr>
      <t>記録は、次のとおり入力してください。</t>
    </r>
    <rPh sb="3" eb="5">
      <t>キロク</t>
    </rPh>
    <rPh sb="7" eb="8">
      <t>ツギ</t>
    </rPh>
    <rPh sb="12" eb="14">
      <t>ニュウリョク</t>
    </rPh>
    <phoneticPr fontId="2"/>
  </si>
  <si>
    <t>4分07秒00</t>
    <rPh sb="1" eb="2">
      <t>フン</t>
    </rPh>
    <rPh sb="4" eb="5">
      <t>ビョウ</t>
    </rPh>
    <phoneticPr fontId="2"/>
  </si>
  <si>
    <t>4.07.00</t>
    <phoneticPr fontId="2"/>
  </si>
  <si>
    <t>氏　名</t>
    <rPh sb="0" eb="1">
      <t>シ</t>
    </rPh>
    <rPh sb="2" eb="3">
      <t>メイ</t>
    </rPh>
    <phoneticPr fontId="2"/>
  </si>
  <si>
    <t>　＜注意事項等＞</t>
    <rPh sb="2" eb="4">
      <t>チュウイ</t>
    </rPh>
    <rPh sb="4" eb="6">
      <t>ジコウ</t>
    </rPh>
    <rPh sb="6" eb="7">
      <t>トウ</t>
    </rPh>
    <phoneticPr fontId="2"/>
  </si>
  <si>
    <t>　 ※記録が１分未満で、10分の1以下が「00」</t>
    <rPh sb="3" eb="5">
      <t>キロク</t>
    </rPh>
    <rPh sb="7" eb="8">
      <t>フン</t>
    </rPh>
    <rPh sb="8" eb="10">
      <t>ミマン</t>
    </rPh>
    <rPh sb="14" eb="15">
      <t>ブン</t>
    </rPh>
    <rPh sb="17" eb="19">
      <t>イカ</t>
    </rPh>
    <phoneticPr fontId="2"/>
  </si>
  <si>
    <t>例１</t>
    <rPh sb="0" eb="1">
      <t>レイ</t>
    </rPh>
    <phoneticPr fontId="2"/>
  </si>
  <si>
    <t>例２</t>
    <rPh sb="0" eb="1">
      <t>レイ</t>
    </rPh>
    <phoneticPr fontId="2"/>
  </si>
  <si>
    <t>例３</t>
    <rPh sb="0" eb="1">
      <t>レイ</t>
    </rPh>
    <phoneticPr fontId="2"/>
  </si>
  <si>
    <t>ｾｲｻﾝ ﾀﾛｳ</t>
    <phoneticPr fontId="2"/>
  </si>
  <si>
    <t>ﾌﾘｶﾞﾅ</t>
    <phoneticPr fontId="2"/>
  </si>
  <si>
    <t>種目</t>
    <rPh sb="0" eb="2">
      <t>シュモク</t>
    </rPh>
    <phoneticPr fontId="39"/>
  </si>
  <si>
    <t>男4X100mR</t>
    <rPh sb="0" eb="1">
      <t>オトコ</t>
    </rPh>
    <phoneticPr fontId="39"/>
  </si>
  <si>
    <t>男子</t>
    <rPh sb="0" eb="2">
      <t>ダンシ</t>
    </rPh>
    <phoneticPr fontId="39"/>
  </si>
  <si>
    <t>女子</t>
    <rPh sb="0" eb="2">
      <t>ジョシ</t>
    </rPh>
    <phoneticPr fontId="39"/>
  </si>
  <si>
    <t>リレー</t>
    <phoneticPr fontId="39"/>
  </si>
  <si>
    <t>種目</t>
    <rPh sb="0" eb="2">
      <t>シュモク</t>
    </rPh>
    <phoneticPr fontId="39"/>
  </si>
  <si>
    <t>No</t>
    <phoneticPr fontId="39"/>
  </si>
  <si>
    <t>FLAG</t>
    <phoneticPr fontId="39"/>
  </si>
  <si>
    <t>記録</t>
    <rPh sb="0" eb="2">
      <t>キロク</t>
    </rPh>
    <phoneticPr fontId="39"/>
  </si>
  <si>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</si>
  <si>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</si>
  <si>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2"/>
  </si>
  <si>
    <t>学校名</t>
    <rPh sb="0" eb="2">
      <t>ガッコウ</t>
    </rPh>
    <rPh sb="2" eb="3">
      <t>メイ</t>
    </rPh>
    <phoneticPr fontId="6"/>
  </si>
  <si>
    <t>ｶﾅ</t>
    <phoneticPr fontId="2"/>
  </si>
  <si>
    <t>　・必要事項を入力してください。</t>
    <rPh sb="2" eb="4">
      <t>ヒツヨウ</t>
    </rPh>
    <rPh sb="4" eb="6">
      <t>ジコウ</t>
    </rPh>
    <rPh sb="7" eb="9">
      <t>ニュウリョク</t>
    </rPh>
    <phoneticPr fontId="2"/>
  </si>
  <si>
    <t>女4X100mR</t>
    <rPh sb="0" eb="1">
      <t>オンナ</t>
    </rPh>
    <phoneticPr fontId="39"/>
  </si>
  <si>
    <t>リレー</t>
    <phoneticPr fontId="39"/>
  </si>
  <si>
    <t>ﾅﾝﾊﾞｰ</t>
    <phoneticPr fontId="39"/>
  </si>
  <si>
    <t>氏　名</t>
    <rPh sb="0" eb="1">
      <t>シ</t>
    </rPh>
    <rPh sb="2" eb="3">
      <t>メイ</t>
    </rPh>
    <phoneticPr fontId="39"/>
  </si>
  <si>
    <t>性</t>
    <rPh sb="0" eb="1">
      <t>セイ</t>
    </rPh>
    <phoneticPr fontId="39"/>
  </si>
  <si>
    <t>年</t>
    <rPh sb="0" eb="1">
      <t>ネン</t>
    </rPh>
    <phoneticPr fontId="39"/>
  </si>
  <si>
    <t>記録確認表</t>
    <rPh sb="0" eb="2">
      <t>キロク</t>
    </rPh>
    <rPh sb="2" eb="4">
      <t>カクニン</t>
    </rPh>
    <rPh sb="4" eb="5">
      <t>ヒョウ</t>
    </rPh>
    <phoneticPr fontId="2"/>
  </si>
  <si>
    <t>人数</t>
    <rPh sb="0" eb="2">
      <t>ニンズウ</t>
    </rPh>
    <phoneticPr fontId="39"/>
  </si>
  <si>
    <t>男　　子</t>
    <rPh sb="0" eb="1">
      <t>オトコ</t>
    </rPh>
    <rPh sb="3" eb="4">
      <t>コ</t>
    </rPh>
    <phoneticPr fontId="39"/>
  </si>
  <si>
    <t>女　　子</t>
    <rPh sb="0" eb="1">
      <t>オンナ</t>
    </rPh>
    <rPh sb="3" eb="4">
      <t>コ</t>
    </rPh>
    <phoneticPr fontId="39"/>
  </si>
  <si>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2"/>
  </si>
  <si>
    <t>男　　　子</t>
    <rPh sb="0" eb="1">
      <t>オトコ</t>
    </rPh>
    <rPh sb="4" eb="5">
      <t>コ</t>
    </rPh>
    <phoneticPr fontId="39"/>
  </si>
  <si>
    <t>女　　　子</t>
    <rPh sb="0" eb="1">
      <t>オンナ</t>
    </rPh>
    <rPh sb="4" eb="5">
      <t>コ</t>
    </rPh>
    <phoneticPr fontId="39"/>
  </si>
  <si>
    <t>大会名</t>
    <rPh sb="0" eb="2">
      <t>タイカイ</t>
    </rPh>
    <rPh sb="2" eb="3">
      <t>メイ</t>
    </rPh>
    <phoneticPr fontId="39"/>
  </si>
  <si>
    <t>一覧表用　種目名</t>
    <rPh sb="0" eb="2">
      <t>イチラン</t>
    </rPh>
    <rPh sb="2" eb="3">
      <t>ヒョウ</t>
    </rPh>
    <rPh sb="3" eb="4">
      <t>ヨウ</t>
    </rPh>
    <rPh sb="5" eb="7">
      <t>シュモク</t>
    </rPh>
    <rPh sb="7" eb="8">
      <t>メイ</t>
    </rPh>
    <phoneticPr fontId="39"/>
  </si>
  <si>
    <t>⇒</t>
    <phoneticPr fontId="2"/>
  </si>
  <si>
    <t>20m</t>
    <phoneticPr fontId="2"/>
  </si>
  <si>
    <t>20m00</t>
    <phoneticPr fontId="2"/>
  </si>
  <si>
    <t>※データを修正する場合は、必ず「Delete」キーを使用してください。</t>
    <rPh sb="5" eb="7">
      <t>シュウセイ</t>
    </rPh>
    <rPh sb="9" eb="11">
      <t>バアイ</t>
    </rPh>
    <rPh sb="13" eb="14">
      <t>カナラ</t>
    </rPh>
    <rPh sb="26" eb="28">
      <t>シヨウ</t>
    </rPh>
    <phoneticPr fontId="2"/>
  </si>
  <si>
    <t>競技者NO</t>
    <rPh sb="0" eb="3">
      <t>キョウギシャ</t>
    </rPh>
    <phoneticPr fontId="2"/>
  </si>
  <si>
    <t>リレー記録</t>
    <rPh sb="3" eb="5">
      <t>キロク</t>
    </rPh>
    <phoneticPr fontId="2"/>
  </si>
  <si>
    <t>男子</t>
    <rPh sb="0" eb="2">
      <t>ダンシ</t>
    </rPh>
    <phoneticPr fontId="2"/>
  </si>
  <si>
    <t>女子</t>
    <rPh sb="0" eb="2">
      <t>ジョシ</t>
    </rPh>
    <phoneticPr fontId="2"/>
  </si>
  <si>
    <t>女400R</t>
    <rPh sb="0" eb="1">
      <t>オンナ</t>
    </rPh>
    <phoneticPr fontId="2"/>
  </si>
  <si>
    <t>女1600R</t>
    <rPh sb="0" eb="1">
      <t>オンナ</t>
    </rPh>
    <phoneticPr fontId="2"/>
  </si>
  <si>
    <t>※必要事項を全て入力してください。</t>
    <rPh sb="1" eb="3">
      <t>ヒツヨウ</t>
    </rPh>
    <rPh sb="3" eb="5">
      <t>ジコウ</t>
    </rPh>
    <rPh sb="6" eb="7">
      <t>スベ</t>
    </rPh>
    <rPh sb="8" eb="10">
      <t>ニュウリョク</t>
    </rPh>
    <phoneticPr fontId="2"/>
  </si>
  <si>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</si>
  <si>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</si>
  <si>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</si>
  <si>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</si>
  <si>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パロマ瑞穂スタジアム・パロマ瑞穂北陸上競技場</t>
    <rPh sb="3" eb="5">
      <t>ミズホ</t>
    </rPh>
    <rPh sb="14" eb="16">
      <t>ミズホ</t>
    </rPh>
    <rPh sb="16" eb="17">
      <t>キタ</t>
    </rPh>
    <rPh sb="17" eb="22">
      <t>リクジョウキョウギジョウ</t>
    </rPh>
    <phoneticPr fontId="2"/>
  </si>
  <si>
    <t>勝見　昌弘　宛</t>
    <rPh sb="0" eb="2">
      <t>カツミ</t>
    </rPh>
    <rPh sb="3" eb="5">
      <t>マサヒロ</t>
    </rPh>
    <rPh sb="6" eb="7">
      <t>アテ</t>
    </rPh>
    <phoneticPr fontId="2"/>
  </si>
  <si>
    <t>種　目　数</t>
    <rPh sb="0" eb="1">
      <t>シュ</t>
    </rPh>
    <rPh sb="2" eb="3">
      <t>メ</t>
    </rPh>
    <rPh sb="4" eb="5">
      <t>スウ</t>
    </rPh>
    <phoneticPr fontId="6"/>
  </si>
  <si>
    <t>種目計</t>
    <rPh sb="0" eb="2">
      <t>シュモク</t>
    </rPh>
    <rPh sb="2" eb="3">
      <t>ケイ</t>
    </rPh>
    <phoneticPr fontId="2"/>
  </si>
  <si>
    <t>種目数</t>
    <rPh sb="0" eb="3">
      <t>シュモクスウ</t>
    </rPh>
    <phoneticPr fontId="6"/>
  </si>
  <si>
    <t>リレー</t>
    <phoneticPr fontId="6"/>
  </si>
  <si>
    <t>　・プログラム購入部数を入力後、合計金額を確認して印刷をしてください。</t>
    <rPh sb="7" eb="9">
      <t>コウニュウ</t>
    </rPh>
    <rPh sb="9" eb="11">
      <t>ブスウ</t>
    </rPh>
    <rPh sb="12" eb="15">
      <t>ニュウリョクゴ</t>
    </rPh>
    <rPh sb="16" eb="20">
      <t>ゴウケイキンガク</t>
    </rPh>
    <rPh sb="21" eb="23">
      <t>カクニン</t>
    </rPh>
    <phoneticPr fontId="2"/>
  </si>
  <si>
    <t>リレー計</t>
    <rPh sb="3" eb="4">
      <t>ケイ</t>
    </rPh>
    <phoneticPr fontId="2"/>
  </si>
  <si>
    <t>男</t>
    <rPh sb="0" eb="1">
      <t>オトコ</t>
    </rPh>
    <phoneticPr fontId="2"/>
  </si>
  <si>
    <t>女</t>
    <rPh sb="0" eb="1">
      <t>オンナ</t>
    </rPh>
    <phoneticPr fontId="2"/>
  </si>
  <si>
    <t>申込責任者</t>
    <rPh sb="0" eb="2">
      <t>モウシコミ</t>
    </rPh>
    <rPh sb="2" eb="5">
      <t>セキニ</t>
    </rPh>
    <phoneticPr fontId="2"/>
  </si>
  <si>
    <t>このシートを印刷し裏面に振込明細のコピーを添付してください</t>
    <rPh sb="6" eb="8">
      <t>インサツ</t>
    </rPh>
    <rPh sb="9" eb="11">
      <t>リメン</t>
    </rPh>
    <rPh sb="12" eb="14">
      <t>フリコミ</t>
    </rPh>
    <rPh sb="14" eb="16">
      <t>メイサイ</t>
    </rPh>
    <rPh sb="21" eb="23">
      <t>テンプ</t>
    </rPh>
    <phoneticPr fontId="2"/>
  </si>
  <si>
    <t>toiawase.nagoya@gmail.com</t>
    <phoneticPr fontId="2"/>
  </si>
  <si>
    <t>メール送信期限</t>
    <rPh sb="3" eb="5">
      <t>ソウシン</t>
    </rPh>
    <rPh sb="5" eb="7">
      <t>キゲン</t>
    </rPh>
    <phoneticPr fontId="2"/>
  </si>
  <si>
    <t>書類郵送期限　</t>
    <rPh sb="0" eb="2">
      <t>ショルイ</t>
    </rPh>
    <rPh sb="2" eb="4">
      <t>ユウソウ</t>
    </rPh>
    <rPh sb="4" eb="6">
      <t>キゲン</t>
    </rPh>
    <phoneticPr fontId="2"/>
  </si>
  <si>
    <t>　★作業の流れは次のとおりです。　データの入力は①②のシートのみです。</t>
    <rPh sb="2" eb="4">
      <t>サギョウ</t>
    </rPh>
    <rPh sb="5" eb="6">
      <t>ナガ</t>
    </rPh>
    <rPh sb="8" eb="9">
      <t>ツギ</t>
    </rPh>
    <rPh sb="21" eb="23">
      <t>ニュウリョク</t>
    </rPh>
    <phoneticPr fontId="2"/>
  </si>
  <si>
    <t>・プログラム購入部数もこちらで入力となります。</t>
    <rPh sb="6" eb="8">
      <t>コウニュウ</t>
    </rPh>
    <rPh sb="8" eb="10">
      <t>ブスウ</t>
    </rPh>
    <rPh sb="15" eb="17">
      <t>ニュウリョク</t>
    </rPh>
    <phoneticPr fontId="2"/>
  </si>
  <si>
    <t>↓</t>
    <phoneticPr fontId="2"/>
  </si>
  <si>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2"/>
  </si>
  <si>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2"/>
  </si>
  <si>
    <r>
      <t>◎トラック種目・・・・分秒をドット「．」で区切り、</t>
    </r>
    <r>
      <rPr>
        <b/>
        <u/>
        <sz val="11"/>
        <color indexed="10"/>
        <rFont val="ＭＳ ゴシック"/>
        <family val="3"/>
        <charset val="128"/>
      </rPr>
      <t>100分の1秒まで入力</t>
    </r>
    <rPh sb="5" eb="7">
      <t>シュモク</t>
    </rPh>
    <phoneticPr fontId="2"/>
  </si>
  <si>
    <r>
      <t>◎フィールド種目・・・メートルを「m」で区切り、</t>
    </r>
    <r>
      <rPr>
        <b/>
        <u/>
        <sz val="11"/>
        <color indexed="10"/>
        <rFont val="ＭＳ ゴシック"/>
        <family val="3"/>
        <charset val="128"/>
      </rPr>
      <t>cm単位まで入力（「cm」の文字は入れない）</t>
    </r>
    <rPh sb="6" eb="8">
      <t>シュモク</t>
    </rPh>
    <phoneticPr fontId="2"/>
  </si>
  <si>
    <t>⇒</t>
    <phoneticPr fontId="2"/>
  </si>
  <si>
    <t>↓</t>
    <phoneticPr fontId="2"/>
  </si>
  <si>
    <t>E-mail：</t>
    <phoneticPr fontId="2"/>
  </si>
  <si>
    <r>
      <t>　・入力したファイルを送信してください。</t>
    </r>
    <r>
      <rPr>
        <b/>
        <sz val="12"/>
        <color indexed="8"/>
        <rFont val="ＭＳ 明朝"/>
        <family val="1"/>
        <charset val="128"/>
      </rPr>
      <t/>
    </r>
    <rPh sb="2" eb="4">
      <t>ニュウリョク</t>
    </rPh>
    <phoneticPr fontId="2"/>
  </si>
  <si>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2"/>
  </si>
  <si>
    <t xml:space="preserve">mail：   </t>
    <phoneticPr fontId="2"/>
  </si>
  <si>
    <t>　　③種目別人数の確認・印刷</t>
    <rPh sb="3" eb="6">
      <t>シュモクベツ</t>
    </rPh>
    <rPh sb="6" eb="8">
      <t>ニンズウ</t>
    </rPh>
    <rPh sb="9" eb="11">
      <t>カクニン</t>
    </rPh>
    <rPh sb="12" eb="14">
      <t>インサツ</t>
    </rPh>
    <phoneticPr fontId="2"/>
  </si>
  <si>
    <t>　　④ファイルの保存</t>
    <rPh sb="8" eb="10">
      <t>ホゾン</t>
    </rPh>
    <phoneticPr fontId="2"/>
  </si>
  <si>
    <t>　　⑤メール送信</t>
    <rPh sb="6" eb="8">
      <t>ソウシン</t>
    </rPh>
    <phoneticPr fontId="2"/>
  </si>
  <si>
    <t>　　⑥参加料の振込</t>
    <rPh sb="3" eb="6">
      <t>サンカリョウ</t>
    </rPh>
    <rPh sb="7" eb="9">
      <t>フリコミ</t>
    </rPh>
    <phoneticPr fontId="2"/>
  </si>
  <si>
    <t>　　⑦郵送</t>
    <rPh sb="3" eb="5">
      <t>ユウソウ</t>
    </rPh>
    <phoneticPr fontId="2"/>
  </si>
  <si>
    <t>　　⑧申込完了</t>
    <rPh sb="3" eb="5">
      <t>モウシコミ</t>
    </rPh>
    <rPh sb="5" eb="7">
      <t>カンリョウ</t>
    </rPh>
    <phoneticPr fontId="2"/>
  </si>
  <si>
    <t>①団体情報入力</t>
    <rPh sb="1" eb="3">
      <t>ダン</t>
    </rPh>
    <rPh sb="3" eb="5">
      <t>ジョウホウ</t>
    </rPh>
    <rPh sb="5" eb="7">
      <t>ニュウリョク</t>
    </rPh>
    <phoneticPr fontId="2"/>
  </si>
  <si>
    <t>団体コード</t>
    <rPh sb="0" eb="2">
      <t>ダンタイ</t>
    </rPh>
    <phoneticPr fontId="2"/>
  </si>
  <si>
    <t>団体名</t>
    <rPh sb="0" eb="2">
      <t>ダンタイ</t>
    </rPh>
    <rPh sb="2" eb="3">
      <t>メイ</t>
    </rPh>
    <phoneticPr fontId="2"/>
  </si>
  <si>
    <t>略称団体名</t>
    <rPh sb="0" eb="2">
      <t>リャクショウ</t>
    </rPh>
    <rPh sb="2" eb="4">
      <t>ダンタ</t>
    </rPh>
    <rPh sb="4" eb="5">
      <t>メイ</t>
    </rPh>
    <phoneticPr fontId="2"/>
  </si>
  <si>
    <t>団体名ﾌﾘｶﾞﾅ</t>
    <rPh sb="0" eb="3">
      <t>ダンタイメイ</t>
    </rPh>
    <phoneticPr fontId="2"/>
  </si>
  <si>
    <t>申込責任者</t>
    <rPh sb="0" eb="2">
      <t>モウシコミ</t>
    </rPh>
    <rPh sb="2" eb="5">
      <t>セキニンシャ</t>
    </rPh>
    <phoneticPr fontId="2"/>
  </si>
  <si>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2"/>
  </si>
  <si>
    <t>４年
4X100mR</t>
    <rPh sb="1" eb="2">
      <t>ネン</t>
    </rPh>
    <phoneticPr fontId="2"/>
  </si>
  <si>
    <t>５年
4X400mR</t>
    <rPh sb="1" eb="2">
      <t>ネン</t>
    </rPh>
    <phoneticPr fontId="2"/>
  </si>
  <si>
    <t>４年</t>
    <rPh sb="1" eb="2">
      <t>ネン</t>
    </rPh>
    <phoneticPr fontId="2"/>
  </si>
  <si>
    <t>５年</t>
    <rPh sb="1" eb="2">
      <t>ネン</t>
    </rPh>
    <phoneticPr fontId="2"/>
  </si>
  <si>
    <t>６年</t>
    <rPh sb="1" eb="2">
      <t>ネン</t>
    </rPh>
    <phoneticPr fontId="2"/>
  </si>
  <si>
    <t>６年
4X100mR</t>
    <rPh sb="1" eb="2">
      <t>ネン</t>
    </rPh>
    <phoneticPr fontId="2"/>
  </si>
  <si>
    <t>４年</t>
    <rPh sb="1" eb="2">
      <t>ネン</t>
    </rPh>
    <phoneticPr fontId="39"/>
  </si>
  <si>
    <t>５年</t>
    <rPh sb="1" eb="2">
      <t>ネン</t>
    </rPh>
    <phoneticPr fontId="39"/>
  </si>
  <si>
    <t>６年</t>
    <rPh sb="1" eb="2">
      <t>ネン</t>
    </rPh>
    <phoneticPr fontId="39"/>
  </si>
  <si>
    <t>４年男</t>
    <rPh sb="1" eb="2">
      <t>ネン</t>
    </rPh>
    <rPh sb="2" eb="3">
      <t>オトコ</t>
    </rPh>
    <phoneticPr fontId="2"/>
  </si>
  <si>
    <t>５年男</t>
    <rPh sb="1" eb="2">
      <t>ネン</t>
    </rPh>
    <rPh sb="2" eb="3">
      <t>オ</t>
    </rPh>
    <phoneticPr fontId="2"/>
  </si>
  <si>
    <t>6年男子</t>
    <rPh sb="1" eb="2">
      <t>ネン</t>
    </rPh>
    <rPh sb="2" eb="4">
      <t>ダンシ</t>
    </rPh>
    <phoneticPr fontId="2"/>
  </si>
  <si>
    <t>4年男子</t>
    <rPh sb="1" eb="2">
      <t>ネン</t>
    </rPh>
    <rPh sb="2" eb="4">
      <t>ダンシ</t>
    </rPh>
    <phoneticPr fontId="2"/>
  </si>
  <si>
    <t>5年男子</t>
    <rPh sb="1" eb="2">
      <t>ネン</t>
    </rPh>
    <rPh sb="2" eb="4">
      <t>ダンシ</t>
    </rPh>
    <phoneticPr fontId="2"/>
  </si>
  <si>
    <t>4年女子</t>
    <rPh sb="1" eb="2">
      <t>ネン</t>
    </rPh>
    <rPh sb="2" eb="4">
      <t>ジョシ</t>
    </rPh>
    <phoneticPr fontId="2"/>
  </si>
  <si>
    <t>5年女子</t>
    <rPh sb="1" eb="2">
      <t>ネン</t>
    </rPh>
    <rPh sb="2" eb="4">
      <t>ジョシ</t>
    </rPh>
    <phoneticPr fontId="2"/>
  </si>
  <si>
    <t>6年女子</t>
    <rPh sb="1" eb="2">
      <t>ネン</t>
    </rPh>
    <rPh sb="2" eb="4">
      <t>ジョシ</t>
    </rPh>
    <phoneticPr fontId="2"/>
  </si>
  <si>
    <t>４年４×１００ｍＲ</t>
    <rPh sb="1" eb="2">
      <t>ネン</t>
    </rPh>
    <phoneticPr fontId="6"/>
  </si>
  <si>
    <t>５年４×１００ｍＲ</t>
    <rPh sb="1" eb="2">
      <t>ネ</t>
    </rPh>
    <phoneticPr fontId="6"/>
  </si>
  <si>
    <t>６年４×１００ｍＲ</t>
    <rPh sb="1" eb="2">
      <t>n</t>
    </rPh>
    <phoneticPr fontId="6"/>
  </si>
  <si>
    <t>1000m</t>
    <phoneticPr fontId="6"/>
  </si>
  <si>
    <t>小4年男50m</t>
  </si>
  <si>
    <t>小5年男100m</t>
  </si>
  <si>
    <t>小6年男100m</t>
  </si>
  <si>
    <t>小4年女50m</t>
  </si>
  <si>
    <t>小5年女100m</t>
  </si>
  <si>
    <t>小6年女100m</t>
  </si>
  <si>
    <t>小4年男4X100mR</t>
  </si>
  <si>
    <t>小5年男4X100mR</t>
  </si>
  <si>
    <t>小6年男4X100mR</t>
  </si>
  <si>
    <t>小4年女4X100mR</t>
  </si>
  <si>
    <t>小5年女4X100mR</t>
  </si>
  <si>
    <t>小6年女4X100mR</t>
  </si>
  <si>
    <t>1日目種目</t>
    <rPh sb="1" eb="2">
      <t>ヒ</t>
    </rPh>
    <rPh sb="2" eb="3">
      <t>メ</t>
    </rPh>
    <rPh sb="3" eb="5">
      <t>シュモク</t>
    </rPh>
    <phoneticPr fontId="2"/>
  </si>
  <si>
    <t>3.00.01</t>
    <phoneticPr fontId="2"/>
  </si>
  <si>
    <t>６年男</t>
    <rPh sb="1" eb="2">
      <t>ネン</t>
    </rPh>
    <rPh sb="2" eb="3">
      <t>オ</t>
    </rPh>
    <phoneticPr fontId="2"/>
  </si>
  <si>
    <t>arimatsu-e@nagoya-c.ed.jp</t>
    <phoneticPr fontId="2"/>
  </si>
  <si>
    <t>※リレー種目は、各カテゴリー１チームに限ります。</t>
    <rPh sb="4" eb="6">
      <t>シュモク</t>
    </rPh>
    <rPh sb="8" eb="9">
      <t>カク</t>
    </rPh>
    <rPh sb="19" eb="20">
      <t>カギ</t>
    </rPh>
    <phoneticPr fontId="2"/>
  </si>
  <si>
    <t>※メール送信を完了してください！</t>
    <rPh sb="4" eb="6">
      <t>ソウシン</t>
    </rPh>
    <rPh sb="7" eb="9">
      <t>カンリョウ</t>
    </rPh>
    <phoneticPr fontId="2"/>
  </si>
  <si>
    <t>必着</t>
    <rPh sb="0" eb="2">
      <t>ヒッチャク</t>
    </rPh>
    <phoneticPr fontId="2"/>
  </si>
  <si>
    <t>１日目種目</t>
    <rPh sb="1" eb="3">
      <t>ニチメ</t>
    </rPh>
    <rPh sb="3" eb="5">
      <t>シュモク</t>
    </rPh>
    <phoneticPr fontId="2"/>
  </si>
  <si>
    <t>２日目1000m</t>
    <rPh sb="1" eb="2">
      <t>ヒ</t>
    </rPh>
    <rPh sb="2" eb="3">
      <t>メ</t>
    </rPh>
    <phoneticPr fontId="2"/>
  </si>
  <si>
    <t>2日目1000m</t>
    <rPh sb="1" eb="3">
      <t>ニチメ</t>
    </rPh>
    <phoneticPr fontId="2"/>
  </si>
  <si>
    <t>4年R</t>
    <rPh sb="1" eb="2">
      <t>ネン</t>
    </rPh>
    <phoneticPr fontId="39"/>
  </si>
  <si>
    <t>5年R</t>
    <rPh sb="1" eb="2">
      <t>ネン</t>
    </rPh>
    <phoneticPr fontId="39"/>
  </si>
  <si>
    <t>6年R</t>
    <rPh sb="1" eb="2">
      <t>ネン</t>
    </rPh>
    <phoneticPr fontId="39"/>
  </si>
  <si>
    <t>部</t>
    <rPh sb="0" eb="1">
      <t>ブ</t>
    </rPh>
    <phoneticPr fontId="2"/>
  </si>
  <si>
    <t>部</t>
    <rPh sb="0" eb="1">
      <t>ブ</t>
    </rPh>
    <phoneticPr fontId="2"/>
  </si>
  <si>
    <t>参加人数</t>
    <rPh sb="0" eb="4">
      <t>サンカニンズウ</t>
    </rPh>
    <phoneticPr fontId="2"/>
  </si>
  <si>
    <t>計</t>
    <rPh sb="0" eb="1">
      <t>ケイ</t>
    </rPh>
    <phoneticPr fontId="2"/>
  </si>
  <si>
    <r>
      <t>　・プログラム代金を振り込み、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7" eb="9">
      <t>ダイキン</t>
    </rPh>
    <rPh sb="10" eb="11">
      <t>フ</t>
    </rPh>
    <rPh sb="12" eb="13">
      <t>コ</t>
    </rPh>
    <rPh sb="15" eb="18">
      <t>メイサイショ</t>
    </rPh>
    <rPh sb="24" eb="27">
      <t>シュモクベツ</t>
    </rPh>
    <rPh sb="27" eb="29">
      <t>ニンズウ</t>
    </rPh>
    <rPh sb="29" eb="31">
      <t>イチラン</t>
    </rPh>
    <rPh sb="33" eb="35">
      <t>ウラメン</t>
    </rPh>
    <rPh sb="36" eb="38">
      <t>テンプ</t>
    </rPh>
    <phoneticPr fontId="2"/>
  </si>
  <si>
    <r>
      <t>　・</t>
    </r>
    <r>
      <rPr>
        <b/>
        <sz val="11"/>
        <color indexed="10"/>
        <rFont val="ＭＳ ゴシック"/>
        <family val="3"/>
        <charset val="128"/>
      </rPr>
      <t>「種目別人数一覧」</t>
    </r>
    <r>
      <rPr>
        <b/>
        <sz val="11"/>
        <rFont val="ＭＳ ゴシック"/>
        <family val="3"/>
        <charset val="128"/>
      </rPr>
      <t>と</t>
    </r>
    <r>
      <rPr>
        <b/>
        <sz val="11"/>
        <color rgb="FFFF0000"/>
        <rFont val="ＭＳ ゴシック"/>
        <family val="3"/>
        <charset val="128"/>
      </rPr>
      <t>「申込一覧表」</t>
    </r>
    <r>
      <rPr>
        <b/>
        <sz val="11"/>
        <rFont val="ＭＳ ゴシック"/>
        <family val="3"/>
        <charset val="128"/>
      </rPr>
      <t>を郵送してください</t>
    </r>
    <rPh sb="3" eb="6">
      <t>シュモクベツ</t>
    </rPh>
    <rPh sb="6" eb="8">
      <t>ニンズウ</t>
    </rPh>
    <rPh sb="8" eb="10">
      <t>イチラン</t>
    </rPh>
    <rPh sb="20" eb="22">
      <t>ユウソウ</t>
    </rPh>
    <phoneticPr fontId="2"/>
  </si>
  <si>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2"/>
  </si>
  <si>
    <t>　・参加選手の氏名、性別、学年、申込種目、記録を入力してください。</t>
    <rPh sb="2" eb="4">
      <t>サンカ</t>
    </rPh>
    <rPh sb="4" eb="6">
      <t>センシュ</t>
    </rPh>
    <rPh sb="7" eb="9">
      <t>シメイ</t>
    </rPh>
    <rPh sb="10" eb="12">
      <t>セイベツ</t>
    </rPh>
    <rPh sb="13" eb="15">
      <t>ガクネン</t>
    </rPh>
    <rPh sb="16" eb="18">
      <t>モウシコミ</t>
    </rPh>
    <rPh sb="18" eb="20">
      <t>シュモク</t>
    </rPh>
    <rPh sb="21" eb="23">
      <t>キロク</t>
    </rPh>
    <rPh sb="24" eb="26">
      <t>ニュウリョク</t>
    </rPh>
    <phoneticPr fontId="2"/>
  </si>
  <si>
    <t>　・種目ごとの申込人数を確認してください。</t>
    <rPh sb="2" eb="4">
      <t>シュモク</t>
    </rPh>
    <rPh sb="7" eb="9">
      <t>モウシコミ</t>
    </rPh>
    <rPh sb="9" eb="11">
      <t>ニンズウ</t>
    </rPh>
    <rPh sb="12" eb="14">
      <t>カクニン</t>
    </rPh>
    <phoneticPr fontId="2"/>
  </si>
  <si>
    <t>所属学校名</t>
    <rPh sb="0" eb="2">
      <t>ショゾク</t>
    </rPh>
    <rPh sb="2" eb="5">
      <t>ガッコウメイ</t>
    </rPh>
    <phoneticPr fontId="2"/>
  </si>
  <si>
    <t>小学生クラブチーム用</t>
    <rPh sb="0" eb="2">
      <t>ショウガク</t>
    </rPh>
    <rPh sb="2" eb="3">
      <t>ナマ</t>
    </rPh>
    <rPh sb="9" eb="10">
      <t>ヨウ</t>
    </rPh>
    <phoneticPr fontId="2"/>
  </si>
  <si>
    <t>　　①団体情報の入力</t>
    <rPh sb="3" eb="5">
      <t>ダンタイ</t>
    </rPh>
    <rPh sb="5" eb="7">
      <t>ジョウホウ</t>
    </rPh>
    <rPh sb="8" eb="10">
      <t>ニュウリョク</t>
    </rPh>
    <phoneticPr fontId="2"/>
  </si>
  <si>
    <t>必ず学校名を入力してください</t>
    <rPh sb="0" eb="2">
      <t>カナラ</t>
    </rPh>
    <rPh sb="2" eb="14">
      <t>ガッコウ</t>
    </rPh>
    <phoneticPr fontId="2"/>
  </si>
  <si>
    <t>小4女ｼﾞｬﾍﾞﾘｯｸﾎﾞｰﾙ投</t>
  </si>
  <si>
    <t>小5女ｼﾞｬﾍﾞﾘｯｸﾎﾞｰﾙ投</t>
  </si>
  <si>
    <t>小4女走高跳</t>
  </si>
  <si>
    <t>小4女走幅跳</t>
  </si>
  <si>
    <t>小5女走高跳</t>
  </si>
  <si>
    <t>小6女走高跳</t>
  </si>
  <si>
    <t>小5女走幅跳</t>
  </si>
  <si>
    <t>小6女走幅跳</t>
  </si>
  <si>
    <t>小6女ｼﾞｬﾍﾞﾘｯｸﾎﾞｰﾙ投</t>
  </si>
  <si>
    <t>小男50mH(0.650m)</t>
  </si>
  <si>
    <t>小4男走高跳</t>
  </si>
  <si>
    <t>小5男走高跳</t>
  </si>
  <si>
    <t>小6男走高跳</t>
  </si>
  <si>
    <t>小4男走幅跳</t>
  </si>
  <si>
    <t>小5男走幅跳</t>
  </si>
  <si>
    <t>小6男走幅跳</t>
  </si>
  <si>
    <t>小4男ｼﾞｬﾍﾞﾘｯｸﾎﾞｰﾙ投</t>
  </si>
  <si>
    <t>小5男ｼﾞｬﾍﾞﾘｯｸﾎﾞｰﾙ投</t>
  </si>
  <si>
    <t>小6男ｼﾞｬﾍﾞﾘｯｸﾎﾞｰﾙ投</t>
  </si>
  <si>
    <t>小女50mH(0.650m)</t>
  </si>
  <si>
    <t>プログラム追加購入部数</t>
    <rPh sb="5" eb="7">
      <t>ツイカ</t>
    </rPh>
    <phoneticPr fontId="2"/>
  </si>
  <si>
    <t>プログラム追加購入部数✕1000円</t>
    <rPh sb="5" eb="9">
      <t>ツイカコウニュウ</t>
    </rPh>
    <rPh sb="9" eb="11">
      <t>ブスウ</t>
    </rPh>
    <rPh sb="16" eb="17">
      <t>エン</t>
    </rPh>
    <phoneticPr fontId="2"/>
  </si>
  <si>
    <t>プログラム追加購入部数</t>
    <rPh sb="5" eb="7">
      <t>ツイ</t>
    </rPh>
    <phoneticPr fontId="2"/>
  </si>
  <si>
    <t>←プログラムは個人団体毎に１部無料でお渡しします。追加購入が必要な場合のみ必要部数を入力してください。</t>
    <phoneticPr fontId="2"/>
  </si>
  <si>
    <t>小4女1000m</t>
  </si>
  <si>
    <t>小4男1000m</t>
  </si>
  <si>
    <t>小5男1000m</t>
  </si>
  <si>
    <t>小6男1000m</t>
  </si>
  <si>
    <t>※このファイルをメールに添付して送信してください！</t>
    <rPh sb="12" eb="14">
      <t>テンプ</t>
    </rPh>
    <rPh sb="16" eb="18">
      <t>ソウシン</t>
    </rPh>
    <phoneticPr fontId="2"/>
  </si>
  <si>
    <t>　①ファイルの送信がないと受付けしたことにはなりません。</t>
    <rPh sb="7" eb="9">
      <t>ソウシン</t>
    </rPh>
    <rPh sb="13" eb="15">
      <t>ウケツ</t>
    </rPh>
    <phoneticPr fontId="2"/>
  </si>
  <si>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2"/>
  </si>
  <si>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2"/>
  </si>
  <si>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2"/>
  </si>
  <si>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2"/>
  </si>
  <si>
    <t>　　フィールド種目では、１番記録の近い組の一番最後に追加します。</t>
    <rPh sb="21" eb="25">
      <t>イチバンサイゴ</t>
    </rPh>
    <phoneticPr fontId="2"/>
  </si>
  <si>
    <t>　⑤リレー情報確認で、メンバーが反映されていることを必ず確認してください。</t>
    <rPh sb="5" eb="7">
      <t>ジョウホウ</t>
    </rPh>
    <rPh sb="7" eb="9">
      <t>カクニン</t>
    </rPh>
    <rPh sb="28" eb="30">
      <t>カクニン</t>
    </rPh>
    <phoneticPr fontId="2"/>
  </si>
  <si>
    <t>連絡先電話番号</t>
    <rPh sb="0" eb="3">
      <t>レンラクサキ</t>
    </rPh>
    <rPh sb="3" eb="5">
      <t>デンワ</t>
    </rPh>
    <rPh sb="5" eb="7">
      <t>バンゴウ</t>
    </rPh>
    <phoneticPr fontId="2"/>
  </si>
  <si>
    <t>←</t>
    <phoneticPr fontId="2"/>
  </si>
  <si>
    <t>小4年男50mH(0.650m)</t>
    <rPh sb="2" eb="3">
      <t>ネン</t>
    </rPh>
    <phoneticPr fontId="63"/>
  </si>
  <si>
    <t>小5年男50mH(0.650m)</t>
    <rPh sb="2" eb="3">
      <t>ネン</t>
    </rPh>
    <phoneticPr fontId="63"/>
  </si>
  <si>
    <t>小6年男50mH(0.650m)</t>
    <rPh sb="2" eb="3">
      <t>ネン</t>
    </rPh>
    <phoneticPr fontId="63"/>
  </si>
  <si>
    <t>チーム名を入力してください</t>
    <rPh sb="3" eb="4">
      <t>メイ</t>
    </rPh>
    <rPh sb="5" eb="7">
      <t>ニュウリョク</t>
    </rPh>
    <phoneticPr fontId="2"/>
  </si>
  <si>
    <t>チーム名略称に対するよみを半角カタカナで入力してください</t>
    <rPh sb="3" eb="4">
      <t>メイ</t>
    </rPh>
    <rPh sb="4" eb="6">
      <t>リャクショウ</t>
    </rPh>
    <rPh sb="7" eb="8">
      <t>タイ</t>
    </rPh>
    <rPh sb="13" eb="15">
      <t>ハンカク</t>
    </rPh>
    <rPh sb="20" eb="22">
      <t>ニュウリョク</t>
    </rPh>
    <phoneticPr fontId="2"/>
  </si>
  <si>
    <t>担当者が入力します</t>
    <rPh sb="0" eb="3">
      <t>タントウシャ</t>
    </rPh>
    <rPh sb="4" eb="6">
      <t>ニュウリョク</t>
    </rPh>
    <phoneticPr fontId="2"/>
  </si>
  <si>
    <t>←入力してください</t>
    <rPh sb="1" eb="3">
      <t>ニュウリョク</t>
    </rPh>
    <phoneticPr fontId="2"/>
  </si>
  <si>
    <t>メール送信後に、下記まで郵送願います。</t>
    <rPh sb="3" eb="6">
      <t>ソウシンゴ</t>
    </rPh>
    <rPh sb="8" eb="10">
      <t>カキ</t>
    </rPh>
    <rPh sb="12" eb="15">
      <t>ユウソウネガ</t>
    </rPh>
    <phoneticPr fontId="2"/>
  </si>
  <si>
    <t>〒４５８－０９２４　　名古屋市緑区有松２８０３番地　有松小学校　佐々木博幸宛</t>
    <rPh sb="26" eb="31">
      <t>アリマツ</t>
    </rPh>
    <rPh sb="32" eb="35">
      <t>ササキ</t>
    </rPh>
    <rPh sb="35" eb="37">
      <t>ヒロユキ</t>
    </rPh>
    <rPh sb="37" eb="38">
      <t>アテ</t>
    </rPh>
    <phoneticPr fontId="2"/>
  </si>
  <si>
    <t>2018年　名古屋市民スポーツ祭陸上競技大会</t>
    <rPh sb="4" eb="5">
      <t>ネン</t>
    </rPh>
    <rPh sb="6" eb="9">
      <t>ナゴヤ</t>
    </rPh>
    <rPh sb="9" eb="11">
      <t>シミン</t>
    </rPh>
    <rPh sb="15" eb="16">
      <t>サイ</t>
    </rPh>
    <rPh sb="16" eb="22">
      <t>リクジョウキョウギタイカイ</t>
    </rPh>
    <phoneticPr fontId="2"/>
  </si>
  <si>
    <t>陸協Noが有る方は記入してください。無い場合は、未記入で構いません。</t>
    <rPh sb="0" eb="2">
      <t>リッキョウ</t>
    </rPh>
    <rPh sb="5" eb="6">
      <t>ア</t>
    </rPh>
    <rPh sb="7" eb="8">
      <t>カタ</t>
    </rPh>
    <rPh sb="9" eb="11">
      <t>キニュウ</t>
    </rPh>
    <rPh sb="18" eb="19">
      <t>ナ</t>
    </rPh>
    <rPh sb="20" eb="22">
      <t>バアイ</t>
    </rPh>
    <rPh sb="24" eb="27">
      <t>ミキニュウ</t>
    </rPh>
    <rPh sb="28" eb="29">
      <t>カマ</t>
    </rPh>
    <phoneticPr fontId="2"/>
  </si>
  <si>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</si>
  <si>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</si>
  <si>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</si>
  <si>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</si>
  <si>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この大会は、名古屋市内の小学校に在学中の児童に限り参加できます。</t>
    <rPh sb="2" eb="4">
      <t>タイカイ</t>
    </rPh>
    <rPh sb="25" eb="27">
      <t>サンカ</t>
    </rPh>
    <phoneticPr fontId="2"/>
  </si>
  <si>
    <t>小4男50mH(0.650m)</t>
    <phoneticPr fontId="2"/>
  </si>
  <si>
    <t>小5男50mH(0.650m)</t>
    <phoneticPr fontId="2"/>
  </si>
  <si>
    <t>小6男50mH(0.650m)</t>
    <phoneticPr fontId="2"/>
  </si>
  <si>
    <t>小4年女50m</t>
    <phoneticPr fontId="39"/>
  </si>
  <si>
    <t>小4年女50mH(0.650m)</t>
  </si>
  <si>
    <t>小4年女50mH(0.650m)</t>
    <phoneticPr fontId="39"/>
  </si>
  <si>
    <t>小5年女100m</t>
    <phoneticPr fontId="39"/>
  </si>
  <si>
    <t>小5年女50mH(0.650m)</t>
  </si>
  <si>
    <t>小5年女50mH(0.650m)</t>
    <phoneticPr fontId="39"/>
  </si>
  <si>
    <t>小6年女100m</t>
    <phoneticPr fontId="39"/>
  </si>
  <si>
    <t>小6年女50mH(0.650m)</t>
  </si>
  <si>
    <t>小6年女50mH(0.650m)</t>
    <phoneticPr fontId="39"/>
  </si>
  <si>
    <t>小4年男走高跳</t>
  </si>
  <si>
    <t>小4年男走幅跳</t>
  </si>
  <si>
    <t>小4年男ｼﾞｬﾍﾞﾘｯｸﾎﾞｰﾙ投</t>
  </si>
  <si>
    <t>小4年男1000m</t>
  </si>
  <si>
    <t>小5年男走高跳</t>
  </si>
  <si>
    <t>小5年男走幅跳</t>
  </si>
  <si>
    <t>小5年男ｼﾞｬﾍﾞﾘｯｸﾎﾞｰﾙ投</t>
  </si>
  <si>
    <t>小5年男1000m</t>
  </si>
  <si>
    <t>小6年男走高跳</t>
  </si>
  <si>
    <t>小6年男走幅跳</t>
  </si>
  <si>
    <t>小6年男ｼﾞｬﾍﾞﾘｯｸﾎﾞｰﾙ投</t>
  </si>
  <si>
    <t>小6年男1000m</t>
  </si>
  <si>
    <t>小6年女走高跳</t>
  </si>
  <si>
    <t>小6年女走幅跳</t>
  </si>
  <si>
    <t>小6年女ｼﾞｬﾍﾞﾘｯｸﾎﾞｰﾙ投</t>
  </si>
  <si>
    <t>小6年女1000m</t>
  </si>
  <si>
    <t>小5年女走高跳</t>
  </si>
  <si>
    <t>小5年女走幅跳</t>
  </si>
  <si>
    <t>小5年女ｼﾞｬﾍﾞﾘｯｸﾎﾞｰﾙ投</t>
  </si>
  <si>
    <t>小5年女1000m</t>
  </si>
  <si>
    <t>小4年女走高跳</t>
  </si>
  <si>
    <t>小4年女走幅跳</t>
  </si>
  <si>
    <t>小4年女ｼﾞｬﾍﾞﾘｯｸﾎﾞｰﾙ投</t>
  </si>
  <si>
    <t>小4年女1000m</t>
  </si>
  <si>
    <t>チーム名略称を入力してください（全角６文字以内）</t>
    <rPh sb="3" eb="4">
      <t>メイ</t>
    </rPh>
    <rPh sb="4" eb="6">
      <t>リャクショウ</t>
    </rPh>
    <rPh sb="7" eb="9">
      <t>ニュウリョク</t>
    </rPh>
    <rPh sb="16" eb="18">
      <t>ゼンカク</t>
    </rPh>
    <rPh sb="19" eb="21">
      <t>モジ</t>
    </rPh>
    <rPh sb="21" eb="23">
      <t>イナイ</t>
    </rPh>
    <phoneticPr fontId="2"/>
  </si>
  <si>
    <t>　⑥　表彰については、学年別で１種目4名以上の参加で表彰の対象とします。同学年が4名未満の場合には、種目毎
　　にまとめて表彰します。</t>
    <rPh sb="3" eb="5">
      <t>ヒョウショウ</t>
    </rPh>
    <rPh sb="11" eb="14">
      <t>ガクネンベツ</t>
    </rPh>
    <rPh sb="16" eb="18">
      <t>シュモク</t>
    </rPh>
    <rPh sb="19" eb="22">
      <t>メイイジョウ</t>
    </rPh>
    <rPh sb="23" eb="25">
      <t>サンカ</t>
    </rPh>
    <rPh sb="26" eb="28">
      <t>ヒョウショウ</t>
    </rPh>
    <rPh sb="29" eb="31">
      <t>タイショウ</t>
    </rPh>
    <rPh sb="36" eb="39">
      <t>ドウガクネン</t>
    </rPh>
    <rPh sb="41" eb="42">
      <t>メイ</t>
    </rPh>
    <rPh sb="42" eb="44">
      <t>ミマン</t>
    </rPh>
    <rPh sb="45" eb="47">
      <t>バアイ</t>
    </rPh>
    <rPh sb="50" eb="52">
      <t>シュモク</t>
    </rPh>
    <rPh sb="52" eb="53">
      <t>ゴト</t>
    </rPh>
    <rPh sb="61" eb="63">
      <t>ヒョウショウ</t>
    </rPh>
    <phoneticPr fontId="2"/>
  </si>
  <si>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⑥リレーの選手が反映されない場合の対処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2"/>
  </si>
  <si>
    <t>No</t>
    <phoneticPr fontId="2"/>
  </si>
  <si>
    <t>N１</t>
    <phoneticPr fontId="2"/>
  </si>
  <si>
    <t>DB</t>
    <phoneticPr fontId="39"/>
  </si>
  <si>
    <t>N２</t>
    <phoneticPr fontId="2"/>
  </si>
  <si>
    <t>N３</t>
  </si>
  <si>
    <t>内山</t>
    <phoneticPr fontId="74" type="Hiragana"/>
  </si>
  <si>
    <t>内山</t>
    <phoneticPr fontId="74" type="Hiragana"/>
  </si>
  <si>
    <t>ｳﾁﾔﾏ</t>
  </si>
  <si>
    <t>春岡</t>
    <phoneticPr fontId="74" type="Hiragana"/>
  </si>
  <si>
    <t>春岡</t>
    <phoneticPr fontId="74" type="Hiragana"/>
  </si>
  <si>
    <t>ﾊﾙｵｶ</t>
  </si>
  <si>
    <t>千種</t>
    <phoneticPr fontId="74" type="Hiragana" alignment="center"/>
  </si>
  <si>
    <t>千種</t>
    <phoneticPr fontId="74" type="Hiragana" alignment="center"/>
  </si>
  <si>
    <t>ﾁｸｻ</t>
  </si>
  <si>
    <t>千石</t>
    <phoneticPr fontId="74" type="Hiragana"/>
  </si>
  <si>
    <t>ｾﾝｺﾞｸ</t>
  </si>
  <si>
    <t>高見</t>
    <phoneticPr fontId="74" type="Hiragana"/>
  </si>
  <si>
    <t>高見</t>
    <phoneticPr fontId="74" type="Hiragana"/>
  </si>
  <si>
    <t>ﾀｶﾐ</t>
  </si>
  <si>
    <t>大和</t>
    <rPh sb="0" eb="1">
      <t>たい</t>
    </rPh>
    <rPh sb="1" eb="2">
      <t>わ</t>
    </rPh>
    <phoneticPr fontId="74" type="Hiragana"/>
  </si>
  <si>
    <t>ﾀｲﾜ</t>
  </si>
  <si>
    <t>田代</t>
    <phoneticPr fontId="74" type="Hiragana"/>
  </si>
  <si>
    <t>田代</t>
    <phoneticPr fontId="74" type="Hiragana"/>
  </si>
  <si>
    <t>ﾀｼﾛ</t>
  </si>
  <si>
    <t>自由ヶ丘</t>
    <rPh sb="0" eb="4">
      <t>じゆうがおか</t>
    </rPh>
    <phoneticPr fontId="74" type="Hiragana"/>
  </si>
  <si>
    <t>ｼﾞﾕｳｶﾞｵｶ</t>
  </si>
  <si>
    <t>上野</t>
    <phoneticPr fontId="74" type="Hiragana"/>
  </si>
  <si>
    <t>上野</t>
    <phoneticPr fontId="74" type="Hiragana"/>
  </si>
  <si>
    <t>ｳｴﾉ</t>
  </si>
  <si>
    <t>富士見台</t>
    <rPh sb="0" eb="4">
      <t>ふ　じ　み　だい</t>
    </rPh>
    <phoneticPr fontId="74" type="Hiragana"/>
  </si>
  <si>
    <t>ﾌｼﾞﾐﾀﾞｲ</t>
  </si>
  <si>
    <t>東山</t>
    <phoneticPr fontId="74" type="Hiragana"/>
  </si>
  <si>
    <t>東山</t>
    <phoneticPr fontId="74" type="Hiragana"/>
  </si>
  <si>
    <t>ﾋｶﾞｼﾔﾏ</t>
  </si>
  <si>
    <t>星ヶ丘</t>
    <rPh sb="0" eb="3">
      <t>ほしがおか</t>
    </rPh>
    <phoneticPr fontId="74" type="Hiragana"/>
  </si>
  <si>
    <t>ﾎｼｶﾞｵｶ</t>
  </si>
  <si>
    <t>宮根</t>
    <phoneticPr fontId="74" type="Hiragana"/>
  </si>
  <si>
    <t>ﾐﾔﾈ</t>
  </si>
  <si>
    <t>見付</t>
    <phoneticPr fontId="74" type="Hiragana"/>
  </si>
  <si>
    <t>見付</t>
    <phoneticPr fontId="74" type="Hiragana"/>
  </si>
  <si>
    <t>ﾐﾂｹ</t>
  </si>
  <si>
    <t>千代田橋</t>
    <rPh sb="0" eb="4">
      <t>ち　よ　だ　ばし</t>
    </rPh>
    <phoneticPr fontId="74" type="Hiragana"/>
  </si>
  <si>
    <t>ﾁﾖﾀﾞﾊﾞｼ</t>
  </si>
  <si>
    <t>旭丘</t>
    <phoneticPr fontId="74" type="Hiragana"/>
  </si>
  <si>
    <t>ｱｻﾋｶﾞｵｶ</t>
  </si>
  <si>
    <t>明倫</t>
    <phoneticPr fontId="74" type="Hiragana"/>
  </si>
  <si>
    <t>ﾒｲﾘﾝ</t>
  </si>
  <si>
    <t>筒井</t>
    <phoneticPr fontId="74" type="Hiragana"/>
  </si>
  <si>
    <t>筒井</t>
    <phoneticPr fontId="74" type="Hiragana"/>
  </si>
  <si>
    <t>ﾂﾂｲ</t>
  </si>
  <si>
    <t>東桜</t>
    <phoneticPr fontId="74" type="Hiragana"/>
  </si>
  <si>
    <t>東桜</t>
    <phoneticPr fontId="74" type="Hiragana"/>
  </si>
  <si>
    <t>ﾋｶﾞｼｻｸﾗ</t>
  </si>
  <si>
    <t>矢田</t>
    <phoneticPr fontId="74" type="Hiragana"/>
  </si>
  <si>
    <t>矢田</t>
    <phoneticPr fontId="74" type="Hiragana"/>
  </si>
  <si>
    <t>ﾔﾀﾞ</t>
  </si>
  <si>
    <t>山吹</t>
    <phoneticPr fontId="74" type="Hiragana"/>
  </si>
  <si>
    <t>山吹</t>
    <phoneticPr fontId="74" type="Hiragana"/>
  </si>
  <si>
    <t>ﾔﾏﾌﾞｷ</t>
  </si>
  <si>
    <t>東白壁</t>
    <phoneticPr fontId="74" type="Hiragana"/>
  </si>
  <si>
    <t>東白壁</t>
    <phoneticPr fontId="74" type="Hiragana"/>
  </si>
  <si>
    <t>ﾋｶﾞｼｼﾗｶﾍﾞ</t>
  </si>
  <si>
    <t>葵</t>
    <rPh sb="0" eb="1">
      <t>あおい</t>
    </rPh>
    <phoneticPr fontId="74" type="Hiragana"/>
  </si>
  <si>
    <t>ｱｵｲ</t>
  </si>
  <si>
    <t>砂田橋</t>
    <phoneticPr fontId="74" type="Hiragana"/>
  </si>
  <si>
    <t>ｽﾅﾀﾞﾊﾞｼ</t>
  </si>
  <si>
    <t>飯田</t>
    <phoneticPr fontId="74" type="Hiragana"/>
  </si>
  <si>
    <t>ｲｲﾀﾞ</t>
  </si>
  <si>
    <t>大杉</t>
    <phoneticPr fontId="74" type="Hiragana"/>
  </si>
  <si>
    <t>ｵｵｽｷﾞ</t>
  </si>
  <si>
    <t>清水</t>
    <phoneticPr fontId="74" type="Hiragana"/>
  </si>
  <si>
    <t>ｼﾐｽﾞ</t>
  </si>
  <si>
    <t>杉村</t>
    <phoneticPr fontId="74" type="Hiragana"/>
  </si>
  <si>
    <t>杉村</t>
    <phoneticPr fontId="74" type="Hiragana"/>
  </si>
  <si>
    <t>ｽｷﾞﾑﾗ</t>
  </si>
  <si>
    <t>名北</t>
    <phoneticPr fontId="74" type="Hiragana"/>
  </si>
  <si>
    <t>名北</t>
    <phoneticPr fontId="74" type="Hiragana"/>
  </si>
  <si>
    <t>ﾒｲﾎｸ</t>
  </si>
  <si>
    <t>金城</t>
    <phoneticPr fontId="74" type="Hiragana"/>
  </si>
  <si>
    <t>ｷﾝｼﾞｮｳ</t>
  </si>
  <si>
    <t>東志賀</t>
    <phoneticPr fontId="74" type="Hiragana"/>
  </si>
  <si>
    <t>東志賀</t>
    <phoneticPr fontId="74" type="Hiragana"/>
  </si>
  <si>
    <t>ﾋｶﾞｼｼｶﾞ</t>
  </si>
  <si>
    <t>城北</t>
    <phoneticPr fontId="74" type="Hiragana"/>
  </si>
  <si>
    <t>城北</t>
    <phoneticPr fontId="74" type="Hiragana"/>
  </si>
  <si>
    <t>ｼﾞｮｳﾎｸ</t>
  </si>
  <si>
    <t>光城</t>
    <phoneticPr fontId="74" type="Hiragana"/>
  </si>
  <si>
    <t>ｺｳｼﾞｮｳ</t>
  </si>
  <si>
    <t>六郷</t>
    <phoneticPr fontId="74" type="Hiragana"/>
  </si>
  <si>
    <t>ﾛｸｺﾞｳ</t>
  </si>
  <si>
    <t>楠</t>
    <rPh sb="0" eb="1">
      <t>くすのき</t>
    </rPh>
    <phoneticPr fontId="74" type="Hiragana"/>
  </si>
  <si>
    <t>ｸｽﾉｷ</t>
  </si>
  <si>
    <t>味鋺</t>
    <phoneticPr fontId="74" type="Hiragana"/>
  </si>
  <si>
    <t>ｱｼﾞﾏ</t>
  </si>
  <si>
    <t>西味鋺</t>
    <phoneticPr fontId="74" type="Hiragana"/>
  </si>
  <si>
    <t>西味鋺</t>
    <phoneticPr fontId="74" type="Hiragana"/>
  </si>
  <si>
    <t>ﾆｼｱｼﾞﾏ</t>
  </si>
  <si>
    <t>六郷北</t>
    <phoneticPr fontId="74" type="Hiragana"/>
  </si>
  <si>
    <t>ﾛｸｺﾞｳｷﾀ</t>
  </si>
  <si>
    <t>楠西</t>
    <phoneticPr fontId="74" type="Hiragana"/>
  </si>
  <si>
    <t>ｸｽﾉｷﾆｼ</t>
  </si>
  <si>
    <t>川中</t>
    <phoneticPr fontId="74" type="Hiragana"/>
  </si>
  <si>
    <t>ｶﾜﾅｶ</t>
  </si>
  <si>
    <t>宮前</t>
    <rPh sb="0" eb="1">
      <t>みやまえ</t>
    </rPh>
    <phoneticPr fontId="74" type="Hiragana"/>
  </si>
  <si>
    <t>ﾐﾔﾏｴ</t>
  </si>
  <si>
    <t>如意</t>
    <phoneticPr fontId="74" type="Hiragana"/>
  </si>
  <si>
    <t>ﾆｮｲ</t>
  </si>
  <si>
    <t>辻</t>
    <rPh sb="0" eb="1">
      <t>つじ</t>
    </rPh>
    <phoneticPr fontId="74" type="Hiragana"/>
  </si>
  <si>
    <t>ﾂｼﾞ</t>
  </si>
  <si>
    <t>榎</t>
    <rPh sb="0" eb="1">
      <t>えのき</t>
    </rPh>
    <phoneticPr fontId="74" type="Hiragana"/>
  </si>
  <si>
    <t>なごや西</t>
    <rPh sb="3" eb="4">
      <t>ニシ</t>
    </rPh>
    <phoneticPr fontId="2"/>
  </si>
  <si>
    <t>ﾅｺﾞﾔﾆｼ</t>
  </si>
  <si>
    <t>なごや東</t>
    <rPh sb="3" eb="4">
      <t>ヒガシ</t>
    </rPh>
    <phoneticPr fontId="2"/>
  </si>
  <si>
    <t>ﾉｺﾞﾔﾋｶﾞｼ</t>
  </si>
  <si>
    <t>栄生</t>
    <phoneticPr fontId="74" type="Hiragana"/>
  </si>
  <si>
    <t>ｻｺｳ</t>
  </si>
  <si>
    <t>上名古屋</t>
    <rPh sb="0" eb="4">
      <t>かみな　ごや</t>
    </rPh>
    <phoneticPr fontId="74" type="Hiragana"/>
  </si>
  <si>
    <t>ｶﾐﾅｺﾞﾔ</t>
  </si>
  <si>
    <t>城西</t>
    <phoneticPr fontId="74" type="Hiragana"/>
  </si>
  <si>
    <t>城西</t>
    <phoneticPr fontId="74" type="Hiragana"/>
  </si>
  <si>
    <t>ｼﾞｮｳｻｲ</t>
  </si>
  <si>
    <t>児玉</t>
    <phoneticPr fontId="74" type="Hiragana"/>
  </si>
  <si>
    <t>児玉</t>
    <phoneticPr fontId="74" type="Hiragana"/>
  </si>
  <si>
    <t>ｺﾀﾞﾏ</t>
  </si>
  <si>
    <t>枇杷島</t>
    <phoneticPr fontId="74" type="Hiragana"/>
  </si>
  <si>
    <t>ﾋﾞﾜｼﾞﾏ</t>
  </si>
  <si>
    <t>南押切</t>
    <phoneticPr fontId="74" type="Hiragana"/>
  </si>
  <si>
    <t>ﾐﾅﾐｵｼｷﾘ</t>
  </si>
  <si>
    <t>庄内</t>
    <phoneticPr fontId="74" type="Hiragana"/>
  </si>
  <si>
    <t>庄内</t>
    <phoneticPr fontId="74" type="Hiragana"/>
  </si>
  <si>
    <t>ｼｮｳﾅｲ</t>
  </si>
  <si>
    <t>稲生</t>
    <phoneticPr fontId="74" type="Hiragana"/>
  </si>
  <si>
    <t>稲生</t>
    <phoneticPr fontId="74" type="Hiragana"/>
  </si>
  <si>
    <t>ｲﾉｳ</t>
  </si>
  <si>
    <t>山田</t>
    <phoneticPr fontId="74" type="Hiragana"/>
  </si>
  <si>
    <t>ﾔﾏﾀﾞ</t>
  </si>
  <si>
    <t>平田</t>
    <phoneticPr fontId="74" type="Hiragana"/>
  </si>
  <si>
    <t>平田</t>
    <phoneticPr fontId="74" type="Hiragana"/>
  </si>
  <si>
    <t>ﾋﾗﾀ</t>
  </si>
  <si>
    <t>比良</t>
    <phoneticPr fontId="74" type="Hiragana"/>
  </si>
  <si>
    <t>比良</t>
    <phoneticPr fontId="74" type="Hiragana"/>
  </si>
  <si>
    <t>ﾋﾗ</t>
  </si>
  <si>
    <t>大野木</t>
    <phoneticPr fontId="74" type="Hiragana"/>
  </si>
  <si>
    <t>ｵｵﾉｷﾞ</t>
  </si>
  <si>
    <t>浮野</t>
    <phoneticPr fontId="74" type="Hiragana"/>
  </si>
  <si>
    <t>ｳｷﾉ</t>
  </si>
  <si>
    <t>比良西</t>
    <phoneticPr fontId="74" type="Hiragana"/>
  </si>
  <si>
    <t>比良西</t>
    <phoneticPr fontId="74" type="Hiragana"/>
  </si>
  <si>
    <t>ﾋﾗﾆｼ</t>
  </si>
  <si>
    <t>中小田井</t>
    <rPh sb="0" eb="4">
      <t>なかお た　い</t>
    </rPh>
    <phoneticPr fontId="74" type="Hiragana"/>
  </si>
  <si>
    <t>ﾅｶｵﾀｲ</t>
  </si>
  <si>
    <t>中村</t>
    <phoneticPr fontId="74" type="Hiragana"/>
  </si>
  <si>
    <t>中村</t>
    <phoneticPr fontId="74" type="Hiragana"/>
  </si>
  <si>
    <t>ﾅｶﾑﾗ</t>
  </si>
  <si>
    <t>豊臣</t>
    <phoneticPr fontId="74" type="Hiragana"/>
  </si>
  <si>
    <t>ﾄﾖﾄﾐ</t>
  </si>
  <si>
    <t>牧野</t>
    <phoneticPr fontId="74" type="Hiragana"/>
  </si>
  <si>
    <t>牧野</t>
    <phoneticPr fontId="74" type="Hiragana"/>
  </si>
  <si>
    <t>ﾏｷﾉ</t>
  </si>
  <si>
    <t>米野</t>
    <phoneticPr fontId="74" type="Hiragana"/>
  </si>
  <si>
    <t>米野</t>
    <phoneticPr fontId="74" type="Hiragana"/>
  </si>
  <si>
    <t>ｺﾒﾉ</t>
  </si>
  <si>
    <t>日比津</t>
    <phoneticPr fontId="74" type="Hiragana"/>
  </si>
  <si>
    <t>日比津</t>
    <phoneticPr fontId="74" type="Hiragana"/>
  </si>
  <si>
    <t>ﾋﾋﾞﾂ</t>
  </si>
  <si>
    <t>諏訪</t>
    <phoneticPr fontId="74" type="Hiragana"/>
  </si>
  <si>
    <t>諏訪</t>
    <phoneticPr fontId="74" type="Hiragana"/>
  </si>
  <si>
    <t>ｽﾜ</t>
  </si>
  <si>
    <t>柳</t>
    <rPh sb="0" eb="1">
      <t>やなぎ</t>
    </rPh>
    <phoneticPr fontId="74" type="Hiragana"/>
  </si>
  <si>
    <t>ﾔﾅｷﾞ</t>
  </si>
  <si>
    <t>稲葉地</t>
    <phoneticPr fontId="74" type="Hiragana"/>
  </si>
  <si>
    <t>ｲﾅﾊﾞｼﾞ</t>
  </si>
  <si>
    <t>稲西</t>
    <phoneticPr fontId="74" type="Hiragana"/>
  </si>
  <si>
    <t>ｲﾅﾆｼ</t>
  </si>
  <si>
    <t>日吉</t>
    <phoneticPr fontId="74" type="Hiragana"/>
  </si>
  <si>
    <t>ﾋﾖｼ</t>
  </si>
  <si>
    <t>千成</t>
    <rPh sb="0" eb="1">
      <t>せんなり</t>
    </rPh>
    <phoneticPr fontId="74" type="Hiragana"/>
  </si>
  <si>
    <t>ｾﾝﾅﾘ</t>
  </si>
  <si>
    <t>岩塚</t>
    <phoneticPr fontId="74" type="Hiragana"/>
  </si>
  <si>
    <t>ｲﾜﾂｶ</t>
  </si>
  <si>
    <t>八社</t>
    <phoneticPr fontId="74" type="Hiragana"/>
  </si>
  <si>
    <t>ﾊｯｼｬ</t>
  </si>
  <si>
    <t>ほのか</t>
  </si>
  <si>
    <t>ﾎﾉｶ</t>
  </si>
  <si>
    <t>笹島</t>
    <rPh sb="0" eb="1">
      <t>ささ</t>
    </rPh>
    <rPh sb="1" eb="2">
      <t>しま</t>
    </rPh>
    <phoneticPr fontId="74" type="Hiragana"/>
  </si>
  <si>
    <t>ｻｻｼﾞﾏ</t>
  </si>
  <si>
    <t>名城</t>
    <phoneticPr fontId="74" type="Hiragana"/>
  </si>
  <si>
    <t>ﾒｲｼﾞｮｳ</t>
  </si>
  <si>
    <t>御園</t>
    <phoneticPr fontId="74" type="Hiragana"/>
  </si>
  <si>
    <t>ﾐｿﾉ</t>
  </si>
  <si>
    <t>栄</t>
    <rPh sb="0" eb="1">
      <t>さかえ</t>
    </rPh>
    <phoneticPr fontId="74" type="Hiragana"/>
  </si>
  <si>
    <t>ｻｶｴ</t>
  </si>
  <si>
    <t>新栄</t>
    <phoneticPr fontId="74" type="Hiragana"/>
  </si>
  <si>
    <t>新栄</t>
    <phoneticPr fontId="74" type="Hiragana"/>
  </si>
  <si>
    <t>ｼﾝｻｶｴ</t>
  </si>
  <si>
    <t>松原</t>
    <phoneticPr fontId="74" type="Hiragana"/>
  </si>
  <si>
    <t>ﾏﾂﾊﾞﾗ</t>
  </si>
  <si>
    <t>橘</t>
    <rPh sb="0" eb="1">
      <t>たちばな</t>
    </rPh>
    <phoneticPr fontId="74" type="Hiragana"/>
  </si>
  <si>
    <t>ﾀﾁﾊﾞﾅ</t>
  </si>
  <si>
    <t>平和</t>
    <phoneticPr fontId="74" type="Hiragana"/>
  </si>
  <si>
    <t>ﾍｲﾜ</t>
  </si>
  <si>
    <t>老松</t>
    <phoneticPr fontId="74" type="Hiragana"/>
  </si>
  <si>
    <t>老松</t>
    <phoneticPr fontId="74" type="Hiragana"/>
  </si>
  <si>
    <t>ｵｲﾏﾂ</t>
  </si>
  <si>
    <t>千早</t>
    <phoneticPr fontId="74" type="Hiragana"/>
  </si>
  <si>
    <t>千早</t>
    <phoneticPr fontId="74" type="Hiragana"/>
  </si>
  <si>
    <t>ﾁﾊﾔ</t>
  </si>
  <si>
    <t>大須</t>
    <phoneticPr fontId="74" type="Hiragana"/>
  </si>
  <si>
    <t>ｵｵｽ</t>
  </si>
  <si>
    <t>正木</t>
    <phoneticPr fontId="74" type="Hiragana"/>
  </si>
  <si>
    <t>ﾏｻｷ</t>
  </si>
  <si>
    <t>鶴舞</t>
    <phoneticPr fontId="74" type="Hiragana"/>
  </si>
  <si>
    <t>ﾂﾙﾏ</t>
  </si>
  <si>
    <t>吹上</t>
    <phoneticPr fontId="74" type="Hiragana"/>
  </si>
  <si>
    <t>ﾌｷｱｹﾞ</t>
  </si>
  <si>
    <t>村雲</t>
    <phoneticPr fontId="74" type="Hiragana"/>
  </si>
  <si>
    <t>ﾇﾗｸﾓ</t>
  </si>
  <si>
    <t>松栄</t>
    <phoneticPr fontId="74" type="Hiragana"/>
  </si>
  <si>
    <t>ｼｮｳｴｲ</t>
  </si>
  <si>
    <t>御器所</t>
    <phoneticPr fontId="74" type="Hiragana"/>
  </si>
  <si>
    <t>ｺﾞｷｿ</t>
  </si>
  <si>
    <t>広路</t>
    <phoneticPr fontId="74" type="Hiragana"/>
  </si>
  <si>
    <t>ﾋﾛｼﾞ</t>
  </si>
  <si>
    <t>川原</t>
    <phoneticPr fontId="74" type="Hiragana"/>
  </si>
  <si>
    <t>ｶﾜﾊﾗ</t>
  </si>
  <si>
    <t>川原（分）</t>
    <rPh sb="3" eb="4">
      <t>ぶん</t>
    </rPh>
    <phoneticPr fontId="74" type="Hiragana"/>
  </si>
  <si>
    <t/>
  </si>
  <si>
    <t>八事</t>
    <phoneticPr fontId="74" type="Hiragana"/>
  </si>
  <si>
    <t>ﾔｺﾞﾄ</t>
  </si>
  <si>
    <t>滝川</t>
    <phoneticPr fontId="74" type="Hiragana"/>
  </si>
  <si>
    <t>ﾀｷｶﾜ</t>
  </si>
  <si>
    <t>白金</t>
    <phoneticPr fontId="74" type="Hiragana"/>
  </si>
  <si>
    <t>ｼﾗｶﾈ</t>
  </si>
  <si>
    <t>伊勝</t>
    <phoneticPr fontId="74" type="Hiragana"/>
  </si>
  <si>
    <t>ｲｶﾂ</t>
  </si>
  <si>
    <t>弥富</t>
    <phoneticPr fontId="74" type="Hiragana"/>
  </si>
  <si>
    <t>弥富</t>
    <phoneticPr fontId="74" type="Hiragana"/>
  </si>
  <si>
    <t>ﾔﾄﾐ</t>
  </si>
  <si>
    <t>御劔</t>
    <phoneticPr fontId="74" type="Hiragana"/>
  </si>
  <si>
    <t>御劔</t>
    <phoneticPr fontId="74" type="Hiragana"/>
  </si>
  <si>
    <t>ﾐﾂﾙｷﾞ</t>
  </si>
  <si>
    <t>堀田</t>
    <phoneticPr fontId="74" type="Hiragana"/>
  </si>
  <si>
    <t>堀田</t>
    <phoneticPr fontId="74" type="Hiragana"/>
  </si>
  <si>
    <t>ﾎﾘﾀ</t>
  </si>
  <si>
    <t>汐路</t>
    <phoneticPr fontId="74" type="Hiragana"/>
  </si>
  <si>
    <t>ｼｵｼﾞ</t>
  </si>
  <si>
    <t>高田</t>
    <phoneticPr fontId="74" type="Hiragana"/>
  </si>
  <si>
    <t>ﾀｶﾀﾞ</t>
  </si>
  <si>
    <t>瑞穂</t>
    <phoneticPr fontId="74" type="Hiragana"/>
  </si>
  <si>
    <t>ﾐｽﾞﾎ</t>
  </si>
  <si>
    <t>井戸田</t>
    <phoneticPr fontId="74" type="Hiragana"/>
  </si>
  <si>
    <t>井戸田</t>
    <phoneticPr fontId="74" type="Hiragana"/>
  </si>
  <si>
    <t>ｲﾄﾞﾀ</t>
  </si>
  <si>
    <t>穂波</t>
    <phoneticPr fontId="74" type="Hiragana"/>
  </si>
  <si>
    <t>ﾎﾅﾐ</t>
  </si>
  <si>
    <t>豊岡</t>
    <phoneticPr fontId="74" type="Hiragana"/>
  </si>
  <si>
    <t>ﾄﾖｵｶ</t>
  </si>
  <si>
    <t>陽明</t>
    <phoneticPr fontId="74" type="Hiragana"/>
  </si>
  <si>
    <t>ﾖｳﾒｲ</t>
  </si>
  <si>
    <t>中根</t>
    <phoneticPr fontId="74" type="Hiragana"/>
  </si>
  <si>
    <t>ﾅｶﾈ</t>
  </si>
  <si>
    <t>高蔵</t>
    <phoneticPr fontId="74" type="Hiragana"/>
  </si>
  <si>
    <t>ﾀｶｸﾗ</t>
  </si>
  <si>
    <t>旗屋</t>
    <phoneticPr fontId="74" type="Hiragana"/>
  </si>
  <si>
    <t>ﾊﾀﾔ</t>
  </si>
  <si>
    <t>千年</t>
    <phoneticPr fontId="74" type="Hiragana"/>
  </si>
  <si>
    <t>千年</t>
    <phoneticPr fontId="74" type="Hiragana"/>
  </si>
  <si>
    <t>ﾁﾄｾ</t>
  </si>
  <si>
    <t>船方</t>
    <phoneticPr fontId="74" type="Hiragana"/>
  </si>
  <si>
    <t>ﾌﾅｶﾀ</t>
  </si>
  <si>
    <t>白鳥</t>
    <phoneticPr fontId="74" type="Hiragana"/>
  </si>
  <si>
    <t>ｼﾛﾄﾘ</t>
  </si>
  <si>
    <t>野立</t>
    <phoneticPr fontId="74" type="Hiragana"/>
  </si>
  <si>
    <t>ﾉﾀﾞﾃ</t>
  </si>
  <si>
    <t>大宝</t>
    <phoneticPr fontId="74" type="Hiragana"/>
  </si>
  <si>
    <t>ﾀｲﾎｳ</t>
  </si>
  <si>
    <t>広見</t>
    <phoneticPr fontId="74" type="Hiragana"/>
  </si>
  <si>
    <t>ﾋﾛﾐ</t>
  </si>
  <si>
    <t>露橋</t>
    <phoneticPr fontId="74" type="Hiragana"/>
  </si>
  <si>
    <t>露橋</t>
    <phoneticPr fontId="74" type="Hiragana"/>
  </si>
  <si>
    <t>ﾂﾕﾊｼ</t>
  </si>
  <si>
    <t>愛知</t>
    <phoneticPr fontId="74" type="Hiragana"/>
  </si>
  <si>
    <t>ｱｲﾁ</t>
  </si>
  <si>
    <t>八熊</t>
    <phoneticPr fontId="74" type="Hiragana"/>
  </si>
  <si>
    <t>ﾔｸﾞﾏ</t>
  </si>
  <si>
    <t>昭和橋</t>
    <phoneticPr fontId="74" type="Hiragana"/>
  </si>
  <si>
    <t>ｼｮｳﾜﾊﾞｼ</t>
  </si>
  <si>
    <t>常磐</t>
    <phoneticPr fontId="74" type="Hiragana"/>
  </si>
  <si>
    <t>ﾄｷﾜ</t>
  </si>
  <si>
    <t>八幡</t>
    <phoneticPr fontId="74" type="Hiragana"/>
  </si>
  <si>
    <t>ﾔﾜﾀ</t>
  </si>
  <si>
    <t>荒子</t>
    <phoneticPr fontId="74" type="Hiragana"/>
  </si>
  <si>
    <t>ｱﾗｺ</t>
  </si>
  <si>
    <t>正色</t>
    <phoneticPr fontId="74" type="Hiragana"/>
  </si>
  <si>
    <t>ｼｮｳｼｷ</t>
  </si>
  <si>
    <t>篠原</t>
    <phoneticPr fontId="74" type="Hiragana"/>
  </si>
  <si>
    <t>ｼﾉﾊﾗ</t>
  </si>
  <si>
    <t>戸田</t>
    <phoneticPr fontId="74" type="Hiragana"/>
  </si>
  <si>
    <t>ﾄﾀﾞ</t>
  </si>
  <si>
    <t>豊治</t>
    <phoneticPr fontId="74" type="Hiragana"/>
  </si>
  <si>
    <t>豊治</t>
    <phoneticPr fontId="74" type="Hiragana"/>
  </si>
  <si>
    <t>ﾄﾖﾊﾙ</t>
  </si>
  <si>
    <t>千音寺</t>
    <phoneticPr fontId="74" type="Hiragana"/>
  </si>
  <si>
    <t>千音寺</t>
    <phoneticPr fontId="74" type="Hiragana"/>
  </si>
  <si>
    <t>ｾﾝﾉﾝｼﾞ</t>
  </si>
  <si>
    <t>長須賀</t>
    <phoneticPr fontId="74" type="Hiragana"/>
  </si>
  <si>
    <t>ﾅｶﾞｽｶ</t>
  </si>
  <si>
    <t>万場</t>
    <phoneticPr fontId="74" type="Hiragana"/>
  </si>
  <si>
    <t>ﾏﾝﾊﾞ</t>
  </si>
  <si>
    <t>野田</t>
    <phoneticPr fontId="74" type="Hiragana"/>
  </si>
  <si>
    <t>ﾉﾀﾞ</t>
  </si>
  <si>
    <t>明正</t>
    <phoneticPr fontId="74" type="Hiragana"/>
  </si>
  <si>
    <t>ﾒｲｾｲ</t>
  </si>
  <si>
    <t>玉川</t>
    <phoneticPr fontId="74" type="Hiragana"/>
  </si>
  <si>
    <t>ﾀﾏｶﾞﾜ</t>
  </si>
  <si>
    <t>赤星</t>
    <phoneticPr fontId="74" type="Hiragana"/>
  </si>
  <si>
    <t>赤星</t>
    <phoneticPr fontId="74" type="Hiragana"/>
  </si>
  <si>
    <t>ｱｶﾎﾞｼ</t>
  </si>
  <si>
    <t>中島</t>
    <phoneticPr fontId="74" type="Hiragana"/>
  </si>
  <si>
    <t>ﾅｶｼﾞﾏ</t>
  </si>
  <si>
    <t>西中島</t>
    <phoneticPr fontId="74" type="Hiragana"/>
  </si>
  <si>
    <t>ﾆｼﾅｶｼﾞﾏ</t>
  </si>
  <si>
    <t>五反田</t>
    <phoneticPr fontId="74" type="Hiragana"/>
  </si>
  <si>
    <t>ｺﾞﾀﾝﾀﾞ</t>
  </si>
  <si>
    <t>春田</t>
    <phoneticPr fontId="74" type="Hiragana"/>
  </si>
  <si>
    <t>ﾊﾙﾀﾞ</t>
  </si>
  <si>
    <t>西前田</t>
    <phoneticPr fontId="74" type="Hiragana"/>
  </si>
  <si>
    <t>ﾆｼﾏｴﾀﾞ</t>
  </si>
  <si>
    <t>東築地</t>
    <phoneticPr fontId="74" type="Hiragana"/>
  </si>
  <si>
    <t>ﾋｶﾞｼﾂｷｼﾞ</t>
  </si>
  <si>
    <t>中川</t>
    <phoneticPr fontId="74" type="Hiragana"/>
  </si>
  <si>
    <t>ﾅｶｶﾞﾜ</t>
  </si>
  <si>
    <t>成章</t>
    <phoneticPr fontId="74" type="Hiragana"/>
  </si>
  <si>
    <t>ｾｲｼｮｳ</t>
  </si>
  <si>
    <t>大手</t>
    <phoneticPr fontId="74" type="Hiragana"/>
  </si>
  <si>
    <t>ｵｵﾃ</t>
  </si>
  <si>
    <t>港西</t>
    <phoneticPr fontId="74" type="Hiragana"/>
  </si>
  <si>
    <t>ｺｳｾｲ</t>
  </si>
  <si>
    <t>稲永</t>
    <phoneticPr fontId="74" type="Hiragana"/>
  </si>
  <si>
    <t>ｲﾅｴ</t>
  </si>
  <si>
    <t>小碓</t>
    <phoneticPr fontId="74" type="Hiragana"/>
  </si>
  <si>
    <t>ｵｳｽ</t>
  </si>
  <si>
    <t>西築地</t>
    <phoneticPr fontId="74" type="Hiragana"/>
  </si>
  <si>
    <t>ﾆｼﾂｷｼﾞ</t>
  </si>
  <si>
    <t>高木</t>
    <phoneticPr fontId="74" type="Hiragana"/>
  </si>
  <si>
    <t>ﾀｶｷﾞ</t>
  </si>
  <si>
    <t>南陽</t>
    <phoneticPr fontId="74" type="Hiragana"/>
  </si>
  <si>
    <t>ﾅﾝﾖｳ</t>
  </si>
  <si>
    <t>港楽</t>
    <phoneticPr fontId="74" type="Hiragana"/>
  </si>
  <si>
    <t>ｺｳﾗｸ</t>
  </si>
  <si>
    <t>明徳</t>
    <phoneticPr fontId="74" type="Hiragana"/>
  </si>
  <si>
    <t>ﾒｲﾄｸ</t>
  </si>
  <si>
    <t>西福田</t>
    <phoneticPr fontId="74" type="Hiragana"/>
  </si>
  <si>
    <t>西福田</t>
    <phoneticPr fontId="74" type="Hiragana"/>
  </si>
  <si>
    <t>ﾆｼﾌｸﾀ</t>
  </si>
  <si>
    <t>野跡</t>
    <phoneticPr fontId="74" type="Hiragana"/>
  </si>
  <si>
    <t>ﾉｾｷ</t>
  </si>
  <si>
    <t>東海</t>
    <phoneticPr fontId="74" type="Hiragana"/>
  </si>
  <si>
    <t>ﾄｳｶｲ</t>
  </si>
  <si>
    <t>当知</t>
    <phoneticPr fontId="74" type="Hiragana"/>
  </si>
  <si>
    <t>ﾄｳﾁ</t>
  </si>
  <si>
    <t>福田</t>
    <phoneticPr fontId="74" type="Hiragana"/>
  </si>
  <si>
    <t>ﾌｸﾀ</t>
  </si>
  <si>
    <t>正保</t>
    <phoneticPr fontId="74" type="Hiragana"/>
  </si>
  <si>
    <t>ｼｮｳﾎ</t>
  </si>
  <si>
    <t>神宮寺</t>
    <phoneticPr fontId="74" type="Hiragana"/>
  </si>
  <si>
    <t>ｼﾞﾝｸﾞｳｼﾞ</t>
  </si>
  <si>
    <t>福春</t>
    <rPh sb="0" eb="1">
      <t>ふくはる</t>
    </rPh>
    <phoneticPr fontId="74" type="Hiragana"/>
  </si>
  <si>
    <t>ﾌｸﾊﾙ</t>
  </si>
  <si>
    <t>豊田</t>
    <phoneticPr fontId="74" type="Hiragana"/>
  </si>
  <si>
    <t>豊田</t>
    <phoneticPr fontId="74" type="Hiragana"/>
  </si>
  <si>
    <t>ﾄﾖﾀﾞ</t>
  </si>
  <si>
    <t>明治</t>
    <phoneticPr fontId="74" type="Hiragana"/>
  </si>
  <si>
    <t>ﾒｲｼﾞ</t>
  </si>
  <si>
    <t>伝馬</t>
    <phoneticPr fontId="74" type="Hiragana"/>
  </si>
  <si>
    <t>伝馬</t>
    <phoneticPr fontId="74" type="Hiragana"/>
  </si>
  <si>
    <t>ﾃﾝﾏ</t>
  </si>
  <si>
    <t>呼続</t>
    <phoneticPr fontId="74" type="Hiragana"/>
  </si>
  <si>
    <t>ﾖﾋﾞﾂｷﾞ</t>
  </si>
  <si>
    <t>白水</t>
    <phoneticPr fontId="74" type="Hiragana"/>
  </si>
  <si>
    <t>ﾊｸｽｲ</t>
  </si>
  <si>
    <t>柴田</t>
    <phoneticPr fontId="74" type="Hiragana"/>
  </si>
  <si>
    <t>ｼﾊﾞﾀ</t>
  </si>
  <si>
    <t>桜</t>
    <rPh sb="0" eb="1">
      <t>さくら　</t>
    </rPh>
    <phoneticPr fontId="74" type="Hiragana"/>
  </si>
  <si>
    <t>ｻｸﾗ</t>
  </si>
  <si>
    <t>菊住</t>
    <phoneticPr fontId="74" type="Hiragana"/>
  </si>
  <si>
    <t>ｷｸｽﾞﾐ</t>
  </si>
  <si>
    <t>道徳</t>
    <phoneticPr fontId="74" type="Hiragana"/>
  </si>
  <si>
    <t>ﾄﾞｳﾄｸ</t>
  </si>
  <si>
    <t>笠寺</t>
    <phoneticPr fontId="74" type="Hiragana"/>
  </si>
  <si>
    <t>ｶｻﾃﾞﾗ</t>
  </si>
  <si>
    <t>星崎</t>
    <phoneticPr fontId="74" type="Hiragana"/>
  </si>
  <si>
    <t>星崎</t>
    <phoneticPr fontId="74" type="Hiragana"/>
  </si>
  <si>
    <t>ﾎｼｻﾞｷ</t>
  </si>
  <si>
    <t>大生</t>
    <phoneticPr fontId="74" type="Hiragana"/>
  </si>
  <si>
    <t>ﾀｲｾｲ</t>
  </si>
  <si>
    <t>宝</t>
    <rPh sb="0" eb="1">
      <t>たから</t>
    </rPh>
    <phoneticPr fontId="74" type="Hiragana"/>
  </si>
  <si>
    <t>ﾀｶﾗ</t>
  </si>
  <si>
    <t>大磯</t>
    <phoneticPr fontId="74" type="Hiragana"/>
  </si>
  <si>
    <t>ｵｵｲｿ</t>
  </si>
  <si>
    <t>千鳥</t>
    <phoneticPr fontId="74" type="Hiragana"/>
  </si>
  <si>
    <t>ﾁﾄﾞﾘ</t>
  </si>
  <si>
    <t>春日野</t>
    <phoneticPr fontId="74" type="Hiragana"/>
  </si>
  <si>
    <t>春日野</t>
    <phoneticPr fontId="74" type="Hiragana"/>
  </si>
  <si>
    <t>ｶｽｶﾞﾉ</t>
  </si>
  <si>
    <t>笠東</t>
    <phoneticPr fontId="74" type="Hiragana"/>
  </si>
  <si>
    <t>ﾘｭｳﾄｳ</t>
  </si>
  <si>
    <t>宝南</t>
    <phoneticPr fontId="74" type="Hiragana"/>
  </si>
  <si>
    <t>ﾎｳﾅﾝ</t>
  </si>
  <si>
    <t>守山</t>
    <phoneticPr fontId="74" type="Hiragana"/>
  </si>
  <si>
    <t>ﾓﾘﾔﾏ</t>
  </si>
  <si>
    <t>小幡</t>
    <phoneticPr fontId="74" type="Hiragana"/>
  </si>
  <si>
    <t>ｵﾊﾞﾀ</t>
  </si>
  <si>
    <t>廿軒家</t>
    <phoneticPr fontId="74" type="Hiragana"/>
  </si>
  <si>
    <t>ﾆｼﾞｯｯｹﾝﾔ</t>
  </si>
  <si>
    <t>大森</t>
    <phoneticPr fontId="74" type="Hiragana"/>
  </si>
  <si>
    <t>ｵｵﾓﾘ</t>
  </si>
  <si>
    <t>瀬古</t>
    <phoneticPr fontId="74" type="Hiragana"/>
  </si>
  <si>
    <t>ｾｺ</t>
  </si>
  <si>
    <t>鳥羽見</t>
    <phoneticPr fontId="74" type="Hiragana"/>
  </si>
  <si>
    <t>ﾄﾘﾊﾞﾐ</t>
  </si>
  <si>
    <t>志段味東</t>
    <rPh sb="0" eb="4">
      <t>し　だ　み　ひがし</t>
    </rPh>
    <phoneticPr fontId="74" type="Hiragana"/>
  </si>
  <si>
    <t>ｼﾀﾞﾐﾋｶﾞｼ</t>
  </si>
  <si>
    <t>志段味西</t>
    <rPh sb="0" eb="4">
      <t>し　だ　み　にし</t>
    </rPh>
    <phoneticPr fontId="74" type="Hiragana"/>
  </si>
  <si>
    <t>ｼﾀﾞﾐﾆｼ</t>
  </si>
  <si>
    <t>白沢</t>
    <phoneticPr fontId="74" type="Hiragana"/>
  </si>
  <si>
    <t>白沢</t>
    <phoneticPr fontId="74" type="Hiragana"/>
  </si>
  <si>
    <t>ｼﾗｻﾜ</t>
  </si>
  <si>
    <t>苗代</t>
    <phoneticPr fontId="74" type="Hiragana"/>
  </si>
  <si>
    <t>ﾅｴｼﾛ</t>
  </si>
  <si>
    <t>本地丘</t>
    <phoneticPr fontId="74" type="Hiragana"/>
  </si>
  <si>
    <t>ﾎﾝｼﾞｶﾞｵｶ</t>
  </si>
  <si>
    <t>二城</t>
    <phoneticPr fontId="74" type="Hiragana"/>
  </si>
  <si>
    <t>ﾆｼﾞｮｳ</t>
  </si>
  <si>
    <t>天子田</t>
    <phoneticPr fontId="74" type="Hiragana"/>
  </si>
  <si>
    <t>ｱﾏｺﾀﾞ</t>
  </si>
  <si>
    <t>森孝東</t>
    <phoneticPr fontId="74" type="Hiragana"/>
  </si>
  <si>
    <t>ﾓﾘﾀｶﾋｶﾞｼ</t>
  </si>
  <si>
    <t>森孝西</t>
    <phoneticPr fontId="74" type="Hiragana"/>
  </si>
  <si>
    <t>ﾓﾘﾀｶﾆｼ</t>
  </si>
  <si>
    <t>西城</t>
    <phoneticPr fontId="74" type="Hiragana"/>
  </si>
  <si>
    <t>ﾆｼｼﾛ</t>
  </si>
  <si>
    <t>大森北</t>
    <phoneticPr fontId="74" type="Hiragana"/>
  </si>
  <si>
    <t>ｵｵﾓﾘｷﾀ</t>
  </si>
  <si>
    <t>小幡北</t>
    <phoneticPr fontId="74" type="Hiragana"/>
  </si>
  <si>
    <t>ｵﾊﾞﾀｷﾀ</t>
  </si>
  <si>
    <t>吉根</t>
    <rPh sb="0" eb="1">
      <t>き　っ　こ</t>
    </rPh>
    <phoneticPr fontId="74" type="Hiragana"/>
  </si>
  <si>
    <t>ｷｯｺ</t>
  </si>
  <si>
    <t>下志段味</t>
    <rPh sb="0" eb="1">
      <t>しも</t>
    </rPh>
    <rPh sb="1" eb="2">
      <t>　し</t>
    </rPh>
    <rPh sb="2" eb="3">
      <t>　だ</t>
    </rPh>
    <rPh sb="3" eb="4">
      <t>　み</t>
    </rPh>
    <phoneticPr fontId="74" type="Hiragana"/>
  </si>
  <si>
    <t>ｼﾓｼﾀﾞﾐ</t>
  </si>
  <si>
    <t>鳴海</t>
    <phoneticPr fontId="74" type="Hiragana"/>
  </si>
  <si>
    <t>ﾅﾙﾐ</t>
  </si>
  <si>
    <t>緑</t>
    <rPh sb="0" eb="1">
      <t>みどり</t>
    </rPh>
    <phoneticPr fontId="74" type="Hiragana"/>
  </si>
  <si>
    <t>ﾐﾄﾞﾘ</t>
  </si>
  <si>
    <t>鳴海東部</t>
    <rPh sb="0" eb="4">
      <t>なるみとうぶ</t>
    </rPh>
    <phoneticPr fontId="74" type="Hiragana"/>
  </si>
  <si>
    <t>ﾅﾙﾐﾄｳﾌﾞ</t>
  </si>
  <si>
    <t>東丘</t>
    <phoneticPr fontId="74" type="Hiragana"/>
  </si>
  <si>
    <t>ﾋｶﾞｼｶﾞｵｶ</t>
  </si>
  <si>
    <t>平子</t>
    <phoneticPr fontId="74" type="Hiragana"/>
  </si>
  <si>
    <t>ﾋﾗｺ</t>
  </si>
  <si>
    <t>鳴子</t>
    <phoneticPr fontId="74" type="Hiragana"/>
  </si>
  <si>
    <t>ﾅﾙｺ</t>
  </si>
  <si>
    <t>大高</t>
    <phoneticPr fontId="74" type="Hiragana"/>
  </si>
  <si>
    <t>ｵｵﾀﾞｶ</t>
  </si>
  <si>
    <t>有松</t>
    <phoneticPr fontId="74" type="Hiragana"/>
  </si>
  <si>
    <t>ｱﾘｱﾂ</t>
  </si>
  <si>
    <t>片平</t>
    <phoneticPr fontId="74" type="Hiragana"/>
  </si>
  <si>
    <t>ｶﾀﾋﾗ</t>
  </si>
  <si>
    <t>太子</t>
    <phoneticPr fontId="74" type="Hiragana"/>
  </si>
  <si>
    <t>ﾀｲｼ</t>
  </si>
  <si>
    <t>戸笠</t>
    <phoneticPr fontId="74" type="Hiragana"/>
  </si>
  <si>
    <t>ﾄｶﾞｻ</t>
  </si>
  <si>
    <t>浦里</t>
    <phoneticPr fontId="74" type="Hiragana"/>
  </si>
  <si>
    <t>ｳﾗｻﾞﾄ</t>
  </si>
  <si>
    <t>旭出</t>
    <phoneticPr fontId="74" type="Hiragana"/>
  </si>
  <si>
    <t>ｱｻﾋﾃﾞ</t>
  </si>
  <si>
    <t>黒石</t>
    <phoneticPr fontId="74" type="Hiragana"/>
  </si>
  <si>
    <t>ｸﾛｲｼ</t>
  </si>
  <si>
    <t>長根台</t>
    <phoneticPr fontId="74" type="Hiragana"/>
  </si>
  <si>
    <t>ﾅｶﾞﾈﾀﾞｲ</t>
  </si>
  <si>
    <t>神の倉</t>
    <phoneticPr fontId="74" type="Hiragana"/>
  </si>
  <si>
    <t>ｶﾐﾉｸﾗ</t>
  </si>
  <si>
    <t>桶狭間</t>
    <phoneticPr fontId="74" type="Hiragana"/>
  </si>
  <si>
    <t>ｵｹﾊｻﾞﾏ</t>
  </si>
  <si>
    <t>相原</t>
    <phoneticPr fontId="74" type="Hiragana"/>
  </si>
  <si>
    <t>ｱｲﾊﾞﾗ</t>
  </si>
  <si>
    <t>桃山</t>
    <phoneticPr fontId="74" type="Hiragana"/>
  </si>
  <si>
    <t>ﾓﾓﾔﾏ</t>
  </si>
  <si>
    <t>南陵</t>
    <phoneticPr fontId="74" type="Hiragana"/>
  </si>
  <si>
    <t>ﾅﾝﾘｮｳ</t>
  </si>
  <si>
    <t>大高北</t>
    <phoneticPr fontId="74" type="Hiragana"/>
  </si>
  <si>
    <t>ｵｵﾀﾞｶｷﾀ</t>
  </si>
  <si>
    <t>大高南</t>
    <phoneticPr fontId="74" type="Hiragana"/>
  </si>
  <si>
    <t>ｵｵﾀﾞｶﾐﾅﾐ</t>
  </si>
  <si>
    <t>徳重</t>
    <phoneticPr fontId="74" type="Hiragana"/>
  </si>
  <si>
    <t>ﾄｸｼｹﾞ</t>
  </si>
  <si>
    <t>滝ノ水</t>
    <phoneticPr fontId="74" type="Hiragana"/>
  </si>
  <si>
    <t>ﾀｷﾉﾐｽﾞ</t>
  </si>
  <si>
    <t>大清水</t>
    <phoneticPr fontId="74" type="Hiragana"/>
  </si>
  <si>
    <t>ｵｵｼﾐｽﾞ</t>
  </si>
  <si>
    <t>常安</t>
    <phoneticPr fontId="74" type="Hiragana"/>
  </si>
  <si>
    <t>ｼﾞｮｳｱﾝ</t>
  </si>
  <si>
    <t>小坂</t>
    <phoneticPr fontId="74" type="Hiragana"/>
  </si>
  <si>
    <t>ｺｻｶ</t>
  </si>
  <si>
    <t>熊の前</t>
    <rPh sb="0" eb="1">
      <t>くま</t>
    </rPh>
    <rPh sb="2" eb="3">
      <t>まえ</t>
    </rPh>
    <phoneticPr fontId="74" type="Hiragana"/>
  </si>
  <si>
    <t>ｸﾏﾉﾏｴ</t>
  </si>
  <si>
    <t>猪高</t>
    <phoneticPr fontId="74" type="Hiragana"/>
  </si>
  <si>
    <t>ｲﾀﾞｶ</t>
  </si>
  <si>
    <t>香流</t>
    <phoneticPr fontId="74" type="Hiragana"/>
  </si>
  <si>
    <t>ｶﾅﾚ</t>
  </si>
  <si>
    <t>高針</t>
    <phoneticPr fontId="74" type="Hiragana"/>
  </si>
  <si>
    <t>ﾀｶﾊﾞﾘ</t>
  </si>
  <si>
    <t>西山</t>
    <phoneticPr fontId="74" type="Hiragana"/>
  </si>
  <si>
    <t>ﾆｼﾔﾏ</t>
  </si>
  <si>
    <t>名東</t>
    <phoneticPr fontId="74" type="Hiragana"/>
  </si>
  <si>
    <t>ﾒｲﾄｳ</t>
  </si>
  <si>
    <t>藤が丘</t>
    <phoneticPr fontId="74" type="Hiragana"/>
  </si>
  <si>
    <t>ﾌｼﾞｶﾞｵｶ</t>
  </si>
  <si>
    <t>猪子石</t>
    <phoneticPr fontId="74" type="Hiragana"/>
  </si>
  <si>
    <t>ｲﾉｺｲｼ</t>
  </si>
  <si>
    <t>蓬来</t>
    <phoneticPr fontId="74" type="Hiragana"/>
  </si>
  <si>
    <t>ﾖﾓｷﾞ</t>
  </si>
  <si>
    <t>梅森坂</t>
    <phoneticPr fontId="74" type="Hiragana"/>
  </si>
  <si>
    <t>ｳﾒﾓﾘｻﾞｶ</t>
  </si>
  <si>
    <t>本郷</t>
    <phoneticPr fontId="74" type="Hiragana"/>
  </si>
  <si>
    <t>ﾎﾝｺﾞｳ</t>
  </si>
  <si>
    <t>貴船</t>
    <phoneticPr fontId="74" type="Hiragana"/>
  </si>
  <si>
    <t>ｷﾌﾞﾈ</t>
  </si>
  <si>
    <t>上社</t>
    <phoneticPr fontId="74" type="Hiragana"/>
  </si>
  <si>
    <t>ｶﾐﾔｼﾛ</t>
  </si>
  <si>
    <t>引山</t>
    <phoneticPr fontId="74" type="Hiragana"/>
  </si>
  <si>
    <t>ﾋｷﾔﾏ</t>
  </si>
  <si>
    <t>極楽</t>
    <phoneticPr fontId="74" type="Hiragana"/>
  </si>
  <si>
    <t>ｺﾞｸﾗｸ</t>
  </si>
  <si>
    <t>平和が丘</t>
    <rPh sb="0" eb="4">
      <t>へいわ　　おか</t>
    </rPh>
    <phoneticPr fontId="74" type="Hiragana"/>
  </si>
  <si>
    <t>ﾍｲﾜｶﾞｵｶ</t>
  </si>
  <si>
    <t>豊が丘</t>
    <phoneticPr fontId="74" type="Hiragana"/>
  </si>
  <si>
    <t>ﾄﾖｶﾞｵｶ</t>
  </si>
  <si>
    <t>前山</t>
    <phoneticPr fontId="74" type="Hiragana"/>
  </si>
  <si>
    <t>ﾏｴﾔﾏ</t>
  </si>
  <si>
    <t>牧の原</t>
    <phoneticPr fontId="74" type="Hiragana"/>
  </si>
  <si>
    <t>牧の原</t>
    <phoneticPr fontId="74" type="Hiragana"/>
  </si>
  <si>
    <t>ﾏｷﾉﾊﾗ</t>
  </si>
  <si>
    <t>北一社</t>
    <phoneticPr fontId="74" type="Hiragana"/>
  </si>
  <si>
    <t>ｷﾀｲｯｼｬ</t>
  </si>
  <si>
    <t>天白</t>
    <phoneticPr fontId="74" type="Hiragana"/>
  </si>
  <si>
    <t>ﾃﾝﾊﾟｸ</t>
  </si>
  <si>
    <t>野並</t>
    <phoneticPr fontId="74" type="Hiragana"/>
  </si>
  <si>
    <t>ﾉﾅﾐ</t>
  </si>
  <si>
    <t>高坂</t>
    <phoneticPr fontId="74" type="Hiragana"/>
  </si>
  <si>
    <t>ﾀｶｻｶ</t>
  </si>
  <si>
    <t>八事東</t>
    <phoneticPr fontId="74" type="Hiragana"/>
  </si>
  <si>
    <t>ﾔｺﾞﾄﾋｶﾞｼ</t>
  </si>
  <si>
    <t>平針</t>
    <phoneticPr fontId="74" type="Hiragana"/>
  </si>
  <si>
    <t>ﾋﾗﾊﾞﾘ</t>
  </si>
  <si>
    <t>植田</t>
    <phoneticPr fontId="74" type="Hiragana"/>
  </si>
  <si>
    <t>ｳｴﾀﾞ</t>
  </si>
  <si>
    <t>表山</t>
    <phoneticPr fontId="74" type="Hiragana"/>
  </si>
  <si>
    <t>ｵﾓﾃﾔﾏ</t>
  </si>
  <si>
    <t>しまだ</t>
  </si>
  <si>
    <t>ｼﾏﾀﾞ</t>
  </si>
  <si>
    <t>山根</t>
    <phoneticPr fontId="74" type="Hiragana"/>
  </si>
  <si>
    <t>ﾔﾏﾈ</t>
  </si>
  <si>
    <t>平針南</t>
    <phoneticPr fontId="74" type="Hiragana"/>
  </si>
  <si>
    <t>平針南</t>
    <phoneticPr fontId="74" type="Hiragana"/>
  </si>
  <si>
    <t>ﾋﾗﾊﾞﾘﾐﾅﾐ</t>
  </si>
  <si>
    <t>相生</t>
    <phoneticPr fontId="74" type="Hiragana"/>
  </si>
  <si>
    <t>ｱｲｵｲ</t>
  </si>
  <si>
    <t>大坪</t>
    <phoneticPr fontId="74" type="Hiragana"/>
  </si>
  <si>
    <t>ｵｵﾂﾎﾞ</t>
  </si>
  <si>
    <t>原</t>
    <rPh sb="0" eb="1">
      <t>はら</t>
    </rPh>
    <phoneticPr fontId="74" type="Hiragana"/>
  </si>
  <si>
    <t>ﾊﾗ</t>
  </si>
  <si>
    <t>植田南</t>
    <phoneticPr fontId="74" type="Hiragana"/>
  </si>
  <si>
    <t>ｳｴﾀﾞﾐﾅﾐ</t>
  </si>
  <si>
    <t>平針北</t>
    <phoneticPr fontId="74" type="Hiragana"/>
  </si>
  <si>
    <t>ﾋﾗﾊﾞﾘｷﾀ</t>
  </si>
  <si>
    <t>植田北</t>
    <phoneticPr fontId="74" type="Hiragana"/>
  </si>
  <si>
    <t>ｳｴﾀﾞｷﾀ</t>
  </si>
  <si>
    <t>植田東</t>
    <phoneticPr fontId="74" type="Hiragana"/>
  </si>
  <si>
    <t>ｳｴﾀﾞﾋｶﾞｼ</t>
  </si>
  <si>
    <t>椙山女学園附</t>
    <rPh sb="0" eb="2">
      <t>スギヤマ</t>
    </rPh>
    <rPh sb="2" eb="5">
      <t>ジョガクエン</t>
    </rPh>
    <rPh sb="5" eb="6">
      <t>フ</t>
    </rPh>
    <phoneticPr fontId="2"/>
  </si>
  <si>
    <t>ｽｷﾞﾔﾏ</t>
  </si>
  <si>
    <t>南山大附</t>
    <rPh sb="0" eb="3">
      <t>ナンザン</t>
    </rPh>
    <rPh sb="3" eb="4">
      <t>フ</t>
    </rPh>
    <phoneticPr fontId="2"/>
  </si>
  <si>
    <t>ﾅﾝｻﾞﾝ</t>
  </si>
  <si>
    <t>名進研</t>
    <rPh sb="0" eb="3">
      <t>メイシンケン</t>
    </rPh>
    <phoneticPr fontId="2"/>
  </si>
  <si>
    <t>ﾒｲｼﾝｹﾝ</t>
  </si>
  <si>
    <t>Ver2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</si>
</sst>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s>
  <fonts count="7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name val="ＭＳ ゴシック"/>
      <family val="3"/>
      <charset val="128"/>
    </font>
    <font>
      <b/>
      <sz val="12"/>
      <color indexed="8"/>
      <name val="ＭＳ 明朝"/>
      <family val="1"/>
      <charset val="128"/>
    </font>
    <font>
      <sz val="11"/>
      <color rgb="FFFF0000"/>
      <name val="ＭＳ 明朝"/>
      <family val="1"/>
      <charset val="128"/>
    </font>
    <font>
      <b/>
      <i/>
      <sz val="12"/>
      <color rgb="FFFF0000"/>
      <name val="ＭＳ ゴシック"/>
      <family val="3"/>
      <charset val="128"/>
    </font>
    <font>
      <b/>
      <sz val="36"/>
      <color rgb="FFFF0000"/>
      <name val="ＭＳ ゴシック"/>
      <family val="3"/>
      <charset val="128"/>
    </font>
    <font>
      <sz val="20"/>
      <color theme="1"/>
      <name val="ＭＳ Ｐゴシック"/>
      <family val="3"/>
      <charset val="128"/>
      <scheme val="minor"/>
    </font>
    <font>
      <sz val="18"/>
      <color theme="1"/>
      <name val="ＭＳ Ｐゴシック"/>
      <family val="3"/>
      <charset val="128"/>
      <scheme val="minor"/>
    </font>
    <font>
      <b/>
      <sz val="20"/>
      <color indexed="81"/>
      <name val="ＭＳ ゴシック"/>
      <family val="3"/>
      <charset val="128"/>
    </font>
    <font>
      <sz val="6"/>
      <name val="ＭＳ ゴシック"/>
      <family val="2"/>
      <charset val="128"/>
    </font>
    <font>
      <sz val="6"/>
      <name val="ＤＦ平成明朝体W7"/>
      <family val="3"/>
      <charset val="128"/>
    </font>
    <font>
      <b/>
      <sz val="18"/>
      <color rgb="FFFF0000"/>
      <name val="ＭＳ ゴシック"/>
      <family val="3"/>
      <charset val="128"/>
    </font>
    <font>
      <b/>
      <sz val="18"/>
      <name val="ＭＳ ゴシック"/>
      <family val="3"/>
      <charset val="128"/>
    </font>
    <font>
      <sz val="10.4"/>
      <name val="ＭＳ 明朝"/>
      <family val="1"/>
      <charset val="128"/>
    </font>
    <font>
      <sz val="11"/>
      <name val="ＤＦ平成明朝体W7"/>
      <family val="1"/>
      <charset val="128"/>
    </font>
    <font>
      <b/>
      <sz val="16"/>
      <color rgb="FF0886E0"/>
      <name val="メイリオ"/>
      <family val="3"/>
      <charset val="128"/>
    </font>
    <font>
      <sz val="11"/>
      <color rgb="FF000000"/>
      <name val="メイリオ"/>
      <family val="3"/>
      <charset val="128"/>
    </font>
    <font>
      <sz val="22"/>
      <color theme="1"/>
      <name val="HG丸ｺﾞｼｯｸM-PRO"/>
      <family val="3"/>
      <charset val="128"/>
    </font>
    <font>
      <b/>
      <sz val="18"/>
      <color rgb="FF00B050"/>
      <name val="ＭＳ ゴシック"/>
      <family val="3"/>
      <charset val="128"/>
    </font>
    <font>
      <sz val="9"/>
      <name val="ＭＳ 明朝"/>
      <family val="1"/>
      <charset val="128"/>
    </font>
    <font>
      <sz val="6"/>
      <name val="ＭＳ Ｐ明朝"/>
      <family val="1"/>
      <charset val="128"/>
    </font>
    <font>
      <sz val="9"/>
      <color theme="1"/>
      <name val="ＭＳ 明朝"/>
      <family val="1"/>
      <charset val="128"/>
    </font>
  </fonts>
  <fills count="13">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bgColor indexed="64"/>
      </patternFill>
    </fill>
  </fills>
  <borders count="10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auto="1"/>
      </left>
      <right/>
      <top/>
      <bottom style="thin">
        <color auto="1"/>
      </bottom>
      <diagonal/>
    </border>
    <border>
      <left style="thin">
        <color auto="1"/>
      </left>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s>
  <cellStyleXfs count="11">
    <xf numFmtId="0" fontId="0" fillId="0" borderId="0">
      <alignment vertical="center"/>
    </xf>
    <xf numFmtId="0" fontId="23" fillId="0" borderId="0"/>
    <xf numFmtId="0" fontId="12" fillId="0" borderId="0">
      <alignment vertical="center"/>
    </xf>
    <xf numFmtId="0" fontId="1"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cellStyleXfs>
  <cellXfs count="419">
    <xf numFmtId="0" fontId="0" fillId="0" borderId="0" xfId="0">
      <alignment vertical="center"/>
    </xf>
    <xf numFmtId="0" fontId="24"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Fill="1" applyBorder="1" applyAlignment="1">
      <alignment vertical="center"/>
    </xf>
    <xf numFmtId="0" fontId="24" fillId="0" borderId="0" xfId="0" applyFont="1" applyBorder="1" applyAlignment="1">
      <alignment horizontal="center" vertical="center"/>
    </xf>
    <xf numFmtId="0" fontId="0" fillId="0" borderId="0" xfId="0" applyFill="1">
      <alignment vertical="center"/>
    </xf>
    <xf numFmtId="0" fontId="24" fillId="0" borderId="0" xfId="0" applyFont="1" applyFill="1" applyBorder="1">
      <alignment vertical="center"/>
    </xf>
    <xf numFmtId="0" fontId="29" fillId="0" borderId="0" xfId="0" applyFont="1" applyAlignment="1">
      <alignment vertical="center"/>
    </xf>
    <xf numFmtId="0" fontId="29" fillId="0" borderId="0" xfId="0" applyFont="1" applyFill="1" applyBorder="1" applyAlignment="1">
      <alignment vertical="center"/>
    </xf>
    <xf numFmtId="0" fontId="24"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4" fillId="0" borderId="0" xfId="0" applyFont="1">
      <alignment vertical="center"/>
    </xf>
    <xf numFmtId="0" fontId="24" fillId="0" borderId="0" xfId="0" applyFont="1" applyAlignment="1">
      <alignment horizontal="right" vertical="center"/>
    </xf>
    <xf numFmtId="0" fontId="24" fillId="0" borderId="1" xfId="0" applyFont="1" applyBorder="1" applyAlignment="1">
      <alignment horizontal="right" vertical="center"/>
    </xf>
    <xf numFmtId="0" fontId="24" fillId="0" borderId="17" xfId="0" applyFont="1" applyBorder="1" applyAlignment="1">
      <alignment horizontal="right" vertical="center"/>
    </xf>
    <xf numFmtId="0" fontId="25" fillId="0" borderId="0" xfId="0" applyFont="1">
      <alignment vertical="center"/>
    </xf>
    <xf numFmtId="0" fontId="28" fillId="3" borderId="3" xfId="0" applyFont="1" applyFill="1" applyBorder="1" applyAlignment="1">
      <alignment horizontal="center" vertical="center"/>
    </xf>
    <xf numFmtId="0" fontId="24" fillId="5" borderId="0" xfId="0" applyFont="1" applyFill="1">
      <alignment vertical="center"/>
    </xf>
    <xf numFmtId="0" fontId="24" fillId="0" borderId="0" xfId="0" applyFont="1" applyFill="1" applyBorder="1" applyAlignment="1">
      <alignment horizontal="left" vertical="center"/>
    </xf>
    <xf numFmtId="0" fontId="33" fillId="5" borderId="0" xfId="0" applyFont="1" applyFill="1">
      <alignment vertical="center"/>
    </xf>
    <xf numFmtId="0" fontId="24" fillId="5" borderId="0" xfId="0" applyFont="1" applyFill="1" applyAlignment="1">
      <alignment horizontal="center" vertical="center"/>
    </xf>
    <xf numFmtId="0" fontId="24" fillId="0" borderId="26" xfId="0" applyFont="1" applyBorder="1" applyAlignment="1">
      <alignment horizontal="center" vertical="center"/>
    </xf>
    <xf numFmtId="0" fontId="24" fillId="0" borderId="25" xfId="0" applyFont="1" applyBorder="1" applyAlignment="1">
      <alignment horizontal="center" vertical="center"/>
    </xf>
    <xf numFmtId="0" fontId="24" fillId="0" borderId="18" xfId="0" applyFont="1" applyBorder="1" applyAlignment="1">
      <alignment horizontal="center" vertical="center"/>
    </xf>
    <xf numFmtId="0" fontId="0" fillId="0" borderId="27" xfId="0" applyBorder="1">
      <alignment vertical="center"/>
    </xf>
    <xf numFmtId="0" fontId="24" fillId="0" borderId="22" xfId="0" applyFont="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4" fillId="2" borderId="25" xfId="0" applyFont="1" applyFill="1" applyBorder="1" applyAlignment="1">
      <alignment horizontal="center" vertical="center"/>
    </xf>
    <xf numFmtId="0" fontId="28" fillId="3" borderId="29" xfId="0" applyFont="1" applyFill="1" applyBorder="1" applyAlignment="1">
      <alignment horizontal="center" vertical="center"/>
    </xf>
    <xf numFmtId="0" fontId="24" fillId="0" borderId="18" xfId="0" applyFont="1" applyBorder="1" applyAlignment="1">
      <alignment horizontal="center" vertical="center" wrapText="1"/>
    </xf>
    <xf numFmtId="0" fontId="34" fillId="3" borderId="6" xfId="0" applyFont="1" applyFill="1" applyBorder="1" applyAlignment="1">
      <alignment horizontal="center" vertical="center"/>
    </xf>
    <xf numFmtId="0" fontId="24" fillId="0" borderId="6" xfId="0" applyFont="1" applyBorder="1" applyAlignment="1">
      <alignment horizontal="center" vertical="center"/>
    </xf>
    <xf numFmtId="0" fontId="0" fillId="0" borderId="0" xfId="0" applyBorder="1">
      <alignment vertical="center"/>
    </xf>
    <xf numFmtId="0" fontId="22"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4" fillId="0" borderId="0" xfId="0" applyFont="1" applyFill="1" applyProtection="1">
      <alignment vertical="center"/>
    </xf>
    <xf numFmtId="0" fontId="24" fillId="0" borderId="0" xfId="0" applyFont="1" applyFill="1" applyBorder="1" applyAlignment="1" applyProtection="1">
      <alignment vertical="center"/>
    </xf>
    <xf numFmtId="0" fontId="0" fillId="0" borderId="0" xfId="0" applyFill="1" applyProtection="1">
      <alignment vertical="center"/>
    </xf>
    <xf numFmtId="0" fontId="26" fillId="5" borderId="0" xfId="0" applyFont="1" applyFill="1" applyAlignment="1">
      <alignment vertical="center"/>
    </xf>
    <xf numFmtId="0" fontId="24" fillId="5" borderId="0" xfId="0" applyFont="1" applyFill="1" applyBorder="1" applyAlignment="1">
      <alignment horizontal="center" vertical="center"/>
    </xf>
    <xf numFmtId="0" fontId="0" fillId="5" borderId="0" xfId="0" applyFill="1">
      <alignment vertical="center"/>
    </xf>
    <xf numFmtId="0" fontId="24" fillId="5" borderId="0" xfId="0" applyFont="1" applyFill="1" applyAlignment="1">
      <alignment horizontal="right" vertical="center"/>
    </xf>
    <xf numFmtId="0" fontId="24" fillId="5" borderId="37" xfId="0" applyFont="1" applyFill="1" applyBorder="1">
      <alignment vertical="center"/>
    </xf>
    <xf numFmtId="0" fontId="24" fillId="5" borderId="38" xfId="0" applyFont="1" applyFill="1" applyBorder="1">
      <alignment vertical="center"/>
    </xf>
    <xf numFmtId="0" fontId="24" fillId="5" borderId="39" xfId="0" applyFont="1" applyFill="1" applyBorder="1">
      <alignment vertical="center"/>
    </xf>
    <xf numFmtId="0" fontId="24" fillId="5" borderId="0" xfId="0" applyFont="1" applyFill="1" applyBorder="1" applyAlignment="1">
      <alignment horizontal="right" vertical="center"/>
    </xf>
    <xf numFmtId="0" fontId="24" fillId="5" borderId="40" xfId="0" applyFont="1" applyFill="1" applyBorder="1">
      <alignment vertical="center"/>
    </xf>
    <xf numFmtId="0" fontId="24" fillId="5" borderId="0" xfId="0" applyFont="1" applyFill="1" applyBorder="1">
      <alignment vertical="center"/>
    </xf>
    <xf numFmtId="0" fontId="24" fillId="5" borderId="41" xfId="0" applyFont="1" applyFill="1" applyBorder="1">
      <alignment vertical="center"/>
    </xf>
    <xf numFmtId="0" fontId="24" fillId="5" borderId="42" xfId="0" applyFont="1" applyFill="1" applyBorder="1" applyAlignment="1">
      <alignment horizontal="right" vertical="center"/>
    </xf>
    <xf numFmtId="0" fontId="24" fillId="5" borderId="43" xfId="0" applyFont="1" applyFill="1" applyBorder="1" applyAlignment="1">
      <alignment horizontal="right" vertical="center"/>
    </xf>
    <xf numFmtId="0" fontId="24" fillId="5" borderId="43" xfId="0" applyFont="1" applyFill="1" applyBorder="1" applyAlignment="1">
      <alignment horizontal="center" vertical="center"/>
    </xf>
    <xf numFmtId="0" fontId="24" fillId="5" borderId="43" xfId="0" applyFont="1" applyFill="1" applyBorder="1" applyAlignment="1">
      <alignment horizontal="left" vertical="center"/>
    </xf>
    <xf numFmtId="0" fontId="24" fillId="5" borderId="44" xfId="0" applyFont="1" applyFill="1" applyBorder="1">
      <alignment vertical="center"/>
    </xf>
    <xf numFmtId="0" fontId="24" fillId="0" borderId="3" xfId="0" applyFont="1" applyBorder="1" applyAlignment="1" applyProtection="1">
      <alignment horizontal="center" vertical="center" shrinkToFit="1"/>
      <protection locked="0"/>
    </xf>
    <xf numFmtId="0" fontId="24" fillId="0" borderId="7"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0" fontId="24" fillId="0" borderId="29" xfId="0" applyFont="1" applyBorder="1" applyAlignment="1" applyProtection="1">
      <alignment horizontal="center" vertical="center" shrinkToFit="1"/>
      <protection locked="0"/>
    </xf>
    <xf numFmtId="0" fontId="24" fillId="0" borderId="20" xfId="0" applyFont="1" applyBorder="1" applyAlignment="1" applyProtection="1">
      <alignment horizontal="center" vertical="center" shrinkToFit="1"/>
      <protection locked="0"/>
    </xf>
    <xf numFmtId="0" fontId="24" fillId="0" borderId="23" xfId="0" applyFont="1" applyBorder="1" applyAlignment="1" applyProtection="1">
      <alignment horizontal="center" vertical="center" shrinkToFit="1"/>
      <protection locked="0"/>
    </xf>
    <xf numFmtId="0" fontId="24" fillId="0" borderId="26" xfId="0"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7" fillId="0" borderId="0" xfId="0" applyFont="1" applyAlignment="1">
      <alignment vertical="center"/>
    </xf>
    <xf numFmtId="0" fontId="24" fillId="0" borderId="0" xfId="0" applyFont="1" applyFill="1" applyBorder="1" applyAlignment="1" applyProtection="1">
      <alignment horizontal="right" vertical="center"/>
    </xf>
    <xf numFmtId="0" fontId="0" fillId="0" borderId="0" xfId="0" applyAlignment="1">
      <alignment horizontal="center" vertical="center"/>
    </xf>
    <xf numFmtId="0" fontId="24" fillId="0" borderId="45" xfId="0" applyFont="1" applyBorder="1" applyAlignment="1">
      <alignment vertical="center"/>
    </xf>
    <xf numFmtId="0" fontId="24" fillId="0" borderId="48" xfId="0" applyFont="1" applyBorder="1" applyAlignment="1">
      <alignment horizontal="center" vertical="center"/>
    </xf>
    <xf numFmtId="0" fontId="24" fillId="0" borderId="50" xfId="0" applyFont="1" applyBorder="1" applyAlignment="1">
      <alignment vertical="center"/>
    </xf>
    <xf numFmtId="0" fontId="24" fillId="0" borderId="53" xfId="0" applyFont="1" applyBorder="1" applyAlignment="1">
      <alignment vertical="center"/>
    </xf>
    <xf numFmtId="0" fontId="24" fillId="0" borderId="11" xfId="0" applyFont="1" applyBorder="1" applyAlignment="1">
      <alignment vertical="center"/>
    </xf>
    <xf numFmtId="0" fontId="24" fillId="0" borderId="49" xfId="0" applyFont="1" applyBorder="1" applyAlignment="1">
      <alignment vertical="center"/>
    </xf>
    <xf numFmtId="0" fontId="25" fillId="0" borderId="0" xfId="0" applyFont="1" applyAlignment="1">
      <alignment horizontal="center" vertical="center"/>
    </xf>
    <xf numFmtId="0" fontId="0" fillId="0" borderId="0" xfId="0" applyAlignment="1">
      <alignment vertical="center"/>
    </xf>
    <xf numFmtId="0" fontId="0" fillId="0" borderId="48" xfId="0" applyBorder="1">
      <alignment vertical="center"/>
    </xf>
    <xf numFmtId="0" fontId="0" fillId="0" borderId="53" xfId="0" applyBorder="1">
      <alignment vertical="center"/>
    </xf>
    <xf numFmtId="0" fontId="0" fillId="0" borderId="49" xfId="0" applyBorder="1">
      <alignment vertical="center"/>
    </xf>
    <xf numFmtId="0" fontId="44" fillId="5" borderId="0" xfId="0" applyFont="1" applyFill="1" applyAlignment="1">
      <alignment vertical="center"/>
    </xf>
    <xf numFmtId="0" fontId="24" fillId="0" borderId="45" xfId="0" applyFont="1" applyBorder="1">
      <alignment vertical="center"/>
    </xf>
    <xf numFmtId="0" fontId="24" fillId="0" borderId="47" xfId="0" applyFont="1" applyBorder="1">
      <alignment vertical="center"/>
    </xf>
    <xf numFmtId="0" fontId="28" fillId="0" borderId="47" xfId="0" applyFont="1" applyBorder="1">
      <alignment vertical="center"/>
    </xf>
    <xf numFmtId="0" fontId="24" fillId="0" borderId="48" xfId="0" applyFont="1" applyBorder="1">
      <alignment vertical="center"/>
    </xf>
    <xf numFmtId="0" fontId="24" fillId="0" borderId="50" xfId="0" applyFont="1" applyBorder="1">
      <alignment vertical="center"/>
    </xf>
    <xf numFmtId="0" fontId="24" fillId="0" borderId="0" xfId="0" applyFont="1" applyBorder="1">
      <alignment vertical="center"/>
    </xf>
    <xf numFmtId="0" fontId="24" fillId="0" borderId="53" xfId="0" applyFont="1" applyBorder="1">
      <alignment vertical="center"/>
    </xf>
    <xf numFmtId="0" fontId="24" fillId="0" borderId="11" xfId="0" applyFont="1" applyBorder="1">
      <alignment vertical="center"/>
    </xf>
    <xf numFmtId="0" fontId="24" fillId="0" borderId="36" xfId="0" applyFont="1" applyBorder="1">
      <alignment vertical="center"/>
    </xf>
    <xf numFmtId="0" fontId="24" fillId="0" borderId="49" xfId="0" applyFont="1" applyBorder="1">
      <alignment vertical="center"/>
    </xf>
    <xf numFmtId="0" fontId="27" fillId="0" borderId="0" xfId="0" applyFont="1">
      <alignment vertical="center"/>
    </xf>
    <xf numFmtId="0" fontId="27" fillId="0" borderId="3" xfId="0" applyFont="1" applyBorder="1" applyAlignment="1">
      <alignment horizontal="center" vertical="center"/>
    </xf>
    <xf numFmtId="0" fontId="45" fillId="0" borderId="0" xfId="0" applyFont="1">
      <alignment vertical="center"/>
    </xf>
    <xf numFmtId="0" fontId="45" fillId="0" borderId="25" xfId="0" applyFont="1" applyBorder="1" applyAlignment="1">
      <alignment horizontal="center" vertical="center"/>
    </xf>
    <xf numFmtId="0" fontId="45" fillId="0" borderId="22" xfId="0" applyFont="1" applyBorder="1" applyAlignment="1">
      <alignment horizontal="center" vertical="center"/>
    </xf>
    <xf numFmtId="0" fontId="45" fillId="0" borderId="26" xfId="0" applyFont="1" applyBorder="1" applyAlignment="1">
      <alignment horizontal="center" vertical="center"/>
    </xf>
    <xf numFmtId="0" fontId="45" fillId="0" borderId="23" xfId="0" applyFont="1" applyBorder="1" applyAlignment="1">
      <alignment horizontal="center" vertical="center"/>
    </xf>
    <xf numFmtId="0" fontId="45" fillId="0" borderId="3" xfId="0" applyFont="1" applyBorder="1">
      <alignment vertical="center"/>
    </xf>
    <xf numFmtId="0" fontId="45" fillId="0" borderId="3" xfId="0" applyFont="1" applyBorder="1" applyAlignment="1">
      <alignment horizontal="center" vertical="center"/>
    </xf>
    <xf numFmtId="0" fontId="45" fillId="0" borderId="14" xfId="0" applyFont="1" applyBorder="1">
      <alignment vertical="center"/>
    </xf>
    <xf numFmtId="0" fontId="45" fillId="0" borderId="14" xfId="0" applyFont="1" applyBorder="1" applyAlignment="1">
      <alignment horizontal="center" vertical="center"/>
    </xf>
    <xf numFmtId="0" fontId="45" fillId="0" borderId="15" xfId="0" applyFont="1" applyBorder="1">
      <alignment vertical="center"/>
    </xf>
    <xf numFmtId="0" fontId="45" fillId="0" borderId="15" xfId="0" applyFont="1" applyBorder="1" applyAlignment="1">
      <alignment horizontal="center" vertical="center"/>
    </xf>
    <xf numFmtId="0" fontId="45" fillId="0" borderId="16" xfId="0" applyFont="1" applyBorder="1">
      <alignment vertical="center"/>
    </xf>
    <xf numFmtId="0" fontId="45" fillId="0" borderId="16" xfId="0" applyFont="1" applyBorder="1" applyAlignment="1">
      <alignment horizontal="center" vertical="center"/>
    </xf>
    <xf numFmtId="0" fontId="45" fillId="0" borderId="69" xfId="0" applyFont="1" applyBorder="1">
      <alignment vertical="center"/>
    </xf>
    <xf numFmtId="0" fontId="45" fillId="0" borderId="69" xfId="0" applyFont="1" applyBorder="1" applyAlignment="1">
      <alignment horizontal="center" vertical="center"/>
    </xf>
    <xf numFmtId="0" fontId="45" fillId="0" borderId="70" xfId="0" applyFont="1" applyBorder="1">
      <alignment vertical="center"/>
    </xf>
    <xf numFmtId="0" fontId="45" fillId="0" borderId="70" xfId="0" applyFont="1" applyBorder="1" applyAlignment="1">
      <alignment horizontal="center" vertical="center"/>
    </xf>
    <xf numFmtId="0" fontId="45" fillId="0" borderId="28" xfId="0" applyFont="1" applyBorder="1" applyAlignment="1">
      <alignment horizontal="center" vertical="center"/>
    </xf>
    <xf numFmtId="0" fontId="45" fillId="0" borderId="30" xfId="0" applyFont="1" applyBorder="1" applyAlignment="1">
      <alignment horizontal="center" vertical="center"/>
    </xf>
    <xf numFmtId="0" fontId="24" fillId="0" borderId="0" xfId="0" applyFont="1" applyFill="1" applyAlignment="1">
      <alignment horizontal="center" vertical="center"/>
    </xf>
    <xf numFmtId="0" fontId="0" fillId="0" borderId="47" xfId="0" applyBorder="1">
      <alignment vertical="center"/>
    </xf>
    <xf numFmtId="0" fontId="0" fillId="0" borderId="36" xfId="0" applyBorder="1">
      <alignment vertical="center"/>
    </xf>
    <xf numFmtId="0" fontId="0" fillId="5" borderId="6" xfId="0" applyFill="1" applyBorder="1" applyAlignment="1">
      <alignment vertical="center" textRotation="255"/>
    </xf>
    <xf numFmtId="0" fontId="0" fillId="5" borderId="17" xfId="0" applyFill="1" applyBorder="1">
      <alignment vertical="center"/>
    </xf>
    <xf numFmtId="0" fontId="0" fillId="5" borderId="31" xfId="0" applyFill="1" applyBorder="1">
      <alignment vertical="center"/>
    </xf>
    <xf numFmtId="0" fontId="36" fillId="0" borderId="14" xfId="0" applyFont="1" applyFill="1" applyBorder="1" applyAlignment="1" applyProtection="1">
      <alignment horizontal="center" vertical="center" shrinkToFit="1"/>
    </xf>
    <xf numFmtId="0" fontId="36" fillId="0" borderId="15" xfId="0" applyFont="1" applyFill="1" applyBorder="1" applyAlignment="1" applyProtection="1">
      <alignment horizontal="center" vertical="center" shrinkToFit="1"/>
    </xf>
    <xf numFmtId="0" fontId="36" fillId="0" borderId="16" xfId="0" applyFont="1" applyFill="1" applyBorder="1" applyAlignment="1" applyProtection="1">
      <alignment horizontal="center" vertical="center" shrinkToFit="1"/>
    </xf>
    <xf numFmtId="0" fontId="45" fillId="0" borderId="14" xfId="0" applyFont="1" applyBorder="1" applyAlignment="1">
      <alignment horizontal="center" vertical="center" shrinkToFit="1"/>
    </xf>
    <xf numFmtId="0" fontId="45" fillId="0" borderId="15" xfId="0" applyFont="1" applyBorder="1" applyAlignment="1">
      <alignment horizontal="center" vertical="center" shrinkToFit="1"/>
    </xf>
    <xf numFmtId="0" fontId="45" fillId="0" borderId="69" xfId="0" applyFont="1" applyBorder="1" applyAlignment="1">
      <alignment horizontal="center" vertical="center" shrinkToFit="1"/>
    </xf>
    <xf numFmtId="0" fontId="45" fillId="0" borderId="16" xfId="0" applyFont="1" applyBorder="1" applyAlignment="1">
      <alignment horizontal="center" vertical="center" shrinkToFit="1"/>
    </xf>
    <xf numFmtId="0" fontId="45" fillId="0" borderId="70" xfId="0" applyFont="1" applyBorder="1" applyAlignment="1">
      <alignment horizontal="center" vertical="center" shrinkToFit="1"/>
    </xf>
    <xf numFmtId="0" fontId="21" fillId="0" borderId="0" xfId="1" applyFont="1" applyFill="1" applyBorder="1" applyAlignment="1" applyProtection="1">
      <alignment horizontal="center" vertical="center"/>
    </xf>
    <xf numFmtId="0" fontId="26" fillId="0" borderId="0" xfId="0" applyFont="1" applyBorder="1" applyAlignment="1">
      <alignment vertical="center"/>
    </xf>
    <xf numFmtId="0" fontId="25" fillId="0" borderId="0" xfId="3" applyFont="1">
      <alignment vertical="center"/>
    </xf>
    <xf numFmtId="0" fontId="24" fillId="0" borderId="0" xfId="3" applyFont="1">
      <alignment vertical="center"/>
    </xf>
    <xf numFmtId="0" fontId="24" fillId="0" borderId="0" xfId="3" applyFont="1" applyAlignment="1">
      <alignment horizontal="right" vertical="center"/>
    </xf>
    <xf numFmtId="0" fontId="5" fillId="5" borderId="0" xfId="0" applyFont="1" applyFill="1" applyAlignment="1">
      <alignment vertical="center"/>
    </xf>
    <xf numFmtId="0" fontId="27" fillId="0" borderId="0" xfId="0" applyFont="1" applyFill="1" applyBorder="1" applyAlignment="1" applyProtection="1">
      <alignment horizontal="center" vertical="center"/>
    </xf>
    <xf numFmtId="0" fontId="24" fillId="0" borderId="19" xfId="0" applyFont="1" applyBorder="1" applyAlignment="1">
      <alignment horizontal="center" vertical="center"/>
    </xf>
    <xf numFmtId="0" fontId="24" fillId="0" borderId="76" xfId="0" applyFont="1" applyBorder="1" applyAlignment="1">
      <alignment horizontal="center" vertical="center"/>
    </xf>
    <xf numFmtId="0" fontId="24" fillId="0" borderId="75" xfId="0" applyFont="1" applyBorder="1" applyAlignment="1">
      <alignment horizontal="center" vertical="center"/>
    </xf>
    <xf numFmtId="0" fontId="25" fillId="0" borderId="0" xfId="0" applyFont="1" applyAlignment="1" applyProtection="1">
      <alignment vertical="center"/>
    </xf>
    <xf numFmtId="0" fontId="5" fillId="5" borderId="0" xfId="0" applyFont="1" applyFill="1" applyBorder="1" applyAlignment="1" applyProtection="1">
      <alignment vertical="center"/>
    </xf>
    <xf numFmtId="0" fontId="24" fillId="5" borderId="0" xfId="0" applyFont="1" applyFill="1" applyAlignment="1" applyProtection="1">
      <alignment horizontal="center" vertical="center"/>
    </xf>
    <xf numFmtId="0" fontId="24" fillId="0" borderId="0" xfId="0" applyFont="1" applyAlignment="1" applyProtection="1">
      <alignment horizontal="center" vertical="center"/>
    </xf>
    <xf numFmtId="0" fontId="25" fillId="0" borderId="0" xfId="0" applyFont="1" applyFill="1" applyBorder="1" applyAlignment="1" applyProtection="1">
      <alignment vertical="center"/>
    </xf>
    <xf numFmtId="0" fontId="24" fillId="0" borderId="0" xfId="0" applyFont="1" applyFill="1" applyBorder="1" applyProtection="1">
      <alignment vertical="center"/>
    </xf>
    <xf numFmtId="0" fontId="24" fillId="0" borderId="14"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35" fillId="0" borderId="27" xfId="0" applyFont="1" applyFill="1" applyBorder="1" applyAlignment="1" applyProtection="1">
      <alignment vertical="center"/>
    </xf>
    <xf numFmtId="0" fontId="35" fillId="0" borderId="27" xfId="0" applyFont="1" applyFill="1" applyBorder="1" applyAlignment="1" applyProtection="1">
      <alignment horizontal="right" vertical="center"/>
    </xf>
    <xf numFmtId="0" fontId="35" fillId="0" borderId="0" xfId="0" applyFont="1" applyFill="1" applyBorder="1" applyAlignment="1" applyProtection="1">
      <alignment horizontal="right" vertical="center"/>
    </xf>
    <xf numFmtId="0" fontId="28" fillId="0" borderId="0"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4" fillId="0" borderId="33" xfId="0" applyFont="1" applyFill="1" applyBorder="1" applyProtection="1">
      <alignment vertical="center"/>
    </xf>
    <xf numFmtId="0" fontId="0" fillId="0" borderId="33" xfId="0" applyFill="1" applyBorder="1" applyProtection="1">
      <alignment vertical="center"/>
    </xf>
    <xf numFmtId="0" fontId="24" fillId="0" borderId="0" xfId="0" applyFont="1" applyFill="1" applyAlignment="1" applyProtection="1">
      <alignment horizontal="center" vertical="center"/>
    </xf>
    <xf numFmtId="0" fontId="23" fillId="0" borderId="0" xfId="1" applyAlignment="1" applyProtection="1">
      <alignment horizontal="right" vertical="center" shrinkToFit="1"/>
    </xf>
    <xf numFmtId="0" fontId="23" fillId="0" borderId="0" xfId="1" applyAlignment="1" applyProtection="1">
      <alignment vertical="center"/>
    </xf>
    <xf numFmtId="0" fontId="0" fillId="0" borderId="0" xfId="0" applyProtection="1">
      <alignment vertical="center"/>
    </xf>
    <xf numFmtId="0" fontId="43" fillId="0" borderId="0" xfId="0" applyFont="1" applyBorder="1" applyAlignment="1" applyProtection="1">
      <alignment vertical="center"/>
    </xf>
    <xf numFmtId="0" fontId="23" fillId="0" borderId="0" xfId="1" applyFont="1" applyAlignment="1" applyProtection="1">
      <alignment vertical="center"/>
    </xf>
    <xf numFmtId="0" fontId="7" fillId="0" borderId="0" xfId="1" applyFont="1" applyAlignment="1" applyProtection="1">
      <alignment horizontal="center" shrinkToFit="1"/>
    </xf>
    <xf numFmtId="0" fontId="9" fillId="0" borderId="0" xfId="1" applyFont="1" applyBorder="1" applyAlignment="1" applyProtection="1">
      <alignment vertical="center" shrinkToFit="1"/>
    </xf>
    <xf numFmtId="0" fontId="23" fillId="0" borderId="0" xfId="1" applyFont="1" applyBorder="1" applyAlignment="1" applyProtection="1">
      <alignment vertical="center"/>
    </xf>
    <xf numFmtId="0" fontId="11" fillId="0" borderId="0" xfId="1" applyFont="1" applyBorder="1" applyAlignment="1" applyProtection="1">
      <alignment horizontal="center" vertical="center"/>
    </xf>
    <xf numFmtId="0" fontId="12" fillId="0" borderId="4" xfId="1" applyFont="1" applyBorder="1" applyAlignment="1" applyProtection="1">
      <alignment horizontal="center" vertical="center"/>
    </xf>
    <xf numFmtId="0" fontId="12" fillId="0" borderId="5" xfId="1" applyFont="1" applyBorder="1" applyAlignment="1" applyProtection="1">
      <alignment horizontal="center" vertical="center"/>
    </xf>
    <xf numFmtId="0" fontId="12" fillId="0" borderId="0" xfId="1" applyFont="1" applyAlignment="1" applyProtection="1">
      <alignment horizontal="left" vertical="center"/>
    </xf>
    <xf numFmtId="0" fontId="21" fillId="0" borderId="7" xfId="1" applyFont="1" applyBorder="1" applyAlignment="1" applyProtection="1">
      <alignment horizontal="center" vertical="center"/>
    </xf>
    <xf numFmtId="0" fontId="15" fillId="0" borderId="0" xfId="1" applyFont="1" applyBorder="1" applyAlignment="1" applyProtection="1">
      <alignment horizontal="left" vertical="center"/>
    </xf>
    <xf numFmtId="0" fontId="12" fillId="0" borderId="0" xfId="1" applyFont="1" applyAlignment="1" applyProtection="1">
      <alignment horizontal="center" vertical="center"/>
    </xf>
    <xf numFmtId="0" fontId="13" fillId="0" borderId="25" xfId="1" applyFont="1" applyBorder="1" applyAlignment="1" applyProtection="1">
      <alignment horizontal="distributed" vertical="center" indent="1" shrinkToFit="1"/>
    </xf>
    <xf numFmtId="0" fontId="13" fillId="0" borderId="26" xfId="1" applyFont="1" applyBorder="1" applyAlignment="1" applyProtection="1">
      <alignment horizontal="distributed" vertical="center" indent="1" shrinkToFit="1"/>
    </xf>
    <xf numFmtId="0" fontId="21" fillId="0" borderId="23" xfId="1" applyFont="1" applyBorder="1" applyAlignment="1" applyProtection="1">
      <alignment horizontal="center" vertical="center"/>
    </xf>
    <xf numFmtId="0" fontId="41" fillId="0" borderId="0" xfId="1" applyFont="1" applyBorder="1" applyAlignment="1" applyProtection="1">
      <alignment horizontal="distributed" vertical="center" indent="1" shrinkToFit="1"/>
    </xf>
    <xf numFmtId="0" fontId="14" fillId="0" borderId="0" xfId="1" applyFont="1" applyBorder="1" applyAlignment="1" applyProtection="1">
      <alignment horizontal="center" vertical="center"/>
    </xf>
    <xf numFmtId="0" fontId="13" fillId="0" borderId="8" xfId="1" applyFont="1" applyBorder="1" applyAlignment="1" applyProtection="1">
      <alignment horizontal="distributed" vertical="center" indent="2"/>
    </xf>
    <xf numFmtId="0" fontId="13" fillId="0" borderId="71" xfId="1" applyFont="1" applyBorder="1" applyAlignment="1" applyProtection="1">
      <alignment horizontal="distributed" vertical="center" indent="2"/>
    </xf>
    <xf numFmtId="0" fontId="23" fillId="0" borderId="0" xfId="1" applyBorder="1" applyAlignment="1" applyProtection="1">
      <alignment vertical="center"/>
    </xf>
    <xf numFmtId="0" fontId="7" fillId="0" borderId="0" xfId="1" applyFont="1" applyBorder="1" applyAlignment="1" applyProtection="1">
      <alignment horizontal="distributed" vertical="center" indent="2"/>
    </xf>
    <xf numFmtId="0" fontId="31" fillId="0" borderId="0" xfId="1" applyFont="1" applyBorder="1" applyAlignment="1" applyProtection="1">
      <alignment vertical="center" shrinkToFit="1"/>
    </xf>
    <xf numFmtId="0" fontId="16" fillId="0" borderId="0" xfId="1" applyFont="1" applyBorder="1" applyAlignment="1" applyProtection="1"/>
    <xf numFmtId="0" fontId="23" fillId="0" borderId="0" xfId="1" applyBorder="1" applyAlignment="1" applyProtection="1">
      <alignment horizontal="right" shrinkToFit="1"/>
    </xf>
    <xf numFmtId="0" fontId="23" fillId="0" borderId="0" xfId="1" applyBorder="1" applyAlignment="1" applyProtection="1">
      <alignment horizontal="right"/>
    </xf>
    <xf numFmtId="2" fontId="24" fillId="0" borderId="7" xfId="0" applyNumberFormat="1" applyFont="1" applyBorder="1" applyAlignment="1" applyProtection="1">
      <alignment horizontal="center" vertical="center" shrinkToFit="1"/>
      <protection locked="0"/>
    </xf>
    <xf numFmtId="2" fontId="24" fillId="0" borderId="23" xfId="0" applyNumberFormat="1" applyFont="1" applyBorder="1" applyAlignment="1" applyProtection="1">
      <alignment horizontal="center" vertical="center" shrinkToFit="1"/>
      <protection locked="0"/>
    </xf>
    <xf numFmtId="0" fontId="0" fillId="0" borderId="0" xfId="0" applyFill="1" applyBorder="1">
      <alignment vertical="center"/>
    </xf>
    <xf numFmtId="0" fontId="51" fillId="0" borderId="0" xfId="0" applyFont="1" applyFill="1">
      <alignment vertical="center"/>
    </xf>
    <xf numFmtId="0" fontId="27" fillId="0" borderId="0" xfId="0" applyFont="1" applyAlignment="1">
      <alignment vertical="center" shrinkToFit="1"/>
    </xf>
    <xf numFmtId="0" fontId="46" fillId="0" borderId="3" xfId="0" applyFont="1" applyBorder="1" applyAlignment="1" applyProtection="1">
      <alignment horizontal="center" vertical="center" shrinkToFit="1"/>
    </xf>
    <xf numFmtId="0" fontId="13" fillId="0" borderId="6" xfId="1" applyFont="1" applyBorder="1" applyAlignment="1" applyProtection="1">
      <alignment horizontal="center" vertical="center" shrinkToFit="1"/>
    </xf>
    <xf numFmtId="0" fontId="13" fillId="0" borderId="11" xfId="1" applyFont="1" applyBorder="1" applyAlignment="1" applyProtection="1">
      <alignment horizontal="distributed" vertical="center" indent="1"/>
    </xf>
    <xf numFmtId="0" fontId="0" fillId="0" borderId="0" xfId="0" applyAlignment="1" applyProtection="1">
      <alignment horizontal="left" vertical="center"/>
    </xf>
    <xf numFmtId="0" fontId="10" fillId="0" borderId="0" xfId="1" applyFont="1" applyBorder="1" applyAlignment="1" applyProtection="1">
      <alignment horizontal="center" vertical="center" shrinkToFit="1"/>
    </xf>
    <xf numFmtId="0" fontId="10" fillId="0" borderId="0" xfId="1" applyFont="1" applyBorder="1" applyAlignment="1" applyProtection="1">
      <alignment horizontal="center" vertical="center"/>
    </xf>
    <xf numFmtId="0" fontId="13" fillId="0" borderId="49" xfId="1" applyFont="1" applyBorder="1" applyAlignment="1" applyProtection="1">
      <alignment horizontal="center" vertical="center"/>
    </xf>
    <xf numFmtId="0" fontId="13" fillId="0" borderId="9" xfId="1" applyFont="1" applyBorder="1" applyAlignment="1" applyProtection="1">
      <alignment horizontal="center" vertical="center" shrinkToFit="1"/>
    </xf>
    <xf numFmtId="0" fontId="11" fillId="0" borderId="79" xfId="1" applyFont="1" applyBorder="1" applyAlignment="1" applyProtection="1">
      <alignment horizontal="center" vertical="center"/>
    </xf>
    <xf numFmtId="0" fontId="41" fillId="0" borderId="9"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40" fillId="0" borderId="80" xfId="1" applyFont="1" applyBorder="1" applyAlignment="1" applyProtection="1">
      <alignment horizontal="center" vertical="center" shrinkToFit="1"/>
    </xf>
    <xf numFmtId="0" fontId="52" fillId="0" borderId="0" xfId="0" applyFont="1" applyFill="1">
      <alignment vertical="center"/>
    </xf>
    <xf numFmtId="0" fontId="24" fillId="2" borderId="85" xfId="0" applyFont="1" applyFill="1" applyBorder="1" applyAlignment="1" applyProtection="1">
      <alignment horizontal="center" vertical="center"/>
    </xf>
    <xf numFmtId="0" fontId="28" fillId="3" borderId="86" xfId="0" applyFont="1" applyFill="1" applyBorder="1" applyAlignment="1" applyProtection="1">
      <alignment horizontal="center" vertical="center"/>
    </xf>
    <xf numFmtId="2" fontId="24" fillId="2" borderId="86" xfId="0" applyNumberFormat="1" applyFont="1" applyFill="1" applyBorder="1" applyAlignment="1" applyProtection="1">
      <alignment horizontal="center" vertical="center" shrinkToFit="1"/>
    </xf>
    <xf numFmtId="2" fontId="24" fillId="2" borderId="87" xfId="0" applyNumberFormat="1" applyFont="1" applyFill="1" applyBorder="1" applyAlignment="1" applyProtection="1">
      <alignment horizontal="center" vertical="center" shrinkToFit="1"/>
    </xf>
    <xf numFmtId="0" fontId="57" fillId="0" borderId="0" xfId="0" applyFont="1" applyAlignment="1">
      <alignment vertical="center"/>
    </xf>
    <xf numFmtId="0" fontId="9" fillId="0" borderId="8" xfId="1" applyFont="1" applyBorder="1" applyAlignment="1" applyProtection="1">
      <alignment horizontal="center" vertical="center" shrinkToFit="1"/>
    </xf>
    <xf numFmtId="0" fontId="13" fillId="0" borderId="9" xfId="1" applyFont="1" applyFill="1" applyBorder="1" applyAlignment="1" applyProtection="1">
      <alignment horizontal="center" vertical="center" shrinkToFit="1"/>
    </xf>
    <xf numFmtId="0" fontId="15" fillId="0" borderId="0" xfId="1" applyFont="1" applyFill="1" applyBorder="1" applyAlignment="1" applyProtection="1">
      <alignment horizontal="left" vertical="center"/>
    </xf>
    <xf numFmtId="0" fontId="3" fillId="0" borderId="0" xfId="0" applyFont="1" applyAlignment="1">
      <alignment horizontal="center" vertical="center"/>
    </xf>
    <xf numFmtId="0" fontId="3" fillId="0" borderId="75" xfId="0" applyFont="1" applyBorder="1" applyAlignment="1">
      <alignment horizontal="center" vertical="center"/>
    </xf>
    <xf numFmtId="0" fontId="3" fillId="0" borderId="77"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24"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45" fillId="0" borderId="32" xfId="0" applyFont="1" applyBorder="1" applyAlignment="1">
      <alignment horizontal="center" vertical="center"/>
    </xf>
    <xf numFmtId="0" fontId="45" fillId="0" borderId="52" xfId="0" applyFont="1" applyBorder="1" applyAlignment="1">
      <alignment horizontal="center" vertical="center"/>
    </xf>
    <xf numFmtId="0" fontId="45" fillId="0" borderId="18" xfId="0" applyFont="1" applyBorder="1" applyAlignment="1">
      <alignment horizontal="center" vertical="center"/>
    </xf>
    <xf numFmtId="0" fontId="45" fillId="0" borderId="20" xfId="0" applyFont="1" applyBorder="1" applyAlignment="1">
      <alignment horizontal="center" vertical="center"/>
    </xf>
    <xf numFmtId="0" fontId="30" fillId="0" borderId="0" xfId="0" applyFont="1" applyBorder="1" applyAlignment="1">
      <alignment horizontal="center" vertical="center"/>
    </xf>
    <xf numFmtId="0" fontId="24" fillId="0" borderId="80" xfId="0" applyFont="1" applyBorder="1" applyAlignment="1">
      <alignment horizontal="center" vertical="center"/>
    </xf>
    <xf numFmtId="0" fontId="24" fillId="0" borderId="88" xfId="0" applyFont="1" applyBorder="1" applyAlignment="1">
      <alignment horizontal="center" vertical="center"/>
    </xf>
    <xf numFmtId="0" fontId="24" fillId="9" borderId="77" xfId="0" applyFont="1" applyFill="1" applyBorder="1" applyAlignment="1">
      <alignment horizontal="center" vertical="center"/>
    </xf>
    <xf numFmtId="2" fontId="24" fillId="9" borderId="74" xfId="0" applyNumberFormat="1" applyFont="1" applyFill="1" applyBorder="1" applyAlignment="1" applyProtection="1">
      <alignment horizontal="center" vertical="center"/>
      <protection locked="0"/>
    </xf>
    <xf numFmtId="2" fontId="24" fillId="9" borderId="5" xfId="0" applyNumberFormat="1" applyFont="1" applyFill="1" applyBorder="1" applyAlignment="1" applyProtection="1">
      <alignment horizontal="center" vertical="center"/>
      <protection locked="0"/>
    </xf>
    <xf numFmtId="2" fontId="3" fillId="9" borderId="77" xfId="0" applyNumberFormat="1" applyFont="1" applyFill="1" applyBorder="1" applyAlignment="1" applyProtection="1">
      <alignment horizontal="center" vertical="center"/>
      <protection locked="0"/>
    </xf>
    <xf numFmtId="0" fontId="24" fillId="10" borderId="30" xfId="0" applyFont="1" applyFill="1" applyBorder="1" applyAlignment="1">
      <alignment horizontal="center" vertical="center"/>
    </xf>
    <xf numFmtId="2" fontId="24" fillId="10" borderId="51" xfId="0" applyNumberFormat="1" applyFont="1" applyFill="1" applyBorder="1" applyAlignment="1" applyProtection="1">
      <alignment horizontal="center" vertical="center"/>
      <protection locked="0"/>
    </xf>
    <xf numFmtId="2" fontId="24" fillId="10" borderId="23" xfId="0" applyNumberFormat="1" applyFont="1" applyFill="1" applyBorder="1" applyAlignment="1" applyProtection="1">
      <alignment horizontal="center" vertical="center"/>
      <protection locked="0"/>
    </xf>
    <xf numFmtId="2" fontId="3" fillId="10" borderId="30" xfId="0" applyNumberFormat="1" applyFont="1" applyFill="1" applyBorder="1" applyAlignment="1" applyProtection="1">
      <alignment horizontal="center" vertical="center"/>
      <protection locked="0"/>
    </xf>
    <xf numFmtId="0" fontId="0" fillId="11" borderId="0" xfId="0" applyFill="1">
      <alignment vertical="center"/>
    </xf>
    <xf numFmtId="0" fontId="0" fillId="11" borderId="0" xfId="0" applyFill="1" applyAlignment="1">
      <alignment vertical="center"/>
    </xf>
    <xf numFmtId="0" fontId="13" fillId="0" borderId="6" xfId="1" applyFont="1" applyBorder="1" applyAlignment="1" applyProtection="1">
      <alignment horizontal="distributed" vertical="center" indent="1" shrinkToFit="1"/>
    </xf>
    <xf numFmtId="0" fontId="21" fillId="0" borderId="84" xfId="1" applyFont="1" applyBorder="1" applyAlignment="1" applyProtection="1">
      <alignment horizontal="center" vertical="center"/>
    </xf>
    <xf numFmtId="0" fontId="26" fillId="0" borderId="0" xfId="0" applyFont="1" applyBorder="1" applyAlignment="1">
      <alignment vertical="center"/>
    </xf>
    <xf numFmtId="0" fontId="21" fillId="0" borderId="7" xfId="1" applyFont="1" applyBorder="1" applyAlignment="1" applyProtection="1">
      <alignment horizontal="center" vertical="center"/>
    </xf>
    <xf numFmtId="0" fontId="29" fillId="0" borderId="0" xfId="1" applyFont="1" applyAlignment="1" applyProtection="1">
      <alignment horizontal="center" vertical="center"/>
    </xf>
    <xf numFmtId="5" fontId="21" fillId="0" borderId="91" xfId="1" applyNumberFormat="1" applyFont="1" applyBorder="1" applyAlignment="1" applyProtection="1">
      <alignment vertical="center"/>
    </xf>
    <xf numFmtId="0" fontId="21" fillId="0" borderId="19" xfId="1" applyNumberFormat="1" applyFont="1" applyBorder="1" applyAlignment="1" applyProtection="1">
      <alignment vertical="center"/>
    </xf>
    <xf numFmtId="0" fontId="24" fillId="0" borderId="3" xfId="0" applyNumberFormat="1" applyFont="1" applyBorder="1" applyAlignment="1" applyProtection="1">
      <alignment horizontal="center" vertical="center" shrinkToFit="1"/>
      <protection locked="0"/>
    </xf>
    <xf numFmtId="0" fontId="24" fillId="0" borderId="20" xfId="0" applyNumberFormat="1" applyFont="1" applyBorder="1" applyAlignment="1" applyProtection="1">
      <alignment horizontal="center" vertical="center" shrinkToFit="1"/>
      <protection locked="0"/>
    </xf>
    <xf numFmtId="0" fontId="24" fillId="0" borderId="0" xfId="0" applyFont="1" applyBorder="1" applyAlignment="1">
      <alignment horizontal="right" vertical="center"/>
    </xf>
    <xf numFmtId="0" fontId="21" fillId="0" borderId="7" xfId="1" applyFont="1" applyBorder="1" applyAlignment="1" applyProtection="1">
      <alignment horizontal="center" vertical="center"/>
    </xf>
    <xf numFmtId="0" fontId="28" fillId="3" borderId="3" xfId="0" applyNumberFormat="1" applyFont="1" applyFill="1" applyBorder="1" applyAlignment="1">
      <alignment horizontal="center" vertical="center" shrinkToFit="1"/>
    </xf>
    <xf numFmtId="0" fontId="13" fillId="7" borderId="11" xfId="1" applyFont="1" applyFill="1" applyBorder="1" applyAlignment="1" applyProtection="1">
      <alignment horizontal="center" vertical="center"/>
    </xf>
    <xf numFmtId="0" fontId="64" fillId="0" borderId="90" xfId="1" applyFont="1" applyBorder="1" applyAlignment="1" applyProtection="1">
      <alignment horizontal="distributed" vertical="center" indent="1"/>
    </xf>
    <xf numFmtId="0" fontId="24" fillId="0" borderId="0" xfId="0" applyFont="1" applyAlignment="1">
      <alignment horizontal="center" vertical="center"/>
    </xf>
    <xf numFmtId="0" fontId="24" fillId="5" borderId="0" xfId="0" applyFont="1" applyFill="1" applyProtection="1">
      <alignment vertical="center"/>
    </xf>
    <xf numFmtId="0" fontId="37" fillId="5" borderId="0" xfId="0" applyFont="1" applyFill="1" applyBorder="1" applyAlignment="1">
      <alignment vertical="center"/>
    </xf>
    <xf numFmtId="0" fontId="65" fillId="0" borderId="0" xfId="0" applyFont="1" applyBorder="1" applyAlignment="1">
      <alignment vertical="center"/>
    </xf>
    <xf numFmtId="0" fontId="65" fillId="0" borderId="0" xfId="0" applyFont="1" applyBorder="1" applyAlignment="1">
      <alignment horizontal="left" vertical="center"/>
    </xf>
    <xf numFmtId="0" fontId="65" fillId="0" borderId="0" xfId="0" applyFont="1" applyBorder="1" applyAlignment="1">
      <alignment horizontal="center" vertical="center"/>
    </xf>
    <xf numFmtId="0" fontId="26" fillId="0" borderId="45" xfId="0" applyFont="1" applyFill="1" applyBorder="1" applyAlignment="1">
      <alignment vertical="center"/>
    </xf>
    <xf numFmtId="0" fontId="26" fillId="0" borderId="50" xfId="0" applyFont="1" applyFill="1" applyBorder="1" applyAlignment="1">
      <alignment vertical="center"/>
    </xf>
    <xf numFmtId="0" fontId="26" fillId="0" borderId="11" xfId="0" applyFont="1" applyFill="1" applyBorder="1" applyAlignment="1">
      <alignment vertical="center"/>
    </xf>
    <xf numFmtId="0" fontId="21" fillId="0" borderId="78" xfId="1" applyNumberFormat="1" applyFont="1" applyBorder="1" applyAlignment="1" applyProtection="1">
      <alignment horizontal="center" vertical="center"/>
      <protection locked="0"/>
    </xf>
    <xf numFmtId="0" fontId="21" fillId="0" borderId="49" xfId="1" applyNumberFormat="1" applyFont="1" applyBorder="1" applyAlignment="1" applyProtection="1">
      <alignment vertical="center"/>
    </xf>
    <xf numFmtId="0" fontId="26" fillId="0" borderId="47" xfId="0" applyFont="1" applyFill="1" applyBorder="1" applyAlignment="1">
      <alignment vertical="center"/>
    </xf>
    <xf numFmtId="0" fontId="24" fillId="0" borderId="47" xfId="0" applyFont="1" applyBorder="1" applyAlignment="1">
      <alignment vertical="center"/>
    </xf>
    <xf numFmtId="0" fontId="24" fillId="0" borderId="48" xfId="0" applyFont="1" applyBorder="1" applyAlignment="1">
      <alignment vertical="center"/>
    </xf>
    <xf numFmtId="0" fontId="26" fillId="0" borderId="36" xfId="0" applyFont="1" applyFill="1" applyBorder="1" applyAlignment="1">
      <alignment vertical="center"/>
    </xf>
    <xf numFmtId="0" fontId="24" fillId="0" borderId="36" xfId="0" applyFont="1" applyBorder="1" applyAlignment="1">
      <alignment vertical="center"/>
    </xf>
    <xf numFmtId="0" fontId="25" fillId="0" borderId="36" xfId="0" applyFont="1" applyBorder="1" applyAlignment="1">
      <alignment vertical="center"/>
    </xf>
    <xf numFmtId="0" fontId="69" fillId="0" borderId="0" xfId="0" applyFont="1" applyAlignment="1" applyProtection="1">
      <alignment horizontal="left" vertical="center" wrapText="1" indent="1"/>
    </xf>
    <xf numFmtId="0" fontId="70" fillId="0" borderId="0" xfId="0" applyFont="1" applyAlignment="1" applyProtection="1">
      <alignment horizontal="left" vertical="center" wrapText="1" indent="1"/>
    </xf>
    <xf numFmtId="0" fontId="70" fillId="0" borderId="0" xfId="0" applyFont="1" applyProtection="1">
      <alignment vertical="center"/>
    </xf>
    <xf numFmtId="0" fontId="24" fillId="0" borderId="3"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1" fillId="0" borderId="7" xfId="1" applyFont="1" applyBorder="1" applyAlignment="1" applyProtection="1">
      <alignment horizontal="center" vertical="center"/>
    </xf>
    <xf numFmtId="0" fontId="71" fillId="0" borderId="0" xfId="0" applyFont="1">
      <alignment vertical="center"/>
    </xf>
    <xf numFmtId="0" fontId="13" fillId="0" borderId="79" xfId="1" applyFont="1" applyFill="1" applyBorder="1" applyAlignment="1" applyProtection="1">
      <alignment horizontal="center" vertical="center" shrinkToFit="1"/>
    </xf>
    <xf numFmtId="0" fontId="55" fillId="0" borderId="78" xfId="1" applyNumberFormat="1" applyFont="1" applyBorder="1" applyAlignment="1" applyProtection="1">
      <alignment horizontal="center" vertical="center"/>
    </xf>
    <xf numFmtId="0" fontId="0" fillId="0" borderId="0" xfId="0" applyAlignment="1">
      <alignment horizontal="center" vertical="center"/>
    </xf>
    <xf numFmtId="0" fontId="61" fillId="0" borderId="0" xfId="0" applyFont="1" applyFill="1" applyAlignment="1">
      <alignment horizontal="center" vertical="center"/>
    </xf>
    <xf numFmtId="0" fontId="59" fillId="0" borderId="54" xfId="0" applyFont="1" applyFill="1" applyBorder="1" applyAlignment="1">
      <alignment horizontal="center" vertical="center" shrinkToFit="1"/>
    </xf>
    <xf numFmtId="0" fontId="59" fillId="0" borderId="55" xfId="0" applyFont="1" applyFill="1" applyBorder="1" applyAlignment="1">
      <alignment horizontal="center" vertical="center" shrinkToFit="1"/>
    </xf>
    <xf numFmtId="0" fontId="59" fillId="0" borderId="56" xfId="0" applyFont="1" applyFill="1" applyBorder="1" applyAlignment="1">
      <alignment horizontal="center" vertical="center" shrinkToFit="1"/>
    </xf>
    <xf numFmtId="0" fontId="59" fillId="0" borderId="57" xfId="0" applyFont="1" applyFill="1" applyBorder="1" applyAlignment="1">
      <alignment horizontal="center" vertical="center" shrinkToFit="1"/>
    </xf>
    <xf numFmtId="0" fontId="59" fillId="0" borderId="0" xfId="0" applyFont="1" applyFill="1" applyBorder="1" applyAlignment="1">
      <alignment horizontal="center" vertical="center" shrinkToFit="1"/>
    </xf>
    <xf numFmtId="0" fontId="59" fillId="0" borderId="58" xfId="0" applyFont="1" applyFill="1" applyBorder="1" applyAlignment="1">
      <alignment horizontal="center" vertical="center" shrinkToFit="1"/>
    </xf>
    <xf numFmtId="0" fontId="59" fillId="0" borderId="59" xfId="0" applyFont="1" applyFill="1" applyBorder="1" applyAlignment="1">
      <alignment horizontal="center" vertical="center" shrinkToFit="1"/>
    </xf>
    <xf numFmtId="0" fontId="59" fillId="0" borderId="60" xfId="0" applyFont="1" applyFill="1" applyBorder="1" applyAlignment="1">
      <alignment horizontal="center" vertical="center" shrinkToFit="1"/>
    </xf>
    <xf numFmtId="0" fontId="59" fillId="0" borderId="61" xfId="0" applyFont="1" applyFill="1" applyBorder="1" applyAlignment="1">
      <alignment horizontal="center" vertical="center" shrinkToFit="1"/>
    </xf>
    <xf numFmtId="0" fontId="26" fillId="0" borderId="38" xfId="0" applyFont="1" applyBorder="1" applyAlignment="1">
      <alignment horizontal="center" vertical="center"/>
    </xf>
    <xf numFmtId="177" fontId="50" fillId="3" borderId="64" xfId="0" applyNumberFormat="1" applyFont="1" applyFill="1" applyBorder="1" applyAlignment="1">
      <alignment horizontal="center" vertical="center" shrinkToFit="1"/>
    </xf>
    <xf numFmtId="177" fontId="50" fillId="3" borderId="65" xfId="0" applyNumberFormat="1" applyFont="1" applyFill="1" applyBorder="1" applyAlignment="1">
      <alignment horizontal="center" vertical="center" shrinkToFit="1"/>
    </xf>
    <xf numFmtId="177" fontId="50" fillId="3" borderId="66" xfId="0" applyNumberFormat="1" applyFont="1" applyFill="1" applyBorder="1" applyAlignment="1">
      <alignment horizontal="center" vertical="center" shrinkToFit="1"/>
    </xf>
    <xf numFmtId="0" fontId="60" fillId="0" borderId="0" xfId="0" applyFont="1">
      <alignment vertical="center"/>
    </xf>
    <xf numFmtId="0" fontId="50" fillId="3" borderId="64" xfId="0" applyFont="1" applyFill="1" applyBorder="1" applyAlignment="1">
      <alignment horizontal="center" vertical="center" shrinkToFit="1"/>
    </xf>
    <xf numFmtId="0" fontId="50" fillId="3" borderId="65" xfId="0" applyFont="1" applyFill="1" applyBorder="1" applyAlignment="1">
      <alignment horizontal="center" vertical="center" shrinkToFit="1"/>
    </xf>
    <xf numFmtId="0" fontId="50" fillId="0" borderId="38" xfId="0" applyFont="1" applyFill="1" applyBorder="1" applyAlignment="1">
      <alignment horizontal="center" vertical="center" shrinkToFit="1"/>
    </xf>
    <xf numFmtId="0" fontId="65" fillId="0" borderId="0" xfId="0" applyFont="1" applyBorder="1" applyAlignment="1">
      <alignment horizontal="center" vertical="center"/>
    </xf>
    <xf numFmtId="0" fontId="65" fillId="0" borderId="0" xfId="0" applyFont="1" applyBorder="1" applyAlignment="1">
      <alignment horizontal="left" vertical="top" wrapText="1"/>
    </xf>
    <xf numFmtId="0" fontId="65" fillId="0" borderId="0" xfId="0" applyFont="1" applyBorder="1" applyAlignment="1">
      <alignment vertical="top" wrapText="1"/>
    </xf>
    <xf numFmtId="0" fontId="32" fillId="5" borderId="0" xfId="0" applyFont="1" applyFill="1" applyAlignment="1">
      <alignment horizontal="center" vertical="center"/>
    </xf>
    <xf numFmtId="0" fontId="37" fillId="0" borderId="17" xfId="0" applyFont="1" applyBorder="1" applyAlignment="1">
      <alignment horizontal="center" vertical="center" shrinkToFit="1"/>
    </xf>
    <xf numFmtId="0" fontId="37" fillId="0" borderId="1" xfId="0" applyFont="1" applyBorder="1" applyAlignment="1">
      <alignment horizontal="center" vertical="center" shrinkToFit="1"/>
    </xf>
    <xf numFmtId="177" fontId="50" fillId="0" borderId="17" xfId="0" applyNumberFormat="1" applyFont="1" applyBorder="1" applyAlignment="1">
      <alignment horizontal="center" vertical="center"/>
    </xf>
    <xf numFmtId="178" fontId="50" fillId="0" borderId="17" xfId="0" applyNumberFormat="1" applyFont="1" applyBorder="1" applyAlignment="1">
      <alignment horizontal="center" vertical="center"/>
    </xf>
    <xf numFmtId="177" fontId="29" fillId="3" borderId="65" xfId="0" applyNumberFormat="1" applyFont="1" applyFill="1" applyBorder="1" applyAlignment="1">
      <alignment horizontal="center" vertical="center"/>
    </xf>
    <xf numFmtId="20" fontId="42" fillId="3" borderId="65" xfId="0" applyNumberFormat="1" applyFont="1" applyFill="1" applyBorder="1" applyAlignment="1">
      <alignment horizontal="center" vertical="center"/>
    </xf>
    <xf numFmtId="0" fontId="42" fillId="3" borderId="66" xfId="0" applyFont="1" applyFill="1" applyBorder="1" applyAlignment="1">
      <alignment horizontal="center" vertical="center"/>
    </xf>
    <xf numFmtId="0" fontId="68" fillId="8" borderId="11" xfId="1" applyFont="1" applyFill="1" applyBorder="1" applyAlignment="1" applyProtection="1">
      <alignment horizontal="center" vertical="center"/>
    </xf>
    <xf numFmtId="0" fontId="68" fillId="8" borderId="95" xfId="1" applyFont="1" applyFill="1" applyBorder="1" applyAlignment="1" applyProtection="1">
      <alignment horizontal="center" vertical="center"/>
    </xf>
    <xf numFmtId="0" fontId="24" fillId="0" borderId="26" xfId="0" applyFont="1" applyBorder="1" applyAlignment="1">
      <alignment horizontal="distributed" vertical="center" indent="1"/>
    </xf>
    <xf numFmtId="0" fontId="24" fillId="0" borderId="52" xfId="0" applyFont="1" applyBorder="1" applyAlignment="1">
      <alignment horizontal="distributed" vertical="center" indent="1"/>
    </xf>
    <xf numFmtId="0" fontId="27" fillId="0" borderId="26"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38" fillId="0" borderId="0" xfId="0" applyFont="1" applyBorder="1" applyAlignment="1">
      <alignment vertical="center"/>
    </xf>
    <xf numFmtId="0" fontId="45" fillId="0" borderId="47" xfId="0" applyFont="1" applyBorder="1" applyAlignment="1">
      <alignment horizontal="left" vertical="center" wrapText="1"/>
    </xf>
    <xf numFmtId="0" fontId="45" fillId="0" borderId="48" xfId="0" applyFont="1" applyBorder="1" applyAlignment="1">
      <alignment horizontal="left" vertical="center" wrapText="1"/>
    </xf>
    <xf numFmtId="0" fontId="27" fillId="9" borderId="26" xfId="0" applyFont="1" applyFill="1" applyBorder="1" applyAlignment="1" applyProtection="1">
      <alignment horizontal="center" vertical="center"/>
      <protection locked="0"/>
    </xf>
    <xf numFmtId="0" fontId="27" fillId="9" borderId="20" xfId="0" applyFont="1" applyFill="1" applyBorder="1" applyAlignment="1" applyProtection="1">
      <alignment horizontal="center" vertical="center"/>
      <protection locked="0"/>
    </xf>
    <xf numFmtId="0" fontId="27" fillId="9" borderId="23" xfId="0" applyFont="1" applyFill="1" applyBorder="1" applyAlignment="1" applyProtection="1">
      <alignment horizontal="center" vertical="center"/>
      <protection locked="0"/>
    </xf>
    <xf numFmtId="0" fontId="24" fillId="0" borderId="25" xfId="0" applyFont="1" applyBorder="1" applyAlignment="1">
      <alignment horizontal="distributed" vertical="center" indent="1"/>
    </xf>
    <xf numFmtId="0" fontId="24" fillId="0" borderId="32" xfId="0" applyFont="1" applyBorder="1" applyAlignment="1">
      <alignment horizontal="distributed" vertical="center" indent="1"/>
    </xf>
    <xf numFmtId="0" fontId="27" fillId="0" borderId="25"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4" fillId="0" borderId="0" xfId="0" applyFont="1" applyBorder="1" applyAlignment="1">
      <alignment horizontal="distributed" vertical="center" indent="1"/>
    </xf>
    <xf numFmtId="0" fontId="24" fillId="0" borderId="0" xfId="0" applyFont="1" applyBorder="1" applyAlignment="1" applyProtection="1">
      <alignment horizontal="center" vertical="center"/>
    </xf>
    <xf numFmtId="0" fontId="27" fillId="9" borderId="25" xfId="0" applyFont="1" applyFill="1" applyBorder="1" applyAlignment="1" applyProtection="1">
      <alignment horizontal="center" vertical="center"/>
      <protection locked="0"/>
    </xf>
    <xf numFmtId="0" fontId="27" fillId="9" borderId="18" xfId="0" applyFont="1" applyFill="1" applyBorder="1" applyAlignment="1" applyProtection="1">
      <alignment horizontal="center" vertical="center"/>
      <protection locked="0"/>
    </xf>
    <xf numFmtId="0" fontId="27" fillId="9" borderId="22" xfId="0" applyFont="1" applyFill="1" applyBorder="1" applyAlignment="1" applyProtection="1">
      <alignment horizontal="center" vertical="center"/>
      <protection locked="0"/>
    </xf>
    <xf numFmtId="0" fontId="24" fillId="0" borderId="33" xfId="0" applyFont="1" applyBorder="1" applyAlignment="1">
      <alignment horizontal="distributed" vertical="center" indent="1"/>
    </xf>
    <xf numFmtId="0" fontId="24" fillId="0" borderId="93" xfId="0" applyFont="1" applyBorder="1" applyAlignment="1">
      <alignment horizontal="distributed" vertical="center" indent="1"/>
    </xf>
    <xf numFmtId="0" fontId="27" fillId="5" borderId="73" xfId="0" applyFont="1" applyFill="1" applyBorder="1" applyAlignment="1" applyProtection="1">
      <alignment horizontal="center" vertical="center"/>
      <protection locked="0"/>
    </xf>
    <xf numFmtId="0" fontId="27" fillId="5" borderId="33" xfId="0" applyFont="1" applyFill="1" applyBorder="1" applyAlignment="1" applyProtection="1">
      <alignment horizontal="center" vertical="center"/>
      <protection locked="0"/>
    </xf>
    <xf numFmtId="0" fontId="27" fillId="5" borderId="94" xfId="0" applyFont="1" applyFill="1" applyBorder="1" applyAlignment="1" applyProtection="1">
      <alignment horizontal="center" vertical="center"/>
      <protection locked="0"/>
    </xf>
    <xf numFmtId="0" fontId="24" fillId="0" borderId="4" xfId="0" applyFont="1" applyBorder="1" applyAlignment="1">
      <alignment horizontal="distributed" vertical="center" indent="1"/>
    </xf>
    <xf numFmtId="0" fontId="24" fillId="0" borderId="92" xfId="0" applyFont="1" applyBorder="1" applyAlignment="1">
      <alignment horizontal="distributed" vertical="center" indent="1"/>
    </xf>
    <xf numFmtId="0" fontId="45" fillId="0" borderId="0" xfId="0" applyFont="1" applyBorder="1" applyAlignment="1">
      <alignment horizontal="left" vertical="center" wrapText="1"/>
    </xf>
    <xf numFmtId="0" fontId="45" fillId="0" borderId="53" xfId="0" applyFont="1" applyBorder="1" applyAlignment="1">
      <alignment horizontal="left" vertical="center" wrapText="1"/>
    </xf>
    <xf numFmtId="0" fontId="45" fillId="0" borderId="36" xfId="0" applyFont="1" applyBorder="1" applyAlignment="1">
      <alignment horizontal="left" vertical="center" wrapText="1"/>
    </xf>
    <xf numFmtId="0" fontId="45" fillId="0" borderId="49" xfId="0" applyFont="1" applyBorder="1" applyAlignment="1">
      <alignment horizontal="left" vertical="center" wrapText="1"/>
    </xf>
    <xf numFmtId="0" fontId="25" fillId="0" borderId="0" xfId="0" applyFont="1" applyBorder="1" applyAlignment="1">
      <alignment vertical="center" wrapText="1"/>
    </xf>
    <xf numFmtId="0" fontId="27" fillId="9" borderId="9" xfId="0" applyFont="1" applyFill="1" applyBorder="1" applyAlignment="1" applyProtection="1">
      <alignment horizontal="center" vertical="center" shrinkToFit="1"/>
      <protection locked="0"/>
    </xf>
    <xf numFmtId="0" fontId="27" fillId="9" borderId="17" xfId="0" applyFont="1" applyFill="1" applyBorder="1" applyAlignment="1" applyProtection="1">
      <alignment horizontal="center" vertical="center" shrinkToFit="1"/>
      <protection locked="0"/>
    </xf>
    <xf numFmtId="0" fontId="27" fillId="9" borderId="31" xfId="0" applyFont="1" applyFill="1" applyBorder="1" applyAlignment="1" applyProtection="1">
      <alignment horizontal="center" vertical="center" shrinkToFit="1"/>
      <protection locked="0"/>
    </xf>
    <xf numFmtId="0" fontId="25" fillId="6" borderId="36" xfId="0" applyFont="1" applyFill="1" applyBorder="1" applyAlignment="1">
      <alignment horizontal="center" vertical="center"/>
    </xf>
    <xf numFmtId="0" fontId="36" fillId="0" borderId="96" xfId="0" applyFont="1" applyBorder="1" applyAlignment="1">
      <alignment vertical="center" wrapText="1"/>
    </xf>
    <xf numFmtId="0" fontId="36" fillId="0" borderId="21" xfId="0" applyFont="1" applyBorder="1" applyAlignment="1">
      <alignment vertical="center" wrapText="1"/>
    </xf>
    <xf numFmtId="0" fontId="27" fillId="3" borderId="3"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7" fillId="0" borderId="34" xfId="0" applyFont="1" applyFill="1" applyBorder="1" applyAlignment="1" applyProtection="1">
      <alignment vertical="center"/>
    </xf>
    <xf numFmtId="0" fontId="27" fillId="0" borderId="46" xfId="0" applyFont="1" applyFill="1" applyBorder="1" applyAlignment="1" applyProtection="1">
      <alignment vertical="center"/>
    </xf>
    <xf numFmtId="0" fontId="27" fillId="0" borderId="35" xfId="0" applyFont="1" applyFill="1" applyBorder="1" applyAlignment="1" applyProtection="1">
      <alignment vertical="center"/>
    </xf>
    <xf numFmtId="0" fontId="27" fillId="0" borderId="34" xfId="0" applyFont="1" applyFill="1" applyBorder="1" applyAlignment="1" applyProtection="1">
      <alignment horizontal="center" vertical="center"/>
    </xf>
    <xf numFmtId="0" fontId="27" fillId="0" borderId="46"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4" fillId="9" borderId="79" xfId="0" applyFont="1" applyFill="1" applyBorder="1" applyAlignment="1">
      <alignment horizontal="center" vertical="center"/>
    </xf>
    <xf numFmtId="0" fontId="24" fillId="9" borderId="1" xfId="0" applyFont="1" applyFill="1" applyBorder="1" applyAlignment="1">
      <alignment horizontal="center" vertical="center"/>
    </xf>
    <xf numFmtId="0" fontId="24" fillId="9" borderId="89" xfId="0" applyFont="1" applyFill="1" applyBorder="1" applyAlignment="1">
      <alignment horizontal="center" vertical="center"/>
    </xf>
    <xf numFmtId="0" fontId="24" fillId="0" borderId="24" xfId="0" applyFont="1" applyFill="1" applyBorder="1" applyAlignment="1" applyProtection="1">
      <alignment horizontal="center" vertical="center"/>
    </xf>
    <xf numFmtId="0" fontId="24" fillId="0" borderId="33"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176" fontId="41" fillId="0" borderId="0" xfId="1" applyNumberFormat="1" applyFont="1" applyAlignment="1" applyProtection="1">
      <alignment horizontal="distributed" vertical="center" indent="4"/>
    </xf>
    <xf numFmtId="0" fontId="10" fillId="0" borderId="36" xfId="1" applyFont="1" applyBorder="1" applyAlignment="1" applyProtection="1">
      <alignment horizontal="center" vertical="center"/>
    </xf>
    <xf numFmtId="0" fontId="21" fillId="0" borderId="12" xfId="1" applyFont="1" applyBorder="1" applyAlignment="1" applyProtection="1">
      <alignment horizontal="center" vertical="center"/>
    </xf>
    <xf numFmtId="0" fontId="21" fillId="0" borderId="31" xfId="1" applyFont="1" applyBorder="1" applyAlignment="1" applyProtection="1">
      <alignment horizontal="center" vertical="center"/>
    </xf>
    <xf numFmtId="0" fontId="21" fillId="0" borderId="18" xfId="1" applyFont="1" applyBorder="1" applyAlignment="1" applyProtection="1">
      <alignment horizontal="center" vertical="center"/>
    </xf>
    <xf numFmtId="0" fontId="21" fillId="0" borderId="22" xfId="1" applyFont="1" applyBorder="1" applyAlignment="1" applyProtection="1">
      <alignment horizontal="center" vertical="center"/>
    </xf>
    <xf numFmtId="0" fontId="10" fillId="0" borderId="0" xfId="1" applyFont="1" applyBorder="1" applyAlignment="1" applyProtection="1">
      <alignment horizontal="center" vertical="center"/>
    </xf>
    <xf numFmtId="0" fontId="55" fillId="0" borderId="32" xfId="1" applyNumberFormat="1" applyFont="1" applyBorder="1" applyAlignment="1" applyProtection="1">
      <alignment horizontal="center" vertical="center"/>
    </xf>
    <xf numFmtId="0" fontId="55" fillId="0" borderId="13" xfId="1" applyNumberFormat="1" applyFont="1" applyBorder="1" applyAlignment="1" applyProtection="1">
      <alignment horizontal="center" vertical="center"/>
    </xf>
    <xf numFmtId="0" fontId="55" fillId="0" borderId="82" xfId="1" applyNumberFormat="1" applyFont="1" applyBorder="1" applyAlignment="1" applyProtection="1">
      <alignment horizontal="center" vertical="center"/>
    </xf>
    <xf numFmtId="0" fontId="55" fillId="0" borderId="83" xfId="1" applyNumberFormat="1" applyFont="1" applyBorder="1" applyAlignment="1" applyProtection="1">
      <alignment horizontal="center" vertical="center"/>
    </xf>
    <xf numFmtId="0" fontId="21" fillId="0" borderId="20" xfId="1" applyFont="1" applyBorder="1" applyAlignment="1" applyProtection="1">
      <alignment horizontal="center" vertical="center"/>
    </xf>
    <xf numFmtId="0" fontId="21" fillId="0" borderId="23" xfId="1" applyFont="1" applyBorder="1" applyAlignment="1" applyProtection="1">
      <alignment horizontal="center" vertical="center"/>
    </xf>
    <xf numFmtId="0" fontId="21" fillId="0" borderId="3" xfId="1" applyFont="1" applyBorder="1" applyAlignment="1" applyProtection="1">
      <alignment horizontal="center" vertical="center"/>
    </xf>
    <xf numFmtId="0" fontId="21" fillId="0" borderId="7" xfId="1" applyFont="1" applyBorder="1" applyAlignment="1" applyProtection="1">
      <alignment horizontal="center" vertical="center"/>
    </xf>
    <xf numFmtId="0" fontId="10" fillId="0" borderId="32" xfId="1" applyFont="1" applyBorder="1" applyAlignment="1" applyProtection="1">
      <alignment horizontal="center" vertical="center"/>
    </xf>
    <xf numFmtId="0" fontId="10" fillId="0" borderId="13" xfId="1" applyFont="1" applyBorder="1" applyAlignment="1" applyProtection="1">
      <alignment horizontal="center" vertical="center"/>
    </xf>
    <xf numFmtId="0" fontId="23" fillId="0" borderId="0" xfId="1" applyAlignment="1" applyProtection="1">
      <alignment horizontal="center" vertical="center"/>
    </xf>
    <xf numFmtId="0" fontId="38" fillId="5" borderId="0" xfId="1" applyFont="1" applyFill="1" applyAlignment="1" applyProtection="1">
      <alignment horizontal="center" vertical="center"/>
    </xf>
    <xf numFmtId="0" fontId="54" fillId="0" borderId="0" xfId="1" applyFont="1" applyBorder="1" applyAlignment="1" applyProtection="1">
      <alignment horizontal="distributed" vertical="center" indent="8" shrinkToFit="1"/>
    </xf>
    <xf numFmtId="0" fontId="54" fillId="0" borderId="0" xfId="1" applyFont="1" applyAlignment="1" applyProtection="1">
      <alignment horizontal="distributed" vertical="center" indent="8" shrinkToFit="1"/>
    </xf>
    <xf numFmtId="0" fontId="10" fillId="0" borderId="36"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43" fillId="0" borderId="0" xfId="0" applyFont="1" applyBorder="1" applyAlignment="1" applyProtection="1">
      <alignment horizontal="center" vertical="center"/>
    </xf>
    <xf numFmtId="0" fontId="18" fillId="0" borderId="81" xfId="1" applyFont="1" applyBorder="1" applyAlignment="1" applyProtection="1">
      <alignment horizontal="center" shrinkToFit="1"/>
    </xf>
    <xf numFmtId="0" fontId="18" fillId="0" borderId="46" xfId="1" applyFont="1" applyBorder="1" applyAlignment="1" applyProtection="1">
      <alignment horizontal="center" shrinkToFit="1"/>
    </xf>
    <xf numFmtId="0" fontId="18" fillId="0" borderId="35" xfId="1" applyFont="1" applyBorder="1" applyAlignment="1" applyProtection="1">
      <alignment horizontal="center" shrinkToFit="1"/>
    </xf>
    <xf numFmtId="0" fontId="8" fillId="0" borderId="81" xfId="1" applyFont="1" applyBorder="1" applyAlignment="1" applyProtection="1">
      <alignment horizontal="center" vertical="center" shrinkToFit="1"/>
    </xf>
    <xf numFmtId="0" fontId="8" fillId="0" borderId="46" xfId="1" applyFont="1" applyBorder="1" applyAlignment="1" applyProtection="1">
      <alignment horizontal="center" vertical="center" shrinkToFit="1"/>
    </xf>
    <xf numFmtId="0" fontId="8" fillId="0" borderId="35" xfId="1" applyFont="1" applyBorder="1" applyAlignment="1" applyProtection="1">
      <alignment horizontal="center" vertical="center" shrinkToFit="1"/>
    </xf>
    <xf numFmtId="0" fontId="30" fillId="0" borderId="0" xfId="0" applyFont="1" applyBorder="1" applyAlignment="1">
      <alignment horizontal="center" vertical="center"/>
    </xf>
    <xf numFmtId="0" fontId="45" fillId="0" borderId="67" xfId="0" applyFont="1" applyBorder="1" applyAlignment="1">
      <alignment horizontal="center" vertical="center"/>
    </xf>
    <xf numFmtId="0" fontId="45" fillId="0" borderId="68" xfId="0" applyFont="1" applyBorder="1" applyAlignment="1">
      <alignment horizontal="center" vertical="center"/>
    </xf>
    <xf numFmtId="0" fontId="30" fillId="0" borderId="8" xfId="0" applyFont="1" applyBorder="1" applyAlignment="1">
      <alignment horizontal="center" vertical="center"/>
    </xf>
    <xf numFmtId="0" fontId="30" fillId="0" borderId="13" xfId="0" applyFont="1" applyBorder="1" applyAlignment="1">
      <alignment horizontal="center" vertical="center"/>
    </xf>
    <xf numFmtId="0" fontId="30" fillId="0" borderId="10" xfId="0" applyFont="1" applyBorder="1" applyAlignment="1">
      <alignment horizontal="center" vertical="center"/>
    </xf>
    <xf numFmtId="0" fontId="30" fillId="0" borderId="62" xfId="0" applyFont="1" applyBorder="1" applyAlignment="1">
      <alignment horizontal="center" vertical="center"/>
    </xf>
    <xf numFmtId="0" fontId="24" fillId="0" borderId="0" xfId="0" applyFont="1" applyAlignment="1">
      <alignment horizontal="center" vertical="center"/>
    </xf>
    <xf numFmtId="0" fontId="0" fillId="0" borderId="72" xfId="0" applyBorder="1" applyAlignment="1">
      <alignment horizontal="center" vertical="center" textRotation="255"/>
    </xf>
    <xf numFmtId="0" fontId="0" fillId="0" borderId="73" xfId="0" applyBorder="1" applyAlignment="1">
      <alignment horizontal="center" vertical="center" textRotation="255"/>
    </xf>
    <xf numFmtId="0" fontId="0" fillId="0" borderId="4" xfId="0" applyBorder="1" applyAlignment="1">
      <alignment horizontal="center" vertical="center" textRotation="255"/>
    </xf>
    <xf numFmtId="0" fontId="0" fillId="0" borderId="63" xfId="0" applyBorder="1" applyAlignment="1">
      <alignment horizontal="center" vertical="center" textRotation="255"/>
    </xf>
    <xf numFmtId="0" fontId="0" fillId="0" borderId="0" xfId="0" applyAlignment="1">
      <alignment horizontal="center" vertical="center"/>
    </xf>
    <xf numFmtId="0" fontId="73" fillId="0" borderId="97" xfId="4" applyFont="1" applyFill="1" applyBorder="1" applyAlignment="1">
      <alignment horizontal="center" vertical="center"/>
    </xf>
    <xf numFmtId="0" fontId="73" fillId="0" borderId="0" xfId="4" applyFont="1" applyFill="1" applyBorder="1" applyAlignment="1">
      <alignment horizontal="center" vertical="center"/>
    </xf>
    <xf numFmtId="0" fontId="73" fillId="0" borderId="98" xfId="4" applyFont="1" applyFill="1" applyBorder="1" applyAlignment="1">
      <alignment horizontal="center" vertical="center"/>
    </xf>
    <xf numFmtId="0" fontId="73" fillId="0" borderId="98" xfId="4" applyFont="1" applyFill="1" applyBorder="1" applyAlignment="1">
      <alignment vertical="center"/>
    </xf>
    <xf numFmtId="0" fontId="73" fillId="0" borderId="99" xfId="4" applyFont="1" applyFill="1" applyBorder="1" applyAlignment="1">
      <alignment horizontal="center" vertical="center"/>
    </xf>
    <xf numFmtId="0" fontId="73" fillId="0" borderId="100" xfId="5" applyFont="1" applyFill="1" applyBorder="1" applyAlignment="1">
      <alignment horizontal="center" vertical="center"/>
    </xf>
    <xf numFmtId="0" fontId="73" fillId="0" borderId="98" xfId="5" applyFont="1" applyFill="1" applyBorder="1" applyAlignment="1">
      <alignment horizontal="center" vertical="center"/>
    </xf>
    <xf numFmtId="0" fontId="73" fillId="0" borderId="97" xfId="5" applyFont="1" applyFill="1" applyBorder="1" applyAlignment="1">
      <alignment horizontal="center" vertical="center"/>
    </xf>
    <xf numFmtId="0" fontId="73" fillId="0" borderId="101" xfId="6" applyFont="1" applyFill="1" applyBorder="1" applyAlignment="1">
      <alignment horizontal="center" vertical="center"/>
    </xf>
    <xf numFmtId="0" fontId="73" fillId="0" borderId="97" xfId="6" applyFont="1" applyFill="1" applyBorder="1" applyAlignment="1">
      <alignment horizontal="center" vertical="center"/>
    </xf>
    <xf numFmtId="0" fontId="73" fillId="0" borderId="98" xfId="6" applyFont="1" applyFill="1" applyBorder="1" applyAlignment="1">
      <alignment horizontal="center" vertical="center"/>
    </xf>
    <xf numFmtId="0" fontId="75" fillId="12" borderId="97" xfId="6" applyFont="1" applyFill="1" applyBorder="1" applyAlignment="1">
      <alignment horizontal="center" vertical="center"/>
    </xf>
    <xf numFmtId="0" fontId="73" fillId="0" borderId="102" xfId="6" applyFont="1" applyFill="1" applyBorder="1" applyAlignment="1">
      <alignment horizontal="center" vertical="center"/>
    </xf>
    <xf numFmtId="0" fontId="73" fillId="0" borderId="97" xfId="7" applyFont="1" applyFill="1" applyBorder="1" applyAlignment="1">
      <alignment horizontal="center" vertical="center"/>
    </xf>
    <xf numFmtId="0" fontId="73" fillId="0" borderId="102" xfId="7" applyFont="1" applyFill="1" applyBorder="1" applyAlignment="1">
      <alignment horizontal="center" vertical="center"/>
    </xf>
    <xf numFmtId="0" fontId="73" fillId="0" borderId="97" xfId="8" applyFont="1" applyFill="1" applyBorder="1" applyAlignment="1">
      <alignment horizontal="center" vertical="center"/>
    </xf>
    <xf numFmtId="0" fontId="73" fillId="0" borderId="97" xfId="9" applyFont="1" applyFill="1" applyBorder="1" applyAlignment="1">
      <alignment horizontal="center" vertical="center"/>
    </xf>
    <xf numFmtId="0" fontId="73" fillId="0" borderId="102" xfId="9" applyFont="1" applyFill="1" applyBorder="1" applyAlignment="1">
      <alignment horizontal="center" vertical="center"/>
    </xf>
    <xf numFmtId="0" fontId="73" fillId="0" borderId="97" xfId="10" applyFont="1" applyFill="1" applyBorder="1" applyAlignment="1">
      <alignment horizontal="center" vertical="center"/>
    </xf>
    <xf numFmtId="0" fontId="73" fillId="0" borderId="0" xfId="10" applyFont="1"/>
    <xf numFmtId="0" fontId="26" fillId="5" borderId="0" xfId="0" applyFont="1" applyFill="1" applyBorder="1" applyAlignment="1">
      <alignment vertical="center"/>
    </xf>
  </cellXfs>
  <cellStyles count="11">
    <cellStyle name="標準" xfId="0" builtinId="0"/>
    <cellStyle name="標準 2" xfId="1"/>
    <cellStyle name="標準 2 2" xfId="4"/>
    <cellStyle name="標準 3" xfId="2"/>
    <cellStyle name="標準 4" xfId="3"/>
    <cellStyle name="標準 4 2" xfId="5"/>
    <cellStyle name="標準 5" xfId="6"/>
    <cellStyle name="標準 6" xfId="7"/>
    <cellStyle name="標準 7" xfId="8"/>
    <cellStyle name="標準 8" xfId="9"/>
    <cellStyle name="標準 9" xfId="10"/>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2762250</xdr:colOff>
      <xdr:row>12</xdr:row>
      <xdr:rowOff>47625</xdr:rowOff>
    </xdr:to>
    <xdr:pic>
      <xdr:nvPicPr>
        <xdr:cNvPr id="2" name="図 1" descr="1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3133725</xdr:colOff>
      <xdr:row>22</xdr:row>
      <xdr:rowOff>28575</xdr:rowOff>
    </xdr:to>
    <xdr:pic>
      <xdr:nvPicPr>
        <xdr:cNvPr id="3" name="図 2" descr="15">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2762250</xdr:colOff>
      <xdr:row>32</xdr:row>
      <xdr:rowOff>114300</xdr:rowOff>
    </xdr:to>
    <xdr:pic>
      <xdr:nvPicPr>
        <xdr:cNvPr id="4" name="図 3" descr="16">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GridLines="0" tabSelected="1" workbookViewId="0">
      <selection activeCell="K8" sqref="K8"/>
    </sheetView>
  </sheetViews>
  <sheetFormatPr defaultColWidth="9" defaultRowHeight="13.5"/>
  <cols>
    <col min="1" max="3" width="9" style="13"/>
    <col min="4" max="4" width="9" style="13" customWidth="1"/>
    <col min="5" max="7" width="9" style="13"/>
    <col min="8" max="8" width="9.125" style="13" customWidth="1"/>
    <col min="9" max="259" width="9" style="13"/>
    <col min="260" max="260" width="9" style="13" customWidth="1"/>
    <col min="261" max="263" width="9" style="13"/>
    <col min="264" max="264" width="9.125" style="13" customWidth="1"/>
    <col min="265" max="515" width="9" style="13"/>
    <col min="516" max="516" width="9" style="13" customWidth="1"/>
    <col min="517" max="519" width="9" style="13"/>
    <col min="520" max="520" width="9.125" style="13" customWidth="1"/>
    <col min="521" max="771" width="9" style="13"/>
    <col min="772" max="772" width="9" style="13" customWidth="1"/>
    <col min="773" max="775" width="9" style="13"/>
    <col min="776" max="776" width="9.125" style="13" customWidth="1"/>
    <col min="777" max="1027" width="9" style="13"/>
    <col min="1028" max="1028" width="9" style="13" customWidth="1"/>
    <col min="1029" max="1031" width="9" style="13"/>
    <col min="1032" max="1032" width="9.125" style="13" customWidth="1"/>
    <col min="1033" max="1283" width="9" style="13"/>
    <col min="1284" max="1284" width="9" style="13" customWidth="1"/>
    <col min="1285" max="1287" width="9" style="13"/>
    <col min="1288" max="1288" width="9.125" style="13" customWidth="1"/>
    <col min="1289" max="1539" width="9" style="13"/>
    <col min="1540" max="1540" width="9" style="13" customWidth="1"/>
    <col min="1541" max="1543" width="9" style="13"/>
    <col min="1544" max="1544" width="9.125" style="13" customWidth="1"/>
    <col min="1545" max="1795" width="9" style="13"/>
    <col min="1796" max="1796" width="9" style="13" customWidth="1"/>
    <col min="1797" max="1799" width="9" style="13"/>
    <col min="1800" max="1800" width="9.125" style="13" customWidth="1"/>
    <col min="1801" max="2051" width="9" style="13"/>
    <col min="2052" max="2052" width="9" style="13" customWidth="1"/>
    <col min="2053" max="2055" width="9" style="13"/>
    <col min="2056" max="2056" width="9.125" style="13" customWidth="1"/>
    <col min="2057" max="2307" width="9" style="13"/>
    <col min="2308" max="2308" width="9" style="13" customWidth="1"/>
    <col min="2309" max="2311" width="9" style="13"/>
    <col min="2312" max="2312" width="9.125" style="13" customWidth="1"/>
    <col min="2313" max="2563" width="9" style="13"/>
    <col min="2564" max="2564" width="9" style="13" customWidth="1"/>
    <col min="2565" max="2567" width="9" style="13"/>
    <col min="2568" max="2568" width="9.125" style="13" customWidth="1"/>
    <col min="2569" max="2819" width="9" style="13"/>
    <col min="2820" max="2820" width="9" style="13" customWidth="1"/>
    <col min="2821" max="2823" width="9" style="13"/>
    <col min="2824" max="2824" width="9.125" style="13" customWidth="1"/>
    <col min="2825" max="3075" width="9" style="13"/>
    <col min="3076" max="3076" width="9" style="13" customWidth="1"/>
    <col min="3077" max="3079" width="9" style="13"/>
    <col min="3080" max="3080" width="9.125" style="13" customWidth="1"/>
    <col min="3081" max="3331" width="9" style="13"/>
    <col min="3332" max="3332" width="9" style="13" customWidth="1"/>
    <col min="3333" max="3335" width="9" style="13"/>
    <col min="3336" max="3336" width="9.125" style="13" customWidth="1"/>
    <col min="3337" max="3587" width="9" style="13"/>
    <col min="3588" max="3588" width="9" style="13" customWidth="1"/>
    <col min="3589" max="3591" width="9" style="13"/>
    <col min="3592" max="3592" width="9.125" style="13" customWidth="1"/>
    <col min="3593" max="3843" width="9" style="13"/>
    <col min="3844" max="3844" width="9" style="13" customWidth="1"/>
    <col min="3845" max="3847" width="9" style="13"/>
    <col min="3848" max="3848" width="9.125" style="13" customWidth="1"/>
    <col min="3849" max="4099" width="9" style="13"/>
    <col min="4100" max="4100" width="9" style="13" customWidth="1"/>
    <col min="4101" max="4103" width="9" style="13"/>
    <col min="4104" max="4104" width="9.125" style="13" customWidth="1"/>
    <col min="4105" max="4355" width="9" style="13"/>
    <col min="4356" max="4356" width="9" style="13" customWidth="1"/>
    <col min="4357" max="4359" width="9" style="13"/>
    <col min="4360" max="4360" width="9.125" style="13" customWidth="1"/>
    <col min="4361" max="4611" width="9" style="13"/>
    <col min="4612" max="4612" width="9" style="13" customWidth="1"/>
    <col min="4613" max="4615" width="9" style="13"/>
    <col min="4616" max="4616" width="9.125" style="13" customWidth="1"/>
    <col min="4617" max="4867" width="9" style="13"/>
    <col min="4868" max="4868" width="9" style="13" customWidth="1"/>
    <col min="4869" max="4871" width="9" style="13"/>
    <col min="4872" max="4872" width="9.125" style="13" customWidth="1"/>
    <col min="4873" max="5123" width="9" style="13"/>
    <col min="5124" max="5124" width="9" style="13" customWidth="1"/>
    <col min="5125" max="5127" width="9" style="13"/>
    <col min="5128" max="5128" width="9.125" style="13" customWidth="1"/>
    <col min="5129" max="5379" width="9" style="13"/>
    <col min="5380" max="5380" width="9" style="13" customWidth="1"/>
    <col min="5381" max="5383" width="9" style="13"/>
    <col min="5384" max="5384" width="9.125" style="13" customWidth="1"/>
    <col min="5385" max="5635" width="9" style="13"/>
    <col min="5636" max="5636" width="9" style="13" customWidth="1"/>
    <col min="5637" max="5639" width="9" style="13"/>
    <col min="5640" max="5640" width="9.125" style="13" customWidth="1"/>
    <col min="5641" max="5891" width="9" style="13"/>
    <col min="5892" max="5892" width="9" style="13" customWidth="1"/>
    <col min="5893" max="5895" width="9" style="13"/>
    <col min="5896" max="5896" width="9.125" style="13" customWidth="1"/>
    <col min="5897" max="6147" width="9" style="13"/>
    <col min="6148" max="6148" width="9" style="13" customWidth="1"/>
    <col min="6149" max="6151" width="9" style="13"/>
    <col min="6152" max="6152" width="9.125" style="13" customWidth="1"/>
    <col min="6153" max="6403" width="9" style="13"/>
    <col min="6404" max="6404" width="9" style="13" customWidth="1"/>
    <col min="6405" max="6407" width="9" style="13"/>
    <col min="6408" max="6408" width="9.125" style="13" customWidth="1"/>
    <col min="6409" max="6659" width="9" style="13"/>
    <col min="6660" max="6660" width="9" style="13" customWidth="1"/>
    <col min="6661" max="6663" width="9" style="13"/>
    <col min="6664" max="6664" width="9.125" style="13" customWidth="1"/>
    <col min="6665" max="6915" width="9" style="13"/>
    <col min="6916" max="6916" width="9" style="13" customWidth="1"/>
    <col min="6917" max="6919" width="9" style="13"/>
    <col min="6920" max="6920" width="9.125" style="13" customWidth="1"/>
    <col min="6921" max="7171" width="9" style="13"/>
    <col min="7172" max="7172" width="9" style="13" customWidth="1"/>
    <col min="7173" max="7175" width="9" style="13"/>
    <col min="7176" max="7176" width="9.125" style="13" customWidth="1"/>
    <col min="7177" max="7427" width="9" style="13"/>
    <col min="7428" max="7428" width="9" style="13" customWidth="1"/>
    <col min="7429" max="7431" width="9" style="13"/>
    <col min="7432" max="7432" width="9.125" style="13" customWidth="1"/>
    <col min="7433" max="7683" width="9" style="13"/>
    <col min="7684" max="7684" width="9" style="13" customWidth="1"/>
    <col min="7685" max="7687" width="9" style="13"/>
    <col min="7688" max="7688" width="9.125" style="13" customWidth="1"/>
    <col min="7689" max="7939" width="9" style="13"/>
    <col min="7940" max="7940" width="9" style="13" customWidth="1"/>
    <col min="7941" max="7943" width="9" style="13"/>
    <col min="7944" max="7944" width="9.125" style="13" customWidth="1"/>
    <col min="7945" max="8195" width="9" style="13"/>
    <col min="8196" max="8196" width="9" style="13" customWidth="1"/>
    <col min="8197" max="8199" width="9" style="13"/>
    <col min="8200" max="8200" width="9.125" style="13" customWidth="1"/>
    <col min="8201" max="8451" width="9" style="13"/>
    <col min="8452" max="8452" width="9" style="13" customWidth="1"/>
    <col min="8453" max="8455" width="9" style="13"/>
    <col min="8456" max="8456" width="9.125" style="13" customWidth="1"/>
    <col min="8457" max="8707" width="9" style="13"/>
    <col min="8708" max="8708" width="9" style="13" customWidth="1"/>
    <col min="8709" max="8711" width="9" style="13"/>
    <col min="8712" max="8712" width="9.125" style="13" customWidth="1"/>
    <col min="8713" max="8963" width="9" style="13"/>
    <col min="8964" max="8964" width="9" style="13" customWidth="1"/>
    <col min="8965" max="8967" width="9" style="13"/>
    <col min="8968" max="8968" width="9.125" style="13" customWidth="1"/>
    <col min="8969" max="9219" width="9" style="13"/>
    <col min="9220" max="9220" width="9" style="13" customWidth="1"/>
    <col min="9221" max="9223" width="9" style="13"/>
    <col min="9224" max="9224" width="9.125" style="13" customWidth="1"/>
    <col min="9225" max="9475" width="9" style="13"/>
    <col min="9476" max="9476" width="9" style="13" customWidth="1"/>
    <col min="9477" max="9479" width="9" style="13"/>
    <col min="9480" max="9480" width="9.125" style="13" customWidth="1"/>
    <col min="9481" max="9731" width="9" style="13"/>
    <col min="9732" max="9732" width="9" style="13" customWidth="1"/>
    <col min="9733" max="9735" width="9" style="13"/>
    <col min="9736" max="9736" width="9.125" style="13" customWidth="1"/>
    <col min="9737" max="9987" width="9" style="13"/>
    <col min="9988" max="9988" width="9" style="13" customWidth="1"/>
    <col min="9989" max="9991" width="9" style="13"/>
    <col min="9992" max="9992" width="9.125" style="13" customWidth="1"/>
    <col min="9993" max="10243" width="9" style="13"/>
    <col min="10244" max="10244" width="9" style="13" customWidth="1"/>
    <col min="10245" max="10247" width="9" style="13"/>
    <col min="10248" max="10248" width="9.125" style="13" customWidth="1"/>
    <col min="10249" max="10499" width="9" style="13"/>
    <col min="10500" max="10500" width="9" style="13" customWidth="1"/>
    <col min="10501" max="10503" width="9" style="13"/>
    <col min="10504" max="10504" width="9.125" style="13" customWidth="1"/>
    <col min="10505" max="10755" width="9" style="13"/>
    <col min="10756" max="10756" width="9" style="13" customWidth="1"/>
    <col min="10757" max="10759" width="9" style="13"/>
    <col min="10760" max="10760" width="9.125" style="13" customWidth="1"/>
    <col min="10761" max="11011" width="9" style="13"/>
    <col min="11012" max="11012" width="9" style="13" customWidth="1"/>
    <col min="11013" max="11015" width="9" style="13"/>
    <col min="11016" max="11016" width="9.125" style="13" customWidth="1"/>
    <col min="11017" max="11267" width="9" style="13"/>
    <col min="11268" max="11268" width="9" style="13" customWidth="1"/>
    <col min="11269" max="11271" width="9" style="13"/>
    <col min="11272" max="11272" width="9.125" style="13" customWidth="1"/>
    <col min="11273" max="11523" width="9" style="13"/>
    <col min="11524" max="11524" width="9" style="13" customWidth="1"/>
    <col min="11525" max="11527" width="9" style="13"/>
    <col min="11528" max="11528" width="9.125" style="13" customWidth="1"/>
    <col min="11529" max="11779" width="9" style="13"/>
    <col min="11780" max="11780" width="9" style="13" customWidth="1"/>
    <col min="11781" max="11783" width="9" style="13"/>
    <col min="11784" max="11784" width="9.125" style="13" customWidth="1"/>
    <col min="11785" max="12035" width="9" style="13"/>
    <col min="12036" max="12036" width="9" style="13" customWidth="1"/>
    <col min="12037" max="12039" width="9" style="13"/>
    <col min="12040" max="12040" width="9.125" style="13" customWidth="1"/>
    <col min="12041" max="12291" width="9" style="13"/>
    <col min="12292" max="12292" width="9" style="13" customWidth="1"/>
    <col min="12293" max="12295" width="9" style="13"/>
    <col min="12296" max="12296" width="9.125" style="13" customWidth="1"/>
    <col min="12297" max="12547" width="9" style="13"/>
    <col min="12548" max="12548" width="9" style="13" customWidth="1"/>
    <col min="12549" max="12551" width="9" style="13"/>
    <col min="12552" max="12552" width="9.125" style="13" customWidth="1"/>
    <col min="12553" max="12803" width="9" style="13"/>
    <col min="12804" max="12804" width="9" style="13" customWidth="1"/>
    <col min="12805" max="12807" width="9" style="13"/>
    <col min="12808" max="12808" width="9.125" style="13" customWidth="1"/>
    <col min="12809" max="13059" width="9" style="13"/>
    <col min="13060" max="13060" width="9" style="13" customWidth="1"/>
    <col min="13061" max="13063" width="9" style="13"/>
    <col min="13064" max="13064" width="9.125" style="13" customWidth="1"/>
    <col min="13065" max="13315" width="9" style="13"/>
    <col min="13316" max="13316" width="9" style="13" customWidth="1"/>
    <col min="13317" max="13319" width="9" style="13"/>
    <col min="13320" max="13320" width="9.125" style="13" customWidth="1"/>
    <col min="13321" max="13571" width="9" style="13"/>
    <col min="13572" max="13572" width="9" style="13" customWidth="1"/>
    <col min="13573" max="13575" width="9" style="13"/>
    <col min="13576" max="13576" width="9.125" style="13" customWidth="1"/>
    <col min="13577" max="13827" width="9" style="13"/>
    <col min="13828" max="13828" width="9" style="13" customWidth="1"/>
    <col min="13829" max="13831" width="9" style="13"/>
    <col min="13832" max="13832" width="9.125" style="13" customWidth="1"/>
    <col min="13833" max="14083" width="9" style="13"/>
    <col min="14084" max="14084" width="9" style="13" customWidth="1"/>
    <col min="14085" max="14087" width="9" style="13"/>
    <col min="14088" max="14088" width="9.125" style="13" customWidth="1"/>
    <col min="14089" max="14339" width="9" style="13"/>
    <col min="14340" max="14340" width="9" style="13" customWidth="1"/>
    <col min="14341" max="14343" width="9" style="13"/>
    <col min="14344" max="14344" width="9.125" style="13" customWidth="1"/>
    <col min="14345" max="14595" width="9" style="13"/>
    <col min="14596" max="14596" width="9" style="13" customWidth="1"/>
    <col min="14597" max="14599" width="9" style="13"/>
    <col min="14600" max="14600" width="9.125" style="13" customWidth="1"/>
    <col min="14601" max="14851" width="9" style="13"/>
    <col min="14852" max="14852" width="9" style="13" customWidth="1"/>
    <col min="14853" max="14855" width="9" style="13"/>
    <col min="14856" max="14856" width="9.125" style="13" customWidth="1"/>
    <col min="14857" max="15107" width="9" style="13"/>
    <col min="15108" max="15108" width="9" style="13" customWidth="1"/>
    <col min="15109" max="15111" width="9" style="13"/>
    <col min="15112" max="15112" width="9.125" style="13" customWidth="1"/>
    <col min="15113" max="15363" width="9" style="13"/>
    <col min="15364" max="15364" width="9" style="13" customWidth="1"/>
    <col min="15365" max="15367" width="9" style="13"/>
    <col min="15368" max="15368" width="9.125" style="13" customWidth="1"/>
    <col min="15369" max="15619" width="9" style="13"/>
    <col min="15620" max="15620" width="9" style="13" customWidth="1"/>
    <col min="15621" max="15623" width="9" style="13"/>
    <col min="15624" max="15624" width="9.125" style="13" customWidth="1"/>
    <col min="15625" max="15875" width="9" style="13"/>
    <col min="15876" max="15876" width="9" style="13" customWidth="1"/>
    <col min="15877" max="15879" width="9" style="13"/>
    <col min="15880" max="15880" width="9.125" style="13" customWidth="1"/>
    <col min="15881" max="16131" width="9" style="13"/>
    <col min="16132" max="16132" width="9" style="13" customWidth="1"/>
    <col min="16133" max="16135" width="9" style="13"/>
    <col min="16136" max="16136" width="9.125" style="13" customWidth="1"/>
    <col min="16137" max="16384" width="9" style="13"/>
  </cols>
  <sheetData>
    <row r="1" spans="1:15" ht="16.5" customHeight="1" thickBot="1">
      <c r="A1" s="292" t="s">
        <v>80</v>
      </c>
      <c r="B1" s="292"/>
      <c r="C1" s="292"/>
      <c r="D1" s="292"/>
      <c r="E1" s="292"/>
      <c r="F1" s="292"/>
      <c r="G1" s="292"/>
      <c r="H1" s="292"/>
      <c r="I1" s="292"/>
      <c r="J1" s="292"/>
      <c r="K1" s="292"/>
      <c r="L1" s="292"/>
      <c r="M1" s="292"/>
      <c r="N1" s="292"/>
    </row>
    <row r="2" spans="1:15" ht="19.5" customHeight="1" thickTop="1">
      <c r="A2" s="245"/>
      <c r="B2" s="15" t="s">
        <v>55</v>
      </c>
      <c r="C2" s="294" t="s">
        <v>293</v>
      </c>
      <c r="D2" s="294"/>
      <c r="E2" s="294"/>
      <c r="F2" s="294"/>
      <c r="G2" s="294"/>
      <c r="H2" s="294"/>
      <c r="I2" s="246"/>
      <c r="J2" s="272" t="s">
        <v>243</v>
      </c>
      <c r="K2" s="273"/>
      <c r="L2" s="273"/>
      <c r="M2" s="273"/>
      <c r="N2" s="273"/>
      <c r="O2" s="274"/>
    </row>
    <row r="3" spans="1:15" ht="18.75" customHeight="1">
      <c r="A3" s="19"/>
      <c r="B3" s="16" t="s">
        <v>75</v>
      </c>
      <c r="C3" s="295">
        <v>43337</v>
      </c>
      <c r="D3" s="295"/>
      <c r="E3" s="295"/>
      <c r="F3" s="296">
        <v>43338</v>
      </c>
      <c r="G3" s="296"/>
      <c r="H3" s="296"/>
      <c r="I3" s="246" t="s">
        <v>925</v>
      </c>
      <c r="J3" s="275"/>
      <c r="K3" s="276"/>
      <c r="L3" s="276"/>
      <c r="M3" s="276"/>
      <c r="N3" s="276"/>
      <c r="O3" s="277"/>
    </row>
    <row r="4" spans="1:15" ht="19.5" customHeight="1" thickBot="1">
      <c r="A4" s="19"/>
      <c r="B4" s="16" t="s">
        <v>76</v>
      </c>
      <c r="C4" s="293" t="s">
        <v>146</v>
      </c>
      <c r="D4" s="293"/>
      <c r="E4" s="293"/>
      <c r="F4" s="293"/>
      <c r="G4" s="293"/>
      <c r="H4" s="293"/>
      <c r="I4" s="246"/>
      <c r="J4" s="278"/>
      <c r="K4" s="279"/>
      <c r="L4" s="279"/>
      <c r="M4" s="279"/>
      <c r="N4" s="279"/>
      <c r="O4" s="280"/>
    </row>
    <row r="5" spans="1:15" customFormat="1" ht="7.5" customHeight="1" thickTop="1" thickBot="1">
      <c r="A5" s="44"/>
      <c r="I5" s="44"/>
    </row>
    <row r="6" spans="1:15" ht="19.5" customHeight="1" thickBot="1">
      <c r="A6" s="19"/>
      <c r="B6" s="286" t="s">
        <v>159</v>
      </c>
      <c r="C6" s="287"/>
      <c r="D6" s="297">
        <v>43301</v>
      </c>
      <c r="E6" s="297"/>
      <c r="F6" s="297"/>
      <c r="G6" s="298">
        <v>0.79166666666666663</v>
      </c>
      <c r="H6" s="299"/>
      <c r="I6" s="19"/>
      <c r="J6" s="127"/>
      <c r="K6" s="127"/>
      <c r="L6" s="127"/>
      <c r="M6" s="127"/>
      <c r="N6" s="3"/>
    </row>
    <row r="7" spans="1:15" ht="14.25" thickBot="1">
      <c r="A7" s="19"/>
      <c r="B7" s="281" t="s">
        <v>225</v>
      </c>
      <c r="C7" s="281"/>
      <c r="D7" s="281"/>
      <c r="E7" s="281"/>
      <c r="F7" s="281"/>
      <c r="G7" s="281"/>
      <c r="H7" s="281"/>
      <c r="I7" s="418"/>
      <c r="J7" s="232"/>
      <c r="K7" s="232"/>
    </row>
    <row r="8" spans="1:15" customFormat="1" ht="20.25" customHeight="1" thickBot="1">
      <c r="A8" s="44"/>
      <c r="B8" s="286" t="s">
        <v>160</v>
      </c>
      <c r="C8" s="287"/>
      <c r="D8" s="282">
        <v>43304</v>
      </c>
      <c r="E8" s="283"/>
      <c r="F8" s="283"/>
      <c r="G8" s="283" t="s">
        <v>226</v>
      </c>
      <c r="H8" s="284"/>
      <c r="I8" s="44"/>
    </row>
    <row r="9" spans="1:15" customFormat="1" ht="17.25">
      <c r="B9" s="288" t="s">
        <v>291</v>
      </c>
      <c r="C9" s="288"/>
      <c r="D9" s="288"/>
      <c r="E9" s="288"/>
      <c r="F9" s="288"/>
      <c r="G9" s="288"/>
      <c r="H9" s="288"/>
    </row>
    <row r="10" spans="1:15" ht="16.5" customHeight="1">
      <c r="A10" s="17" t="s">
        <v>94</v>
      </c>
    </row>
    <row r="11" spans="1:15" ht="26.25" customHeight="1">
      <c r="A11" s="17"/>
      <c r="B11" s="267" t="s">
        <v>299</v>
      </c>
    </row>
    <row r="12" spans="1:15" ht="35.25" customHeight="1">
      <c r="B12" s="289" t="s">
        <v>274</v>
      </c>
      <c r="C12" s="289"/>
      <c r="D12" s="289"/>
      <c r="E12" s="289"/>
      <c r="F12" s="289"/>
      <c r="G12" s="289"/>
      <c r="H12" s="289"/>
      <c r="I12" s="289"/>
      <c r="J12" s="289"/>
    </row>
    <row r="13" spans="1:15" ht="35.25" customHeight="1">
      <c r="B13" s="247" t="s">
        <v>275</v>
      </c>
      <c r="C13" s="247"/>
      <c r="D13" s="247"/>
      <c r="E13" s="247"/>
      <c r="F13" s="247"/>
      <c r="G13" s="247"/>
      <c r="H13" s="247"/>
      <c r="I13" s="247"/>
      <c r="J13" s="247"/>
    </row>
    <row r="14" spans="1:15" ht="35.25" customHeight="1">
      <c r="B14" s="248" t="s">
        <v>276</v>
      </c>
      <c r="C14" s="249"/>
      <c r="D14" s="249"/>
      <c r="E14" s="249"/>
      <c r="F14" s="249"/>
      <c r="G14" s="249"/>
      <c r="H14" s="249"/>
      <c r="I14" s="249"/>
      <c r="J14" s="249"/>
    </row>
    <row r="15" spans="1:15" ht="35.25" customHeight="1">
      <c r="B15" s="248" t="s">
        <v>277</v>
      </c>
      <c r="C15" s="249"/>
      <c r="D15" s="249"/>
      <c r="E15" s="249"/>
      <c r="F15" s="249"/>
      <c r="G15" s="249"/>
      <c r="H15" s="249"/>
      <c r="I15" s="249"/>
      <c r="J15" s="249"/>
    </row>
    <row r="16" spans="1:15" ht="35.25" customHeight="1">
      <c r="B16" s="248" t="s">
        <v>278</v>
      </c>
      <c r="C16" s="249"/>
      <c r="D16" s="249"/>
      <c r="E16" s="249"/>
      <c r="F16" s="249"/>
      <c r="G16" s="249"/>
      <c r="H16" s="249"/>
      <c r="I16" s="249"/>
      <c r="J16" s="249"/>
    </row>
    <row r="17" spans="1:21" ht="35.25" customHeight="1">
      <c r="B17" s="248" t="s">
        <v>279</v>
      </c>
      <c r="C17" s="249"/>
      <c r="D17" s="249"/>
      <c r="E17" s="249"/>
      <c r="F17" s="249"/>
      <c r="G17" s="249"/>
      <c r="H17" s="249"/>
      <c r="I17" s="249"/>
      <c r="J17" s="249"/>
    </row>
    <row r="18" spans="1:21" ht="35.25" customHeight="1">
      <c r="B18" s="248" t="s">
        <v>280</v>
      </c>
      <c r="C18" s="249"/>
      <c r="D18" s="249"/>
      <c r="E18" s="249"/>
      <c r="F18" s="249"/>
      <c r="G18" s="249"/>
      <c r="H18" s="249"/>
      <c r="I18" s="249"/>
      <c r="J18" s="249"/>
    </row>
    <row r="19" spans="1:21" ht="35.25" customHeight="1">
      <c r="B19" s="248" t="s">
        <v>281</v>
      </c>
      <c r="C19" s="249"/>
      <c r="D19" s="249"/>
      <c r="E19" s="249"/>
      <c r="F19" s="249"/>
      <c r="G19" s="249"/>
      <c r="H19" s="249"/>
      <c r="I19" s="249"/>
      <c r="J19" s="249"/>
    </row>
    <row r="20" spans="1:21" ht="81" customHeight="1">
      <c r="B20" s="290" t="s">
        <v>338</v>
      </c>
      <c r="C20" s="290"/>
      <c r="D20" s="290"/>
      <c r="E20" s="290"/>
      <c r="F20" s="290"/>
      <c r="G20" s="290"/>
      <c r="H20" s="290"/>
      <c r="I20" s="290"/>
      <c r="J20" s="290"/>
      <c r="K20" s="290"/>
      <c r="L20" s="290"/>
      <c r="M20" s="290"/>
      <c r="N20" s="290"/>
      <c r="O20" s="290"/>
      <c r="P20" s="290"/>
      <c r="Q20" s="290"/>
      <c r="R20" s="290"/>
      <c r="S20" s="290"/>
      <c r="T20" s="290"/>
    </row>
    <row r="21" spans="1:21" ht="81" customHeight="1">
      <c r="B21" s="291" t="s">
        <v>337</v>
      </c>
      <c r="C21" s="291"/>
      <c r="D21" s="291"/>
      <c r="E21" s="291"/>
      <c r="F21" s="291"/>
      <c r="G21" s="291"/>
      <c r="H21" s="291"/>
      <c r="I21" s="291"/>
      <c r="J21" s="291"/>
      <c r="K21" s="291"/>
      <c r="L21" s="291"/>
      <c r="M21" s="291"/>
      <c r="N21" s="291"/>
      <c r="O21" s="291"/>
      <c r="P21" s="291"/>
      <c r="Q21" s="291"/>
      <c r="R21" s="291"/>
      <c r="S21" s="291"/>
      <c r="T21" s="291"/>
      <c r="U21" s="291"/>
    </row>
    <row r="22" spans="1:21" ht="16.5" customHeight="1">
      <c r="A22" s="13" t="s">
        <v>161</v>
      </c>
    </row>
    <row r="23" spans="1:21" ht="16.5" customHeight="1">
      <c r="A23" s="17" t="s">
        <v>244</v>
      </c>
    </row>
    <row r="24" spans="1:21" ht="16.5" customHeight="1">
      <c r="A24" s="14" t="s">
        <v>74</v>
      </c>
      <c r="B24" s="13" t="s">
        <v>115</v>
      </c>
      <c r="F24" s="13" t="s">
        <v>162</v>
      </c>
    </row>
    <row r="25" spans="1:21" ht="16.5" customHeight="1">
      <c r="A25" s="17" t="s">
        <v>77</v>
      </c>
    </row>
    <row r="26" spans="1:21" ht="16.5" customHeight="1">
      <c r="A26" s="14" t="s">
        <v>74</v>
      </c>
      <c r="B26" s="13" t="s">
        <v>240</v>
      </c>
    </row>
    <row r="27" spans="1:21" ht="16.5" customHeight="1">
      <c r="A27" s="14" t="s">
        <v>74</v>
      </c>
      <c r="B27" s="13" t="s">
        <v>88</v>
      </c>
    </row>
    <row r="28" spans="1:21" ht="16.5" customHeight="1">
      <c r="A28" s="14" t="s">
        <v>74</v>
      </c>
      <c r="B28" s="13" t="s">
        <v>164</v>
      </c>
    </row>
    <row r="29" spans="1:21" ht="16.5" customHeight="1">
      <c r="A29" s="14" t="s">
        <v>163</v>
      </c>
      <c r="B29" s="13" t="s">
        <v>165</v>
      </c>
    </row>
    <row r="30" spans="1:21" ht="16.5" customHeight="1">
      <c r="A30" s="14" t="s">
        <v>74</v>
      </c>
      <c r="B30" s="21" t="s">
        <v>90</v>
      </c>
      <c r="C30" s="21"/>
      <c r="D30" s="21"/>
      <c r="E30" s="21"/>
      <c r="F30" s="21"/>
      <c r="G30" s="19"/>
      <c r="H30" s="19"/>
      <c r="I30" s="19"/>
      <c r="J30" s="19"/>
      <c r="K30" s="19"/>
      <c r="L30" s="19"/>
    </row>
    <row r="31" spans="1:21" ht="16.5" customHeight="1">
      <c r="A31" s="14" t="s">
        <v>163</v>
      </c>
      <c r="B31" s="19"/>
      <c r="C31" s="19" t="s">
        <v>166</v>
      </c>
      <c r="D31" s="19"/>
      <c r="E31" s="19"/>
      <c r="F31" s="19"/>
      <c r="G31" s="19"/>
      <c r="H31" s="19"/>
      <c r="I31" s="19"/>
      <c r="J31" s="19"/>
      <c r="K31" s="19"/>
      <c r="L31" s="19"/>
    </row>
    <row r="32" spans="1:21" ht="16.5" customHeight="1">
      <c r="A32" s="14" t="s">
        <v>74</v>
      </c>
      <c r="B32" s="19"/>
      <c r="C32" s="45" t="s">
        <v>96</v>
      </c>
      <c r="D32" s="19"/>
      <c r="E32" s="22" t="s">
        <v>73</v>
      </c>
      <c r="F32" s="22" t="s">
        <v>131</v>
      </c>
      <c r="G32" s="22">
        <v>54.23</v>
      </c>
      <c r="H32" s="19"/>
      <c r="I32" s="19"/>
      <c r="J32" s="19"/>
      <c r="K32" s="19"/>
      <c r="L32" s="19"/>
    </row>
    <row r="33" spans="1:14" ht="16.5" customHeight="1" thickBot="1">
      <c r="A33" s="14" t="s">
        <v>74</v>
      </c>
      <c r="B33" s="19"/>
      <c r="C33" s="45" t="s">
        <v>97</v>
      </c>
      <c r="D33" s="19"/>
      <c r="E33" s="22" t="s">
        <v>91</v>
      </c>
      <c r="F33" s="22" t="s">
        <v>131</v>
      </c>
      <c r="G33" s="22" t="s">
        <v>92</v>
      </c>
      <c r="H33" s="19"/>
      <c r="I33" s="19"/>
      <c r="J33" s="19"/>
      <c r="K33" s="19"/>
      <c r="L33" s="19"/>
    </row>
    <row r="34" spans="1:14" ht="16.5" customHeight="1">
      <c r="A34" s="14" t="s">
        <v>74</v>
      </c>
      <c r="B34" s="19"/>
      <c r="C34" s="45"/>
      <c r="D34" s="46" t="s">
        <v>95</v>
      </c>
      <c r="E34" s="47"/>
      <c r="F34" s="47"/>
      <c r="G34" s="47"/>
      <c r="H34" s="48"/>
      <c r="I34" s="19"/>
      <c r="J34" s="49"/>
      <c r="K34" s="49"/>
      <c r="L34" s="43"/>
      <c r="M34" s="20"/>
      <c r="N34" s="7"/>
    </row>
    <row r="35" spans="1:14" ht="16.5" customHeight="1">
      <c r="A35" s="14" t="s">
        <v>74</v>
      </c>
      <c r="B35" s="19"/>
      <c r="C35" s="45"/>
      <c r="D35" s="50" t="s">
        <v>82</v>
      </c>
      <c r="E35" s="51"/>
      <c r="F35" s="51"/>
      <c r="G35" s="51"/>
      <c r="H35" s="52"/>
      <c r="I35" s="19"/>
      <c r="J35" s="49"/>
      <c r="K35" s="49"/>
      <c r="L35" s="43"/>
      <c r="M35" s="20"/>
      <c r="N35" s="7"/>
    </row>
    <row r="36" spans="1:14" ht="16.5" customHeight="1" thickBot="1">
      <c r="A36" s="14" t="s">
        <v>163</v>
      </c>
      <c r="B36" s="19"/>
      <c r="C36" s="45"/>
      <c r="D36" s="53" t="s">
        <v>40</v>
      </c>
      <c r="E36" s="54" t="s">
        <v>81</v>
      </c>
      <c r="F36" s="55" t="s">
        <v>131</v>
      </c>
      <c r="G36" s="56">
        <v>12</v>
      </c>
      <c r="H36" s="57"/>
      <c r="I36" s="19"/>
      <c r="J36" s="49"/>
      <c r="K36" s="49"/>
      <c r="L36" s="43"/>
      <c r="M36" s="20"/>
      <c r="N36" s="7"/>
    </row>
    <row r="37" spans="1:14" ht="16.5" customHeight="1">
      <c r="A37" s="14" t="s">
        <v>74</v>
      </c>
      <c r="B37" s="19"/>
      <c r="C37" s="19" t="s">
        <v>167</v>
      </c>
      <c r="D37" s="19"/>
      <c r="E37" s="19"/>
      <c r="F37" s="19"/>
      <c r="G37" s="19"/>
      <c r="H37" s="19"/>
      <c r="I37" s="19"/>
      <c r="J37" s="19"/>
      <c r="K37" s="19"/>
      <c r="L37" s="19"/>
    </row>
    <row r="38" spans="1:14" ht="16.5" customHeight="1">
      <c r="A38" s="14" t="s">
        <v>74</v>
      </c>
      <c r="B38" s="19"/>
      <c r="C38" s="45" t="s">
        <v>98</v>
      </c>
      <c r="D38" s="19"/>
      <c r="E38" s="22" t="s">
        <v>132</v>
      </c>
      <c r="F38" s="22" t="s">
        <v>168</v>
      </c>
      <c r="G38" s="22" t="s">
        <v>133</v>
      </c>
      <c r="H38" s="19"/>
      <c r="I38" s="19"/>
      <c r="J38" s="19"/>
      <c r="K38" s="19"/>
      <c r="L38" s="19"/>
    </row>
    <row r="39" spans="1:14" ht="16.5" customHeight="1">
      <c r="A39" s="14" t="s">
        <v>169</v>
      </c>
      <c r="B39" s="19"/>
      <c r="C39" s="80" t="s">
        <v>87</v>
      </c>
      <c r="D39" s="19"/>
      <c r="E39" s="22"/>
      <c r="F39" s="22"/>
      <c r="G39" s="22"/>
      <c r="H39" s="19"/>
      <c r="I39" s="19"/>
      <c r="J39" s="19"/>
      <c r="K39" s="19"/>
      <c r="L39" s="19"/>
    </row>
    <row r="40" spans="1:14" ht="16.5" customHeight="1">
      <c r="A40" s="14" t="s">
        <v>169</v>
      </c>
      <c r="B40" s="13" t="s">
        <v>84</v>
      </c>
    </row>
    <row r="41" spans="1:14" ht="16.5" customHeight="1">
      <c r="A41" s="14" t="s">
        <v>169</v>
      </c>
      <c r="B41" s="203" t="s">
        <v>186</v>
      </c>
    </row>
    <row r="42" spans="1:14" ht="16.5" customHeight="1">
      <c r="A42" s="17" t="s">
        <v>174</v>
      </c>
    </row>
    <row r="43" spans="1:14" ht="16.5" customHeight="1">
      <c r="A43" s="14" t="s">
        <v>74</v>
      </c>
      <c r="B43" s="13" t="s">
        <v>241</v>
      </c>
    </row>
    <row r="44" spans="1:14" ht="16.5" customHeight="1">
      <c r="A44" s="14" t="s">
        <v>74</v>
      </c>
      <c r="B44" s="13" t="s">
        <v>152</v>
      </c>
    </row>
    <row r="45" spans="1:14" ht="16.5" customHeight="1">
      <c r="A45" s="17" t="s">
        <v>175</v>
      </c>
    </row>
    <row r="46" spans="1:14" ht="16.5" customHeight="1">
      <c r="A46" s="14" t="s">
        <v>74</v>
      </c>
      <c r="B46" s="13" t="s">
        <v>239</v>
      </c>
    </row>
    <row r="47" spans="1:14" ht="16.5" customHeight="1">
      <c r="A47" s="14" t="s">
        <v>74</v>
      </c>
      <c r="B47" s="13" t="s">
        <v>83</v>
      </c>
    </row>
    <row r="48" spans="1:14" ht="16.5" customHeight="1">
      <c r="A48" s="17" t="s">
        <v>176</v>
      </c>
    </row>
    <row r="49" spans="1:13" ht="22.9" customHeight="1">
      <c r="A49" s="14" t="s">
        <v>163</v>
      </c>
      <c r="G49" s="13" t="s">
        <v>170</v>
      </c>
      <c r="H49" s="285" t="s">
        <v>223</v>
      </c>
      <c r="I49" s="285"/>
      <c r="J49" s="285"/>
      <c r="K49" s="285"/>
      <c r="L49" s="285"/>
      <c r="M49" s="285"/>
    </row>
    <row r="50" spans="1:13" ht="16.5" customHeight="1">
      <c r="A50" s="14" t="s">
        <v>74</v>
      </c>
      <c r="B50" s="13" t="s">
        <v>171</v>
      </c>
    </row>
    <row r="51" spans="1:13" ht="16.5" customHeight="1">
      <c r="A51" s="14" t="s">
        <v>74</v>
      </c>
      <c r="B51" s="13" t="s">
        <v>172</v>
      </c>
    </row>
    <row r="52" spans="1:13" s="129" customFormat="1" ht="16.5" customHeight="1">
      <c r="A52" s="128" t="s">
        <v>177</v>
      </c>
    </row>
    <row r="53" spans="1:13" s="129" customFormat="1" ht="16.5" customHeight="1">
      <c r="A53" s="130" t="s">
        <v>74</v>
      </c>
      <c r="B53" s="129" t="s">
        <v>237</v>
      </c>
    </row>
    <row r="54" spans="1:13" ht="16.5" customHeight="1">
      <c r="A54" s="17" t="s">
        <v>178</v>
      </c>
    </row>
    <row r="55" spans="1:13" ht="16.5" customHeight="1">
      <c r="A55" s="14" t="s">
        <v>74</v>
      </c>
      <c r="B55" s="13" t="s">
        <v>238</v>
      </c>
    </row>
    <row r="56" spans="1:13" ht="16.5" customHeight="1">
      <c r="A56" s="14" t="s">
        <v>74</v>
      </c>
    </row>
    <row r="57" spans="1:13" ht="16.5" customHeight="1">
      <c r="A57" s="14" t="s">
        <v>74</v>
      </c>
      <c r="C57" s="92" t="s">
        <v>78</v>
      </c>
    </row>
    <row r="58" spans="1:13" ht="16.5" customHeight="1">
      <c r="A58" s="14" t="s">
        <v>74</v>
      </c>
      <c r="C58" s="91" t="s">
        <v>292</v>
      </c>
      <c r="D58" s="91"/>
      <c r="E58" s="91"/>
      <c r="F58" s="91"/>
      <c r="G58" s="91"/>
      <c r="H58" s="91"/>
    </row>
    <row r="59" spans="1:13" ht="16.5" customHeight="1">
      <c r="A59" s="17" t="s">
        <v>179</v>
      </c>
    </row>
    <row r="60" spans="1:13" ht="16.5" customHeight="1" thickBot="1"/>
    <row r="61" spans="1:13" ht="16.5" customHeight="1">
      <c r="B61" s="81" t="s">
        <v>79</v>
      </c>
      <c r="C61" s="82"/>
      <c r="D61" s="83"/>
      <c r="E61" s="82"/>
      <c r="F61" s="82"/>
      <c r="G61" s="82"/>
      <c r="H61" s="82"/>
      <c r="I61" s="82"/>
      <c r="J61" s="84"/>
    </row>
    <row r="62" spans="1:13" ht="16.5" customHeight="1">
      <c r="B62" s="85"/>
      <c r="D62" s="86"/>
      <c r="E62" s="86"/>
      <c r="F62" s="86"/>
      <c r="G62" s="86"/>
      <c r="H62" s="86"/>
      <c r="I62" s="86"/>
      <c r="J62" s="87"/>
    </row>
    <row r="63" spans="1:13" ht="30" customHeight="1">
      <c r="B63" s="85"/>
      <c r="C63" s="198" t="s">
        <v>173</v>
      </c>
      <c r="D63" s="271" t="s">
        <v>158</v>
      </c>
      <c r="E63" s="271"/>
      <c r="F63" s="271"/>
      <c r="G63" s="271"/>
      <c r="H63" s="271"/>
      <c r="I63" s="86"/>
      <c r="J63" s="87"/>
    </row>
    <row r="64" spans="1:13" ht="16.5" customHeight="1">
      <c r="B64" s="85"/>
      <c r="C64" s="184" t="s">
        <v>147</v>
      </c>
      <c r="D64" s="86"/>
      <c r="E64" s="86"/>
      <c r="F64" s="86"/>
      <c r="G64" s="86"/>
      <c r="H64" s="86"/>
      <c r="I64" s="86"/>
      <c r="J64" s="87"/>
    </row>
    <row r="65" spans="2:10" ht="16.5" customHeight="1" thickBot="1">
      <c r="B65" s="88"/>
      <c r="C65" s="89"/>
      <c r="D65" s="89"/>
      <c r="E65" s="89"/>
      <c r="F65" s="89"/>
      <c r="G65" s="89"/>
      <c r="H65" s="89"/>
      <c r="I65" s="89"/>
      <c r="J65" s="90"/>
    </row>
    <row r="66" spans="2:10" ht="16.5" customHeight="1"/>
  </sheetData>
  <sheetProtection sheet="1" objects="1" scenarios="1" selectLockedCells="1" selectUnlockedCells="1"/>
  <mergeCells count="19">
    <mergeCell ref="A1:N1"/>
    <mergeCell ref="B6:C6"/>
    <mergeCell ref="C4:H4"/>
    <mergeCell ref="C2:H2"/>
    <mergeCell ref="C3:E3"/>
    <mergeCell ref="F3:H3"/>
    <mergeCell ref="D6:F6"/>
    <mergeCell ref="G6:H6"/>
    <mergeCell ref="D63:H63"/>
    <mergeCell ref="J2:O4"/>
    <mergeCell ref="B7:H7"/>
    <mergeCell ref="D8:F8"/>
    <mergeCell ref="G8:H8"/>
    <mergeCell ref="H49:M49"/>
    <mergeCell ref="B8:C8"/>
    <mergeCell ref="B9:H9"/>
    <mergeCell ref="B12:J12"/>
    <mergeCell ref="B20:T20"/>
    <mergeCell ref="B21:U21"/>
  </mergeCells>
  <phoneticPr fontId="2"/>
  <pageMargins left="0.7" right="0.7" top="0.75" bottom="0.75" header="0.3" footer="0.3"/>
  <pageSetup paperSize="9" scale="5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workbookViewId="0">
      <pane ySplit="1" topLeftCell="A2" activePane="bottomLeft" state="frozen"/>
      <selection activeCell="K16" sqref="K16"/>
      <selection pane="bottomLeft" activeCell="K16" sqref="K16"/>
    </sheetView>
  </sheetViews>
  <sheetFormatPr defaultRowHeight="13.5"/>
  <cols>
    <col min="1" max="1" width="10.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IF(E2="","",I2*1000000+①団体情報入力!$C$6*1000+②選手情報入力!A10)</f>
        <v/>
      </c>
      <c r="B2" t="str">
        <f>IF(E2="","",①団体情報入力!$C$6)</f>
        <v/>
      </c>
      <c r="E2" t="str">
        <f>IF(②選手情報入力!B10="","",②選手情報入力!B10)</f>
        <v/>
      </c>
      <c r="F2" t="str">
        <f>IF(E2="","",②選手情報入力!C10)</f>
        <v/>
      </c>
      <c r="G2" t="str">
        <f>IF(E2="","",②選手情報入力!D10)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IF(E2="","",IF(②選手情報入力!H10="","",IF(I2=1,VLOOKUP(②選手情報入力!H10,種目情報!$A$4:$B$31,2,FALSE),VLOOKUP(②選手情報入力!H10,種目情報!$E$4:$F$26,2,FALSE))))</f>
        <v/>
      </c>
      <c r="P2" t="str">
        <f>IF(E2="","",IF(②選手情報入力!I10="","",②選手情報入力!I10))</f>
        <v/>
      </c>
      <c r="Q2" s="35" t="str">
        <f>IF(E2="","",IF(②選手情報入力!H10="","",0))</f>
        <v/>
      </c>
      <c r="R2" t="str">
        <f>IF(E2="","",IF(②選手情報入力!H10="","",IF(I2=1,VLOOKUP(②選手情報入力!H10,種目情報!$A$4:$C$31,3,FALSE),VLOOKUP(②選手情報入力!H10,種目情報!$E$4:$G$24,3,FALSE))))</f>
        <v/>
      </c>
      <c r="S2" t="str">
        <f>IF(E2="","",IF(②選手情報入力!J10="","",IF(I2=1,VLOOKUP(②選手情報入力!J10,種目情報!$A$4:$B$31,2,FALSE),VLOOKUP(②選手情報入力!J10,種目情報!$E$4:$F$26,2,FALSE))))</f>
        <v/>
      </c>
      <c r="T2" t="str">
        <f>IF(E2="","",IF(②選手情報入力!K10="","",②選手情報入力!K10))</f>
        <v/>
      </c>
      <c r="U2" s="35" t="str">
        <f>IF(E2="","",IF(②選手情報入力!J10="","",0))</f>
        <v/>
      </c>
      <c r="V2" t="str">
        <f>IF(E2="","",IF(②選手情報入力!J10="","",IF(I2=1,VLOOKUP(②選手情報入力!J10,種目情報!$A$4:$C$31,3,FALSE),VLOOKUP(②選手情報入力!J10,種目情報!$E$4:$G$24,3,FALSE))))</f>
        <v/>
      </c>
      <c r="W2" t="str">
        <f>IF(E2="","",IF(②選手情報入力!N10="","",IF(I2=1,種目情報!$J$4,種目情報!$J$7)))</f>
        <v/>
      </c>
      <c r="X2" t="str">
        <f>IF(A2="","",IF(②選手情報入力!N10="","",IF(I2=1,IF(②選手情報入力!$N$5="","",②選手情報入力!$N$5),IF(②選手情報入力!$N$6="","",②選手情報入力!$N$6))))</f>
        <v/>
      </c>
      <c r="Y2" s="35" t="str">
        <f>IF(E2="","",IF(②選手情報入力!N10="","",0))</f>
        <v/>
      </c>
      <c r="Z2" t="str">
        <f>IF(E2="","",IF(②選手情報入力!N10="","",2))</f>
        <v/>
      </c>
      <c r="AA2" t="str">
        <f>IF(E2="","",IF(②選手情報入力!O10="","",IF(I2=1,種目情報!$J$5,種目情報!$J$8)))</f>
        <v/>
      </c>
      <c r="AB2" t="str">
        <f>IF(E2="","",IF(②選手情報入力!O10="","",IF(I2=1,IF(②選手情報入力!$O$5="","",②選手情報入力!$O$5),IF(②選手情報入力!$O$6="","",②選手情報入力!$O$6))))</f>
        <v/>
      </c>
      <c r="AC2" t="str">
        <f>IF(E2="","",IF(②選手情報入力!O10="","",0))</f>
        <v/>
      </c>
      <c r="AD2" t="str">
        <f>IF(E2="","",IF(②選手情報入力!O10="","",2))</f>
        <v/>
      </c>
      <c r="AE2" t="str">
        <f>IF(E2="","",IF(②選手情報入力!P10="","",IF(I2=1,種目情報!$J$6,種目情報!$J$9)))</f>
        <v/>
      </c>
      <c r="AF2" t="str">
        <f>IF(E2="","",IF(②選手情報入力!P10="","",IF(I2=1,IF(②選手情報入力!$P$5="","",②選手情報入力!$P$5),IF(②選手情報入力!$P$6="","",②選手情報入力!$P$6))))</f>
        <v/>
      </c>
      <c r="AG2" t="str">
        <f>IF(E2="","",IF(②選手情報入力!P10="","",0))</f>
        <v/>
      </c>
      <c r="AH2" t="str">
        <f>IF(E2="","",IF(②選手情報入力!P10="","",2))</f>
        <v/>
      </c>
    </row>
    <row r="3" spans="1:34">
      <c r="A3" t="str">
        <f>IF(E3="","",I3*1000000+①団体情報入力!$C$6*1000+②選手情報入力!A11)</f>
        <v/>
      </c>
      <c r="B3" t="str">
        <f>IF(E3="","",①団体情報入力!$C$6)</f>
        <v/>
      </c>
      <c r="E3" t="str">
        <f>IF(②選手情報入力!B11="","",②選手情報入力!B11)</f>
        <v/>
      </c>
      <c r="F3" t="str">
        <f>IF(E3="","",②選手情報入力!C11)</f>
        <v/>
      </c>
      <c r="G3" t="str">
        <f>IF(E3="","",②選手情報入力!D11)</f>
        <v/>
      </c>
      <c r="H3" t="str">
        <f t="shared" ref="H3:H66" si="0">IF(E3="","",F3)</f>
        <v/>
      </c>
      <c r="I3" t="str">
        <f>IF(E3="","",IF(②選手情報入力!F11="男",1,2))</f>
        <v/>
      </c>
      <c r="J3" t="str">
        <f>IF(E3="","",IF(②選手情報入力!G11="","",②選手情報入力!G11))</f>
        <v/>
      </c>
      <c r="L3" t="str">
        <f t="shared" ref="L3:L66" si="1">IF(E3="","",0)</f>
        <v/>
      </c>
      <c r="M3" t="str">
        <f t="shared" ref="M3:M66" si="2">IF(E3="","","愛知")</f>
        <v/>
      </c>
      <c r="O3" t="str">
        <f>IF(E3="","",IF(②選手情報入力!H11="","",IF(I3=1,VLOOKUP(②選手情報入力!H11,種目情報!$A$4:$B$31,2,FALSE),VLOOKUP(②選手情報入力!H11,種目情報!$E$4:$F$26,2,FALSE))))</f>
        <v/>
      </c>
      <c r="P3" t="str">
        <f>IF(E3="","",IF(②選手情報入力!I11="","",②選手情報入力!I11))</f>
        <v/>
      </c>
      <c r="Q3" s="35" t="str">
        <f>IF(E3="","",IF(②選手情報入力!H11="","",0))</f>
        <v/>
      </c>
      <c r="R3" t="str">
        <f>IF(E3="","",IF(②選手情報入力!H11="","",IF(I3=1,VLOOKUP(②選手情報入力!H11,種目情報!$A$4:$C$31,3,FALSE),VLOOKUP(②選手情報入力!H11,種目情報!$E$4:$G$24,3,FALSE))))</f>
        <v/>
      </c>
      <c r="S3" t="str">
        <f>IF(E3="","",IF(②選手情報入力!J11="","",IF(I3=1,VLOOKUP(②選手情報入力!J11,種目情報!$A$4:$B$31,2,FALSE),VLOOKUP(②選手情報入力!J11,種目情報!$E$4:$F$26,2,FALSE))))</f>
        <v/>
      </c>
      <c r="T3" t="str">
        <f>IF(E3="","",IF(②選手情報入力!K11="","",②選手情報入力!K11))</f>
        <v/>
      </c>
      <c r="U3" s="35" t="str">
        <f>IF(E3="","",IF(②選手情報入力!J11="","",0))</f>
        <v/>
      </c>
      <c r="V3" t="str">
        <f>IF(E3="","",IF(②選手情報入力!J11="","",IF(I3=1,VLOOKUP(②選手情報入力!J11,種目情報!$A$4:$C$31,3,FALSE),VLOOKUP(②選手情報入力!J11,種目情報!$E$4:$G$24,3,FALSE))))</f>
        <v/>
      </c>
      <c r="W3" t="str">
        <f>IF(E3="","",IF(②選手情報入力!N11="","",IF(I3=1,種目情報!$J$4,種目情報!$J$7)))</f>
        <v/>
      </c>
      <c r="X3" t="str">
        <f>IF(A3="","",IF(②選手情報入力!N11="","",IF(I3=1,IF(②選手情報入力!$N$5="","",②選手情報入力!$N$5),IF(②選手情報入力!$N$6="","",②選手情報入力!$N$6))))</f>
        <v/>
      </c>
      <c r="Y3" s="35" t="str">
        <f>IF(E3="","",IF(②選手情報入力!N11="","",0))</f>
        <v/>
      </c>
      <c r="Z3" t="str">
        <f>IF(E3="","",IF(②選手情報入力!N11="","",2))</f>
        <v/>
      </c>
      <c r="AA3" t="str">
        <f>IF(E3="","",IF(②選手情報入力!O11="","",IF(I3=1,種目情報!$J$5,種目情報!$J$8)))</f>
        <v/>
      </c>
      <c r="AB3" t="str">
        <f>IF(E3="","",IF(②選手情報入力!O11="","",IF(I3=1,IF(②選手情報入力!$O$5="","",②選手情報入力!$O$5),IF(②選手情報入力!$O$6="","",②選手情報入力!$O$6))))</f>
        <v/>
      </c>
      <c r="AC3" t="str">
        <f>IF(E3="","",IF(②選手情報入力!O11="","",0))</f>
        <v/>
      </c>
      <c r="AD3" t="str">
        <f>IF(E3="","",IF(②選手情報入力!O11="","",2))</f>
        <v/>
      </c>
      <c r="AE3" t="str">
        <f>IF(E3="","",IF(②選手情報入力!P11="","",IF(I3=1,種目情報!$J$6,種目情報!$J$9)))</f>
        <v/>
      </c>
      <c r="AF3" t="str">
        <f>IF(E3="","",IF(②選手情報入力!P11="","",IF(I3=1,IF(②選手情報入力!$P$5="","",②選手情報入力!$P$5),IF(②選手情報入力!$P$6="","",②選手情報入力!$P$6))))</f>
        <v/>
      </c>
      <c r="AG3" t="str">
        <f>IF(E3="","",IF(②選手情報入力!P11="","",0))</f>
        <v/>
      </c>
      <c r="AH3" t="str">
        <f>IF(E3="","",IF(②選手情報入力!P11="","",2))</f>
        <v/>
      </c>
    </row>
    <row r="4" spans="1:34">
      <c r="A4" t="str">
        <f>IF(E4="","",I4*1000000+①団体情報入力!$C$6*1000+②選手情報入力!A12)</f>
        <v/>
      </c>
      <c r="B4" t="str">
        <f>IF(E4="","",①団体情報入力!$C$6)</f>
        <v/>
      </c>
      <c r="E4" t="str">
        <f>IF(②選手情報入力!B12="","",②選手情報入力!B12)</f>
        <v/>
      </c>
      <c r="F4" t="str">
        <f>IF(E4="","",②選手情報入力!C12)</f>
        <v/>
      </c>
      <c r="G4" t="str">
        <f>IF(E4="","",②選手情報入力!D12)</f>
        <v/>
      </c>
      <c r="H4" t="str">
        <f t="shared" si="0"/>
        <v/>
      </c>
      <c r="I4" t="str">
        <f>IF(E4="","",IF(②選手情報入力!F12="男",1,2))</f>
        <v/>
      </c>
      <c r="J4" t="str">
        <f>IF(E4="","",IF(②選手情報入力!G12="","",②選手情報入力!G12))</f>
        <v/>
      </c>
      <c r="L4" t="str">
        <f t="shared" si="1"/>
        <v/>
      </c>
      <c r="M4" t="str">
        <f t="shared" si="2"/>
        <v/>
      </c>
      <c r="O4" t="str">
        <f>IF(E4="","",IF(②選手情報入力!H12="","",IF(I4=1,VLOOKUP(②選手情報入力!H12,種目情報!$A$4:$B$31,2,FALSE),VLOOKUP(②選手情報入力!H12,種目情報!$E$4:$F$26,2,FALSE))))</f>
        <v/>
      </c>
      <c r="P4" t="str">
        <f>IF(E4="","",IF(②選手情報入力!I12="","",②選手情報入力!I12))</f>
        <v/>
      </c>
      <c r="Q4" s="35" t="str">
        <f>IF(E4="","",IF(②選手情報入力!H12="","",0))</f>
        <v/>
      </c>
      <c r="R4" t="str">
        <f>IF(E4="","",IF(②選手情報入力!H12="","",IF(I4=1,VLOOKUP(②選手情報入力!H12,種目情報!$A$4:$C$31,3,FALSE),VLOOKUP(②選手情報入力!H12,種目情報!$E$4:$G$24,3,FALSE))))</f>
        <v/>
      </c>
      <c r="S4" t="str">
        <f>IF(E4="","",IF(②選手情報入力!J12="","",IF(I4=1,VLOOKUP(②選手情報入力!J12,種目情報!$A$4:$B$31,2,FALSE),VLOOKUP(②選手情報入力!J12,種目情報!$E$4:$F$26,2,FALSE))))</f>
        <v/>
      </c>
      <c r="T4" t="str">
        <f>IF(E4="","",IF(②選手情報入力!K12="","",②選手情報入力!K12))</f>
        <v/>
      </c>
      <c r="U4" s="35" t="str">
        <f>IF(E4="","",IF(②選手情報入力!J12="","",0))</f>
        <v/>
      </c>
      <c r="V4" t="str">
        <f>IF(E4="","",IF(②選手情報入力!J12="","",IF(I4=1,VLOOKUP(②選手情報入力!J12,種目情報!$A$4:$C$31,3,FALSE),VLOOKUP(②選手情報入力!J12,種目情報!$E$4:$G$24,3,FALSE))))</f>
        <v/>
      </c>
      <c r="W4" t="str">
        <f>IF(E4="","",IF(②選手情報入力!N12="","",IF(I4=1,種目情報!$J$4,種目情報!$J$7)))</f>
        <v/>
      </c>
      <c r="X4" t="str">
        <f>IF(A4="","",IF(②選手情報入力!N12="","",IF(I4=1,IF(②選手情報入力!$N$5="","",②選手情報入力!$N$5),IF(②選手情報入力!$N$6="","",②選手情報入力!$N$6))))</f>
        <v/>
      </c>
      <c r="Y4" s="35" t="str">
        <f>IF(E4="","",IF(②選手情報入力!N12="","",0))</f>
        <v/>
      </c>
      <c r="Z4" t="str">
        <f>IF(E4="","",IF(②選手情報入力!N12="","",2))</f>
        <v/>
      </c>
      <c r="AA4" t="str">
        <f>IF(E4="","",IF(②選手情報入力!O12="","",IF(I4=1,種目情報!$J$5,種目情報!$J$8)))</f>
        <v/>
      </c>
      <c r="AB4" t="str">
        <f>IF(E4="","",IF(②選手情報入力!O12="","",IF(I4=1,IF(②選手情報入力!$O$5="","",②選手情報入力!$O$5),IF(②選手情報入力!$O$6="","",②選手情報入力!$O$6))))</f>
        <v/>
      </c>
      <c r="AC4" t="str">
        <f>IF(E4="","",IF(②選手情報入力!O12="","",0))</f>
        <v/>
      </c>
      <c r="AD4" t="str">
        <f>IF(E4="","",IF(②選手情報入力!O12="","",2))</f>
        <v/>
      </c>
      <c r="AE4" t="str">
        <f>IF(E4="","",IF(②選手情報入力!P12="","",IF(I4=1,種目情報!$J$6,種目情報!$J$9)))</f>
        <v/>
      </c>
      <c r="AF4" t="str">
        <f>IF(E4="","",IF(②選手情報入力!P12="","",IF(I4=1,IF(②選手情報入力!$P$5="","",②選手情報入力!$P$5),IF(②選手情報入力!$P$6="","",②選手情報入力!$P$6))))</f>
        <v/>
      </c>
      <c r="AG4" t="str">
        <f>IF(E4="","",IF(②選手情報入力!P12="","",0))</f>
        <v/>
      </c>
      <c r="AH4" t="str">
        <f>IF(E4="","",IF(②選手情報入力!P12="","",2))</f>
        <v/>
      </c>
    </row>
    <row r="5" spans="1:34">
      <c r="A5" t="str">
        <f>IF(E5="","",I5*1000000+①団体情報入力!$C$6*1000+②選手情報入力!A13)</f>
        <v/>
      </c>
      <c r="B5" t="str">
        <f>IF(E5="","",①団体情報入力!$C$6)</f>
        <v/>
      </c>
      <c r="E5" t="str">
        <f>IF(②選手情報入力!B13="","",②選手情報入力!B13)</f>
        <v/>
      </c>
      <c r="F5" t="str">
        <f>IF(E5="","",②選手情報入力!C13)</f>
        <v/>
      </c>
      <c r="G5" t="str">
        <f>IF(E5="","",②選手情報入力!D13)</f>
        <v/>
      </c>
      <c r="H5" t="str">
        <f t="shared" si="0"/>
        <v/>
      </c>
      <c r="I5" t="str">
        <f>IF(E5="","",IF(②選手情報入力!F13="男",1,2))</f>
        <v/>
      </c>
      <c r="J5" t="str">
        <f>IF(E5="","",IF(②選手情報入力!G13="","",②選手情報入力!G13))</f>
        <v/>
      </c>
      <c r="L5" t="str">
        <f t="shared" si="1"/>
        <v/>
      </c>
      <c r="M5" t="str">
        <f t="shared" si="2"/>
        <v/>
      </c>
      <c r="O5" t="str">
        <f>IF(E5="","",IF(②選手情報入力!H13="","",IF(I5=1,VLOOKUP(②選手情報入力!H13,種目情報!$A$4:$B$31,2,FALSE),VLOOKUP(②選手情報入力!H13,種目情報!$E$4:$F$26,2,FALSE))))</f>
        <v/>
      </c>
      <c r="P5" t="str">
        <f>IF(E5="","",IF(②選手情報入力!I13="","",②選手情報入力!I13))</f>
        <v/>
      </c>
      <c r="Q5" s="35" t="str">
        <f>IF(E5="","",IF(②選手情報入力!H13="","",0))</f>
        <v/>
      </c>
      <c r="R5" t="str">
        <f>IF(E5="","",IF(②選手情報入力!H13="","",IF(I5=1,VLOOKUP(②選手情報入力!H13,種目情報!$A$4:$C$31,3,FALSE),VLOOKUP(②選手情報入力!H13,種目情報!$E$4:$G$24,3,FALSE))))</f>
        <v/>
      </c>
      <c r="S5" t="str">
        <f>IF(E5="","",IF(②選手情報入力!J13="","",IF(I5=1,VLOOKUP(②選手情報入力!J13,種目情報!$A$4:$B$31,2,FALSE),VLOOKUP(②選手情報入力!J13,種目情報!$E$4:$F$26,2,FALSE))))</f>
        <v/>
      </c>
      <c r="T5" t="str">
        <f>IF(E5="","",IF(②選手情報入力!K13="","",②選手情報入力!K13))</f>
        <v/>
      </c>
      <c r="U5" s="35" t="str">
        <f>IF(E5="","",IF(②選手情報入力!J13="","",0))</f>
        <v/>
      </c>
      <c r="V5" t="str">
        <f>IF(E5="","",IF(②選手情報入力!J13="","",IF(I5=1,VLOOKUP(②選手情報入力!J13,種目情報!$A$4:$C$31,3,FALSE),VLOOKUP(②選手情報入力!J13,種目情報!$E$4:$G$24,3,FALSE))))</f>
        <v/>
      </c>
      <c r="W5" t="str">
        <f>IF(E5="","",IF(②選手情報入力!N13="","",IF(I5=1,種目情報!$J$4,種目情報!$J$7)))</f>
        <v/>
      </c>
      <c r="X5" t="str">
        <f>IF(A5="","",IF(②選手情報入力!N13="","",IF(I5=1,IF(②選手情報入力!$N$5="","",②選手情報入力!$N$5),IF(②選手情報入力!$N$6="","",②選手情報入力!$N$6))))</f>
        <v/>
      </c>
      <c r="Y5" s="35" t="str">
        <f>IF(E5="","",IF(②選手情報入力!N13="","",0))</f>
        <v/>
      </c>
      <c r="Z5" t="str">
        <f>IF(E5="","",IF(②選手情報入力!N13="","",2))</f>
        <v/>
      </c>
      <c r="AA5" t="str">
        <f>IF(E5="","",IF(②選手情報入力!O13="","",IF(I5=1,種目情報!$J$5,種目情報!$J$8)))</f>
        <v/>
      </c>
      <c r="AB5" t="str">
        <f>IF(E5="","",IF(②選手情報入力!O13="","",IF(I5=1,IF(②選手情報入力!$O$5="","",②選手情報入力!$O$5),IF(②選手情報入力!$O$6="","",②選手情報入力!$O$6))))</f>
        <v/>
      </c>
      <c r="AC5" t="str">
        <f>IF(E5="","",IF(②選手情報入力!O13="","",0))</f>
        <v/>
      </c>
      <c r="AD5" t="str">
        <f>IF(E5="","",IF(②選手情報入力!O13="","",2))</f>
        <v/>
      </c>
      <c r="AE5" t="str">
        <f>IF(E5="","",IF(②選手情報入力!P13="","",IF(I5=1,種目情報!$J$6,種目情報!$J$9)))</f>
        <v/>
      </c>
      <c r="AF5" t="str">
        <f>IF(E5="","",IF(②選手情報入力!P13="","",IF(I5=1,IF(②選手情報入力!$P$5="","",②選手情報入力!$P$5),IF(②選手情報入力!$P$6="","",②選手情報入力!$P$6))))</f>
        <v/>
      </c>
      <c r="AG5" t="str">
        <f>IF(E5="","",IF(②選手情報入力!P13="","",0))</f>
        <v/>
      </c>
      <c r="AH5" t="str">
        <f>IF(E5="","",IF(②選手情報入力!P13="","",2))</f>
        <v/>
      </c>
    </row>
    <row r="6" spans="1:34">
      <c r="A6" t="str">
        <f>IF(E6="","",I6*1000000+①団体情報入力!$C$6*1000+②選手情報入力!A14)</f>
        <v/>
      </c>
      <c r="B6" t="str">
        <f>IF(E6="","",①団体情報入力!$C$6)</f>
        <v/>
      </c>
      <c r="E6" t="str">
        <f>IF(②選手情報入力!B14="","",②選手情報入力!B14)</f>
        <v/>
      </c>
      <c r="F6" t="str">
        <f>IF(E6="","",②選手情報入力!C14)</f>
        <v/>
      </c>
      <c r="G6" t="str">
        <f>IF(E6="","",②選手情報入力!D14)</f>
        <v/>
      </c>
      <c r="H6" t="str">
        <f t="shared" si="0"/>
        <v/>
      </c>
      <c r="I6" t="str">
        <f>IF(E6="","",IF(②選手情報入力!F14="男",1,2))</f>
        <v/>
      </c>
      <c r="J6" t="str">
        <f>IF(E6="","",IF(②選手情報入力!G14="","",②選手情報入力!G14))</f>
        <v/>
      </c>
      <c r="L6" t="str">
        <f t="shared" si="1"/>
        <v/>
      </c>
      <c r="M6" t="str">
        <f t="shared" si="2"/>
        <v/>
      </c>
      <c r="O6" t="str">
        <f>IF(E6="","",IF(②選手情報入力!H14="","",IF(I6=1,VLOOKUP(②選手情報入力!H14,種目情報!$A$4:$B$31,2,FALSE),VLOOKUP(②選手情報入力!H14,種目情報!$E$4:$F$26,2,FALSE))))</f>
        <v/>
      </c>
      <c r="P6" t="str">
        <f>IF(E6="","",IF(②選手情報入力!I14="","",②選手情報入力!I14))</f>
        <v/>
      </c>
      <c r="Q6" s="35" t="str">
        <f>IF(E6="","",IF(②選手情報入力!H14="","",0))</f>
        <v/>
      </c>
      <c r="R6" t="str">
        <f>IF(E6="","",IF(②選手情報入力!H14="","",IF(I6=1,VLOOKUP(②選手情報入力!H14,種目情報!$A$4:$C$31,3,FALSE),VLOOKUP(②選手情報入力!H14,種目情報!$E$4:$G$24,3,FALSE))))</f>
        <v/>
      </c>
      <c r="S6" t="str">
        <f>IF(E6="","",IF(②選手情報入力!J14="","",IF(I6=1,VLOOKUP(②選手情報入力!J14,種目情報!$A$4:$B$31,2,FALSE),VLOOKUP(②選手情報入力!J14,種目情報!$E$4:$F$26,2,FALSE))))</f>
        <v/>
      </c>
      <c r="T6" t="str">
        <f>IF(E6="","",IF(②選手情報入力!K14="","",②選手情報入力!K14))</f>
        <v/>
      </c>
      <c r="U6" s="35" t="str">
        <f>IF(E6="","",IF(②選手情報入力!J14="","",0))</f>
        <v/>
      </c>
      <c r="V6" t="str">
        <f>IF(E6="","",IF(②選手情報入力!J14="","",IF(I6=1,VLOOKUP(②選手情報入力!J14,種目情報!$A$4:$C$31,3,FALSE),VLOOKUP(②選手情報入力!J14,種目情報!$E$4:$G$24,3,FALSE))))</f>
        <v/>
      </c>
      <c r="W6" t="str">
        <f>IF(E6="","",IF(②選手情報入力!N14="","",IF(I6=1,種目情報!$J$4,種目情報!$J$7)))</f>
        <v/>
      </c>
      <c r="X6" t="str">
        <f>IF(A6="","",IF(②選手情報入力!N14="","",IF(I6=1,IF(②選手情報入力!$N$5="","",②選手情報入力!$N$5),IF(②選手情報入力!$N$6="","",②選手情報入力!$N$6))))</f>
        <v/>
      </c>
      <c r="Y6" s="35" t="str">
        <f>IF(E6="","",IF(②選手情報入力!N14="","",0))</f>
        <v/>
      </c>
      <c r="Z6" t="str">
        <f>IF(E6="","",IF(②選手情報入力!N14="","",2))</f>
        <v/>
      </c>
      <c r="AA6" t="str">
        <f>IF(E6="","",IF(②選手情報入力!O14="","",IF(I6=1,種目情報!$J$5,種目情報!$J$8)))</f>
        <v/>
      </c>
      <c r="AB6" t="str">
        <f>IF(E6="","",IF(②選手情報入力!O14="","",IF(I6=1,IF(②選手情報入力!$O$5="","",②選手情報入力!$O$5),IF(②選手情報入力!$O$6="","",②選手情報入力!$O$6))))</f>
        <v/>
      </c>
      <c r="AC6" t="str">
        <f>IF(E6="","",IF(②選手情報入力!O14="","",0))</f>
        <v/>
      </c>
      <c r="AD6" t="str">
        <f>IF(E6="","",IF(②選手情報入力!O14="","",2))</f>
        <v/>
      </c>
      <c r="AE6" t="str">
        <f>IF(E6="","",IF(②選手情報入力!P14="","",IF(I6=1,種目情報!$J$6,種目情報!$J$9)))</f>
        <v/>
      </c>
      <c r="AF6" t="str">
        <f>IF(E6="","",IF(②選手情報入力!P14="","",IF(I6=1,IF(②選手情報入力!$P$5="","",②選手情報入力!$P$5),IF(②選手情報入力!$P$6="","",②選手情報入力!$P$6))))</f>
        <v/>
      </c>
      <c r="AG6" t="str">
        <f>IF(E6="","",IF(②選手情報入力!P14="","",0))</f>
        <v/>
      </c>
      <c r="AH6" t="str">
        <f>IF(E6="","",IF(②選手情報入力!P14="","",2))</f>
        <v/>
      </c>
    </row>
    <row r="7" spans="1:34">
      <c r="A7" t="str">
        <f>IF(E7="","",I7*1000000+①団体情報入力!$C$6*1000+②選手情報入力!A15)</f>
        <v/>
      </c>
      <c r="B7" t="str">
        <f>IF(E7="","",①団体情報入力!$C$6)</f>
        <v/>
      </c>
      <c r="E7" t="str">
        <f>IF(②選手情報入力!B15="","",②選手情報入力!B15)</f>
        <v/>
      </c>
      <c r="F7" t="str">
        <f>IF(E7="","",②選手情報入力!C15)</f>
        <v/>
      </c>
      <c r="G7" t="str">
        <f>IF(E7="","",②選手情報入力!D15)</f>
        <v/>
      </c>
      <c r="H7" t="str">
        <f t="shared" si="0"/>
        <v/>
      </c>
      <c r="I7" t="str">
        <f>IF(E7="","",IF(②選手情報入力!F15="男",1,2))</f>
        <v/>
      </c>
      <c r="J7" t="str">
        <f>IF(E7="","",IF(②選手情報入力!G15="","",②選手情報入力!G15))</f>
        <v/>
      </c>
      <c r="L7" t="str">
        <f t="shared" si="1"/>
        <v/>
      </c>
      <c r="M7" t="str">
        <f t="shared" si="2"/>
        <v/>
      </c>
      <c r="O7" t="str">
        <f>IF(E7="","",IF(②選手情報入力!H15="","",IF(I7=1,VLOOKUP(②選手情報入力!H15,種目情報!$A$4:$B$31,2,FALSE),VLOOKUP(②選手情報入力!H15,種目情報!$E$4:$F$26,2,FALSE))))</f>
        <v/>
      </c>
      <c r="P7" t="str">
        <f>IF(E7="","",IF(②選手情報入力!I15="","",②選手情報入力!I15))</f>
        <v/>
      </c>
      <c r="Q7" s="35" t="str">
        <f>IF(E7="","",IF(②選手情報入力!H15="","",0))</f>
        <v/>
      </c>
      <c r="R7" t="str">
        <f>IF(E7="","",IF(②選手情報入力!H15="","",IF(I7=1,VLOOKUP(②選手情報入力!H15,種目情報!$A$4:$C$31,3,FALSE),VLOOKUP(②選手情報入力!H15,種目情報!$E$4:$G$24,3,FALSE))))</f>
        <v/>
      </c>
      <c r="S7" t="str">
        <f>IF(E7="","",IF(②選手情報入力!J15="","",IF(I7=1,VLOOKUP(②選手情報入力!J15,種目情報!$A$4:$B$31,2,FALSE),VLOOKUP(②選手情報入力!J15,種目情報!$E$4:$F$26,2,FALSE))))</f>
        <v/>
      </c>
      <c r="T7" t="str">
        <f>IF(E7="","",IF(②選手情報入力!K15="","",②選手情報入力!K15))</f>
        <v/>
      </c>
      <c r="U7" s="35" t="str">
        <f>IF(E7="","",IF(②選手情報入力!J15="","",0))</f>
        <v/>
      </c>
      <c r="V7" t="str">
        <f>IF(E7="","",IF(②選手情報入力!J15="","",IF(I7=1,VLOOKUP(②選手情報入力!J15,種目情報!$A$4:$C$31,3,FALSE),VLOOKUP(②選手情報入力!J15,種目情報!$E$4:$G$24,3,FALSE))))</f>
        <v/>
      </c>
      <c r="W7" t="str">
        <f>IF(E7="","",IF(②選手情報入力!N15="","",IF(I7=1,種目情報!$J$4,種目情報!$J$7)))</f>
        <v/>
      </c>
      <c r="X7" t="str">
        <f>IF(A7="","",IF(②選手情報入力!N15="","",IF(I7=1,IF(②選手情報入力!$N$5="","",②選手情報入力!$N$5),IF(②選手情報入力!$N$6="","",②選手情報入力!$N$6))))</f>
        <v/>
      </c>
      <c r="Y7" s="35" t="str">
        <f>IF(E7="","",IF(②選手情報入力!N15="","",0))</f>
        <v/>
      </c>
      <c r="Z7" t="str">
        <f>IF(E7="","",IF(②選手情報入力!N15="","",2))</f>
        <v/>
      </c>
      <c r="AA7" t="str">
        <f>IF(E7="","",IF(②選手情報入力!O15="","",IF(I7=1,種目情報!$J$5,種目情報!$J$8)))</f>
        <v/>
      </c>
      <c r="AB7" t="str">
        <f>IF(E7="","",IF(②選手情報入力!O15="","",IF(I7=1,IF(②選手情報入力!$O$5="","",②選手情報入力!$O$5),IF(②選手情報入力!$O$6="","",②選手情報入力!$O$6))))</f>
        <v/>
      </c>
      <c r="AC7" t="str">
        <f>IF(E7="","",IF(②選手情報入力!O15="","",0))</f>
        <v/>
      </c>
      <c r="AD7" t="str">
        <f>IF(E7="","",IF(②選手情報入力!O15="","",2))</f>
        <v/>
      </c>
      <c r="AE7" t="str">
        <f>IF(E7="","",IF(②選手情報入力!P15="","",IF(I7=1,種目情報!$J$6,種目情報!$J$9)))</f>
        <v/>
      </c>
      <c r="AF7" t="str">
        <f>IF(E7="","",IF(②選手情報入力!P15="","",IF(I7=1,IF(②選手情報入力!$P$5="","",②選手情報入力!$P$5),IF(②選手情報入力!$P$6="","",②選手情報入力!$P$6))))</f>
        <v/>
      </c>
      <c r="AG7" t="str">
        <f>IF(E7="","",IF(②選手情報入力!P15="","",0))</f>
        <v/>
      </c>
      <c r="AH7" t="str">
        <f>IF(E7="","",IF(②選手情報入力!P15="","",2))</f>
        <v/>
      </c>
    </row>
    <row r="8" spans="1:34">
      <c r="A8" t="str">
        <f>IF(E8="","",I8*1000000+①団体情報入力!$C$6*1000+②選手情報入力!A16)</f>
        <v/>
      </c>
      <c r="B8" t="str">
        <f>IF(E8="","",①団体情報入力!$C$6)</f>
        <v/>
      </c>
      <c r="E8" t="str">
        <f>IF(②選手情報入力!B16="","",②選手情報入力!B16)</f>
        <v/>
      </c>
      <c r="F8" t="str">
        <f>IF(E8="","",②選手情報入力!C16)</f>
        <v/>
      </c>
      <c r="G8" t="str">
        <f>IF(E8="","",②選手情報入力!D16)</f>
        <v/>
      </c>
      <c r="H8" t="str">
        <f t="shared" si="0"/>
        <v/>
      </c>
      <c r="I8" t="str">
        <f>IF(E8="","",IF(②選手情報入力!F16="男",1,2))</f>
        <v/>
      </c>
      <c r="J8" t="str">
        <f>IF(E8="","",IF(②選手情報入力!G16="","",②選手情報入力!G16))</f>
        <v/>
      </c>
      <c r="L8" t="str">
        <f t="shared" si="1"/>
        <v/>
      </c>
      <c r="M8" t="str">
        <f t="shared" si="2"/>
        <v/>
      </c>
      <c r="O8" t="str">
        <f>IF(E8="","",IF(②選手情報入力!H16="","",IF(I8=1,VLOOKUP(②選手情報入力!H16,種目情報!$A$4:$B$31,2,FALSE),VLOOKUP(②選手情報入力!H16,種目情報!$E$4:$F$26,2,FALSE))))</f>
        <v/>
      </c>
      <c r="P8" t="str">
        <f>IF(E8="","",IF(②選手情報入力!I16="","",②選手情報入力!I16))</f>
        <v/>
      </c>
      <c r="Q8" s="35" t="str">
        <f>IF(E8="","",IF(②選手情報入力!H16="","",0))</f>
        <v/>
      </c>
      <c r="R8" t="str">
        <f>IF(E8="","",IF(②選手情報入力!H16="","",IF(I8=1,VLOOKUP(②選手情報入力!H16,種目情報!$A$4:$C$31,3,FALSE),VLOOKUP(②選手情報入力!H16,種目情報!$E$4:$G$24,3,FALSE))))</f>
        <v/>
      </c>
      <c r="S8" t="str">
        <f>IF(E8="","",IF(②選手情報入力!J16="","",IF(I8=1,VLOOKUP(②選手情報入力!J16,種目情報!$A$4:$B$31,2,FALSE),VLOOKUP(②選手情報入力!J16,種目情報!$E$4:$F$26,2,FALSE))))</f>
        <v/>
      </c>
      <c r="T8" t="str">
        <f>IF(E8="","",IF(②選手情報入力!K16="","",②選手情報入力!K16))</f>
        <v/>
      </c>
      <c r="U8" s="35" t="str">
        <f>IF(E8="","",IF(②選手情報入力!J16="","",0))</f>
        <v/>
      </c>
      <c r="V8" t="str">
        <f>IF(E8="","",IF(②選手情報入力!J16="","",IF(I8=1,VLOOKUP(②選手情報入力!J16,種目情報!$A$4:$C$31,3,FALSE),VLOOKUP(②選手情報入力!J16,種目情報!$E$4:$G$24,3,FALSE))))</f>
        <v/>
      </c>
      <c r="W8" t="str">
        <f>IF(E8="","",IF(②選手情報入力!N16="","",IF(I8=1,種目情報!$J$4,種目情報!$J$7)))</f>
        <v/>
      </c>
      <c r="X8" t="str">
        <f>IF(A8="","",IF(②選手情報入力!N16="","",IF(I8=1,IF(②選手情報入力!$N$5="","",②選手情報入力!$N$5),IF(②選手情報入力!$N$6="","",②選手情報入力!$N$6))))</f>
        <v/>
      </c>
      <c r="Y8" s="35" t="str">
        <f>IF(E8="","",IF(②選手情報入力!N16="","",0))</f>
        <v/>
      </c>
      <c r="Z8" t="str">
        <f>IF(E8="","",IF(②選手情報入力!N16="","",2))</f>
        <v/>
      </c>
      <c r="AA8" t="str">
        <f>IF(E8="","",IF(②選手情報入力!O16="","",IF(I8=1,種目情報!$J$5,種目情報!$J$8)))</f>
        <v/>
      </c>
      <c r="AB8" t="str">
        <f>IF(E8="","",IF(②選手情報入力!O16="","",IF(I8=1,IF(②選手情報入力!$O$5="","",②選手情報入力!$O$5),IF(②選手情報入力!$O$6="","",②選手情報入力!$O$6))))</f>
        <v/>
      </c>
      <c r="AC8" t="str">
        <f>IF(E8="","",IF(②選手情報入力!O16="","",0))</f>
        <v/>
      </c>
      <c r="AD8" t="str">
        <f>IF(E8="","",IF(②選手情報入力!O16="","",2))</f>
        <v/>
      </c>
      <c r="AE8" t="str">
        <f>IF(E8="","",IF(②選手情報入力!P16="","",IF(I8=1,種目情報!$J$6,種目情報!$J$9)))</f>
        <v/>
      </c>
      <c r="AF8" t="str">
        <f>IF(E8="","",IF(②選手情報入力!P16="","",IF(I8=1,IF(②選手情報入力!$P$5="","",②選手情報入力!$P$5),IF(②選手情報入力!$P$6="","",②選手情報入力!$P$6))))</f>
        <v/>
      </c>
      <c r="AG8" t="str">
        <f>IF(E8="","",IF(②選手情報入力!P16="","",0))</f>
        <v/>
      </c>
      <c r="AH8" t="str">
        <f>IF(E8="","",IF(②選手情報入力!P16="","",2))</f>
        <v/>
      </c>
    </row>
    <row r="9" spans="1:34">
      <c r="A9" t="str">
        <f>IF(E9="","",I9*1000000+①団体情報入力!$C$6*1000+②選手情報入力!A17)</f>
        <v/>
      </c>
      <c r="B9" t="str">
        <f>IF(E9="","",①団体情報入力!$C$6)</f>
        <v/>
      </c>
      <c r="E9" t="str">
        <f>IF(②選手情報入力!B17="","",②選手情報入力!B17)</f>
        <v/>
      </c>
      <c r="F9" t="str">
        <f>IF(E9="","",②選手情報入力!C17)</f>
        <v/>
      </c>
      <c r="G9" t="str">
        <f>IF(E9="","",②選手情報入力!D17)</f>
        <v/>
      </c>
      <c r="H9" t="str">
        <f t="shared" si="0"/>
        <v/>
      </c>
      <c r="I9" t="str">
        <f>IF(E9="","",IF(②選手情報入力!F17="男",1,2))</f>
        <v/>
      </c>
      <c r="J9" t="str">
        <f>IF(E9="","",IF(②選手情報入力!G17="","",②選手情報入力!G17))</f>
        <v/>
      </c>
      <c r="L9" t="str">
        <f t="shared" si="1"/>
        <v/>
      </c>
      <c r="M9" t="str">
        <f t="shared" si="2"/>
        <v/>
      </c>
      <c r="O9" t="str">
        <f>IF(E9="","",IF(②選手情報入力!H17="","",IF(I9=1,VLOOKUP(②選手情報入力!H17,種目情報!$A$4:$B$31,2,FALSE),VLOOKUP(②選手情報入力!H17,種目情報!$E$4:$F$26,2,FALSE))))</f>
        <v/>
      </c>
      <c r="P9" t="str">
        <f>IF(E9="","",IF(②選手情報入力!I17="","",②選手情報入力!I17))</f>
        <v/>
      </c>
      <c r="Q9" s="35" t="str">
        <f>IF(E9="","",IF(②選手情報入力!H17="","",0))</f>
        <v/>
      </c>
      <c r="R9" t="str">
        <f>IF(E9="","",IF(②選手情報入力!H17="","",IF(I9=1,VLOOKUP(②選手情報入力!H17,種目情報!$A$4:$C$31,3,FALSE),VLOOKUP(②選手情報入力!H17,種目情報!$E$4:$G$24,3,FALSE))))</f>
        <v/>
      </c>
      <c r="S9" t="str">
        <f>IF(E9="","",IF(②選手情報入力!J17="","",IF(I9=1,VLOOKUP(②選手情報入力!J17,種目情報!$A$4:$B$31,2,FALSE),VLOOKUP(②選手情報入力!J17,種目情報!$E$4:$F$26,2,FALSE))))</f>
        <v/>
      </c>
      <c r="T9" t="str">
        <f>IF(E9="","",IF(②選手情報入力!K17="","",②選手情報入力!K17))</f>
        <v/>
      </c>
      <c r="U9" s="35" t="str">
        <f>IF(E9="","",IF(②選手情報入力!J17="","",0))</f>
        <v/>
      </c>
      <c r="V9" t="str">
        <f>IF(E9="","",IF(②選手情報入力!J17="","",IF(I9=1,VLOOKUP(②選手情報入力!J17,種目情報!$A$4:$C$31,3,FALSE),VLOOKUP(②選手情報入力!J17,種目情報!$E$4:$G$24,3,FALSE))))</f>
        <v/>
      </c>
      <c r="W9" t="str">
        <f>IF(E9="","",IF(②選手情報入力!N17="","",IF(I9=1,種目情報!$J$4,種目情報!$J$7)))</f>
        <v/>
      </c>
      <c r="X9" t="str">
        <f>IF(A9="","",IF(②選手情報入力!N17="","",IF(I9=1,IF(②選手情報入力!$N$5="","",②選手情報入力!$N$5),IF(②選手情報入力!$N$6="","",②選手情報入力!$N$6))))</f>
        <v/>
      </c>
      <c r="Y9" s="35" t="str">
        <f>IF(E9="","",IF(②選手情報入力!N17="","",0))</f>
        <v/>
      </c>
      <c r="Z9" t="str">
        <f>IF(E9="","",IF(②選手情報入力!N17="","",2))</f>
        <v/>
      </c>
      <c r="AA9" t="str">
        <f>IF(E9="","",IF(②選手情報入力!O17="","",IF(I9=1,種目情報!$J$5,種目情報!$J$8)))</f>
        <v/>
      </c>
      <c r="AB9" t="str">
        <f>IF(E9="","",IF(②選手情報入力!O17="","",IF(I9=1,IF(②選手情報入力!$O$5="","",②選手情報入力!$O$5),IF(②選手情報入力!$O$6="","",②選手情報入力!$O$6))))</f>
        <v/>
      </c>
      <c r="AC9" t="str">
        <f>IF(E9="","",IF(②選手情報入力!O17="","",0))</f>
        <v/>
      </c>
      <c r="AD9" t="str">
        <f>IF(E9="","",IF(②選手情報入力!O17="","",2))</f>
        <v/>
      </c>
      <c r="AE9" t="str">
        <f>IF(E9="","",IF(②選手情報入力!P17="","",IF(I9=1,種目情報!$J$6,種目情報!$J$9)))</f>
        <v/>
      </c>
      <c r="AF9" t="str">
        <f>IF(E9="","",IF(②選手情報入力!P17="","",IF(I9=1,IF(②選手情報入力!$P$5="","",②選手情報入力!$P$5),IF(②選手情報入力!$P$6="","",②選手情報入力!$P$6))))</f>
        <v/>
      </c>
      <c r="AG9" t="str">
        <f>IF(E9="","",IF(②選手情報入力!P17="","",0))</f>
        <v/>
      </c>
      <c r="AH9" t="str">
        <f>IF(E9="","",IF(②選手情報入力!P17="","",2))</f>
        <v/>
      </c>
    </row>
    <row r="10" spans="1:34">
      <c r="A10" t="str">
        <f>IF(E10="","",I10*1000000+①団体情報入力!$C$6*1000+②選手情報入力!A18)</f>
        <v/>
      </c>
      <c r="B10" t="str">
        <f>IF(E10="","",①団体情報入力!$C$6)</f>
        <v/>
      </c>
      <c r="E10" t="str">
        <f>IF(②選手情報入力!B18="","",②選手情報入力!B18)</f>
        <v/>
      </c>
      <c r="F10" t="str">
        <f>IF(E10="","",②選手情報入力!C18)</f>
        <v/>
      </c>
      <c r="G10" t="str">
        <f>IF(E10="","",②選手情報入力!D18)</f>
        <v/>
      </c>
      <c r="H10" t="str">
        <f t="shared" si="0"/>
        <v/>
      </c>
      <c r="I10" t="str">
        <f>IF(E10="","",IF(②選手情報入力!F18="男",1,2))</f>
        <v/>
      </c>
      <c r="J10" t="str">
        <f>IF(E10="","",IF(②選手情報入力!G18="","",②選手情報入力!G18))</f>
        <v/>
      </c>
      <c r="L10" t="str">
        <f t="shared" si="1"/>
        <v/>
      </c>
      <c r="M10" t="str">
        <f t="shared" si="2"/>
        <v/>
      </c>
      <c r="O10" t="str">
        <f>IF(E10="","",IF(②選手情報入力!H18="","",IF(I10=1,VLOOKUP(②選手情報入力!H18,種目情報!$A$4:$B$31,2,FALSE),VLOOKUP(②選手情報入力!H18,種目情報!$E$4:$F$26,2,FALSE))))</f>
        <v/>
      </c>
      <c r="P10" t="str">
        <f>IF(E10="","",IF(②選手情報入力!I18="","",②選手情報入力!I18))</f>
        <v/>
      </c>
      <c r="Q10" s="35" t="str">
        <f>IF(E10="","",IF(②選手情報入力!H18="","",0))</f>
        <v/>
      </c>
      <c r="R10" t="str">
        <f>IF(E10="","",IF(②選手情報入力!H18="","",IF(I10=1,VLOOKUP(②選手情報入力!H18,種目情報!$A$4:$C$31,3,FALSE),VLOOKUP(②選手情報入力!H18,種目情報!$E$4:$G$24,3,FALSE))))</f>
        <v/>
      </c>
      <c r="S10" t="str">
        <f>IF(E10="","",IF(②選手情報入力!J18="","",IF(I10=1,VLOOKUP(②選手情報入力!J18,種目情報!$A$4:$B$31,2,FALSE),VLOOKUP(②選手情報入力!J18,種目情報!$E$4:$F$26,2,FALSE))))</f>
        <v/>
      </c>
      <c r="T10" t="str">
        <f>IF(E10="","",IF(②選手情報入力!K18="","",②選手情報入力!K18))</f>
        <v/>
      </c>
      <c r="U10" s="35" t="str">
        <f>IF(E10="","",IF(②選手情報入力!J18="","",0))</f>
        <v/>
      </c>
      <c r="V10" t="str">
        <f>IF(E10="","",IF(②選手情報入力!J18="","",IF(I10=1,VLOOKUP(②選手情報入力!J18,種目情報!$A$4:$C$31,3,FALSE),VLOOKUP(②選手情報入力!J18,種目情報!$E$4:$G$24,3,FALSE))))</f>
        <v/>
      </c>
      <c r="W10" t="str">
        <f>IF(E10="","",IF(②選手情報入力!N18="","",IF(I10=1,種目情報!$J$4,種目情報!$J$7)))</f>
        <v/>
      </c>
      <c r="X10" t="str">
        <f>IF(A10="","",IF(②選手情報入力!N18="","",IF(I10=1,IF(②選手情報入力!$N$5="","",②選手情報入力!$N$5),IF(②選手情報入力!$N$6="","",②選手情報入力!$N$6))))</f>
        <v/>
      </c>
      <c r="Y10" s="35" t="str">
        <f>IF(E10="","",IF(②選手情報入力!N18="","",0))</f>
        <v/>
      </c>
      <c r="Z10" t="str">
        <f>IF(E10="","",IF(②選手情報入力!N18="","",2))</f>
        <v/>
      </c>
      <c r="AA10" t="str">
        <f>IF(E10="","",IF(②選手情報入力!O18="","",IF(I10=1,種目情報!$J$5,種目情報!$J$8)))</f>
        <v/>
      </c>
      <c r="AB10" t="str">
        <f>IF(E10="","",IF(②選手情報入力!O18="","",IF(I10=1,IF(②選手情報入力!$O$5="","",②選手情報入力!$O$5),IF(②選手情報入力!$O$6="","",②選手情報入力!$O$6))))</f>
        <v/>
      </c>
      <c r="AC10" t="str">
        <f>IF(E10="","",IF(②選手情報入力!O18="","",0))</f>
        <v/>
      </c>
      <c r="AD10" t="str">
        <f>IF(E10="","",IF(②選手情報入力!O18="","",2))</f>
        <v/>
      </c>
      <c r="AE10" t="str">
        <f>IF(E10="","",IF(②選手情報入力!P18="","",IF(I10=1,種目情報!$J$6,種目情報!$J$9)))</f>
        <v/>
      </c>
      <c r="AF10" t="str">
        <f>IF(E10="","",IF(②選手情報入力!P18="","",IF(I10=1,IF(②選手情報入力!$P$5="","",②選手情報入力!$P$5),IF(②選手情報入力!$P$6="","",②選手情報入力!$P$6))))</f>
        <v/>
      </c>
      <c r="AG10" t="str">
        <f>IF(E10="","",IF(②選手情報入力!P18="","",0))</f>
        <v/>
      </c>
      <c r="AH10" t="str">
        <f>IF(E10="","",IF(②選手情報入力!P18="","",2))</f>
        <v/>
      </c>
    </row>
    <row r="11" spans="1:34">
      <c r="A11" t="str">
        <f>IF(E11="","",I11*1000000+①団体情報入力!$C$6*1000+②選手情報入力!A19)</f>
        <v/>
      </c>
      <c r="B11" t="str">
        <f>IF(E11="","",①団体情報入力!$C$6)</f>
        <v/>
      </c>
      <c r="E11" t="str">
        <f>IF(②選手情報入力!B19="","",②選手情報入力!B19)</f>
        <v/>
      </c>
      <c r="F11" t="str">
        <f>IF(E11="","",②選手情報入力!C19)</f>
        <v/>
      </c>
      <c r="G11" t="str">
        <f>IF(E11="","",②選手情報入力!D19)</f>
        <v/>
      </c>
      <c r="H11" t="str">
        <f t="shared" si="0"/>
        <v/>
      </c>
      <c r="I11" t="str">
        <f>IF(E11="","",IF(②選手情報入力!F19="男",1,2))</f>
        <v/>
      </c>
      <c r="J11" t="str">
        <f>IF(E11="","",IF(②選手情報入力!G19="","",②選手情報入力!G19))</f>
        <v/>
      </c>
      <c r="L11" t="str">
        <f t="shared" si="1"/>
        <v/>
      </c>
      <c r="M11" t="str">
        <f t="shared" si="2"/>
        <v/>
      </c>
      <c r="O11" t="str">
        <f>IF(E11="","",IF(②選手情報入力!H19="","",IF(I11=1,VLOOKUP(②選手情報入力!H19,種目情報!$A$4:$B$31,2,FALSE),VLOOKUP(②選手情報入力!H19,種目情報!$E$4:$F$26,2,FALSE))))</f>
        <v/>
      </c>
      <c r="P11" t="str">
        <f>IF(E11="","",IF(②選手情報入力!I19="","",②選手情報入力!I19))</f>
        <v/>
      </c>
      <c r="Q11" s="35" t="str">
        <f>IF(E11="","",IF(②選手情報入力!H19="","",0))</f>
        <v/>
      </c>
      <c r="R11" t="str">
        <f>IF(E11="","",IF(②選手情報入力!H19="","",IF(I11=1,VLOOKUP(②選手情報入力!H19,種目情報!$A$4:$C$31,3,FALSE),VLOOKUP(②選手情報入力!H19,種目情報!$E$4:$G$24,3,FALSE))))</f>
        <v/>
      </c>
      <c r="S11" t="str">
        <f>IF(E11="","",IF(②選手情報入力!J19="","",IF(I11=1,VLOOKUP(②選手情報入力!J19,種目情報!$A$4:$B$31,2,FALSE),VLOOKUP(②選手情報入力!J19,種目情報!$E$4:$F$26,2,FALSE))))</f>
        <v/>
      </c>
      <c r="T11" t="str">
        <f>IF(E11="","",IF(②選手情報入力!K19="","",②選手情報入力!K19))</f>
        <v/>
      </c>
      <c r="U11" s="35" t="str">
        <f>IF(E11="","",IF(②選手情報入力!J19="","",0))</f>
        <v/>
      </c>
      <c r="V11" t="str">
        <f>IF(E11="","",IF(②選手情報入力!J19="","",IF(I11=1,VLOOKUP(②選手情報入力!J19,種目情報!$A$4:$C$31,3,FALSE),VLOOKUP(②選手情報入力!J19,種目情報!$E$4:$G$24,3,FALSE))))</f>
        <v/>
      </c>
      <c r="W11" t="str">
        <f>IF(E11="","",IF(②選手情報入力!N19="","",IF(I11=1,種目情報!$J$4,種目情報!$J$7)))</f>
        <v/>
      </c>
      <c r="X11" t="str">
        <f>IF(A11="","",IF(②選手情報入力!N19="","",IF(I11=1,IF(②選手情報入力!$N$5="","",②選手情報入力!$N$5),IF(②選手情報入力!$N$6="","",②選手情報入力!$N$6))))</f>
        <v/>
      </c>
      <c r="Y11" s="35" t="str">
        <f>IF(E11="","",IF(②選手情報入力!N19="","",0))</f>
        <v/>
      </c>
      <c r="Z11" t="str">
        <f>IF(E11="","",IF(②選手情報入力!N19="","",2))</f>
        <v/>
      </c>
      <c r="AA11" t="str">
        <f>IF(E11="","",IF(②選手情報入力!O19="","",IF(I11=1,種目情報!$J$5,種目情報!$J$8)))</f>
        <v/>
      </c>
      <c r="AB11" t="str">
        <f>IF(E11="","",IF(②選手情報入力!O19="","",IF(I11=1,IF(②選手情報入力!$O$5="","",②選手情報入力!$O$5),IF(②選手情報入力!$O$6="","",②選手情報入力!$O$6))))</f>
        <v/>
      </c>
      <c r="AC11" t="str">
        <f>IF(E11="","",IF(②選手情報入力!O19="","",0))</f>
        <v/>
      </c>
      <c r="AD11" t="str">
        <f>IF(E11="","",IF(②選手情報入力!O19="","",2))</f>
        <v/>
      </c>
      <c r="AE11" t="str">
        <f>IF(E11="","",IF(②選手情報入力!P19="","",IF(I11=1,種目情報!$J$6,種目情報!$J$9)))</f>
        <v/>
      </c>
      <c r="AF11" t="str">
        <f>IF(E11="","",IF(②選手情報入力!P19="","",IF(I11=1,IF(②選手情報入力!$P$5="","",②選手情報入力!$P$5),IF(②選手情報入力!$P$6="","",②選手情報入力!$P$6))))</f>
        <v/>
      </c>
      <c r="AG11" t="str">
        <f>IF(E11="","",IF(②選手情報入力!P19="","",0))</f>
        <v/>
      </c>
      <c r="AH11" t="str">
        <f>IF(E11="","",IF(②選手情報入力!P19="","",2))</f>
        <v/>
      </c>
    </row>
    <row r="12" spans="1:34">
      <c r="A12" t="str">
        <f>IF(E12="","",I12*1000000+①団体情報入力!$C$6*1000+②選手情報入力!A20)</f>
        <v/>
      </c>
      <c r="B12" t="str">
        <f>IF(E12="","",①団体情報入力!$C$6)</f>
        <v/>
      </c>
      <c r="E12" t="str">
        <f>IF(②選手情報入力!B20="","",②選手情報入力!B20)</f>
        <v/>
      </c>
      <c r="F12" t="str">
        <f>IF(E12="","",②選手情報入力!C20)</f>
        <v/>
      </c>
      <c r="G12" t="str">
        <f>IF(E12="","",②選手情報入力!D20)</f>
        <v/>
      </c>
      <c r="H12" t="str">
        <f t="shared" si="0"/>
        <v/>
      </c>
      <c r="I12" t="str">
        <f>IF(E12="","",IF(②選手情報入力!F20="男",1,2))</f>
        <v/>
      </c>
      <c r="J12" t="str">
        <f>IF(E12="","",IF(②選手情報入力!G20="","",②選手情報入力!G20))</f>
        <v/>
      </c>
      <c r="L12" t="str">
        <f t="shared" si="1"/>
        <v/>
      </c>
      <c r="M12" t="str">
        <f t="shared" si="2"/>
        <v/>
      </c>
      <c r="O12" t="str">
        <f>IF(E12="","",IF(②選手情報入力!H20="","",IF(I12=1,VLOOKUP(②選手情報入力!H20,種目情報!$A$4:$B$31,2,FALSE),VLOOKUP(②選手情報入力!H20,種目情報!$E$4:$F$26,2,FALSE))))</f>
        <v/>
      </c>
      <c r="P12" t="str">
        <f>IF(E12="","",IF(②選手情報入力!I20="","",②選手情報入力!I20))</f>
        <v/>
      </c>
      <c r="Q12" s="35" t="str">
        <f>IF(E12="","",IF(②選手情報入力!H20="","",0))</f>
        <v/>
      </c>
      <c r="R12" t="str">
        <f>IF(E12="","",IF(②選手情報入力!H20="","",IF(I12=1,VLOOKUP(②選手情報入力!H20,種目情報!$A$4:$C$31,3,FALSE),VLOOKUP(②選手情報入力!H20,種目情報!$E$4:$G$24,3,FALSE))))</f>
        <v/>
      </c>
      <c r="S12" t="str">
        <f>IF(E12="","",IF(②選手情報入力!J20="","",IF(I12=1,VLOOKUP(②選手情報入力!J20,種目情報!$A$4:$B$31,2,FALSE),VLOOKUP(②選手情報入力!J20,種目情報!$E$4:$F$26,2,FALSE))))</f>
        <v/>
      </c>
      <c r="T12" t="str">
        <f>IF(E12="","",IF(②選手情報入力!K20="","",②選手情報入力!K20))</f>
        <v/>
      </c>
      <c r="U12" s="35" t="str">
        <f>IF(E12="","",IF(②選手情報入力!J20="","",0))</f>
        <v/>
      </c>
      <c r="V12" t="str">
        <f>IF(E12="","",IF(②選手情報入力!J20="","",IF(I12=1,VLOOKUP(②選手情報入力!J20,種目情報!$A$4:$C$31,3,FALSE),VLOOKUP(②選手情報入力!J20,種目情報!$E$4:$G$24,3,FALSE))))</f>
        <v/>
      </c>
      <c r="W12" t="str">
        <f>IF(E12="","",IF(②選手情報入力!N20="","",IF(I12=1,種目情報!$J$4,種目情報!$J$7)))</f>
        <v/>
      </c>
      <c r="X12" t="str">
        <f>IF(A12="","",IF(②選手情報入力!N20="","",IF(I12=1,IF(②選手情報入力!$N$5="","",②選手情報入力!$N$5),IF(②選手情報入力!$N$6="","",②選手情報入力!$N$6))))</f>
        <v/>
      </c>
      <c r="Y12" s="35" t="str">
        <f>IF(E12="","",IF(②選手情報入力!N20="","",0))</f>
        <v/>
      </c>
      <c r="Z12" t="str">
        <f>IF(E12="","",IF(②選手情報入力!N20="","",2))</f>
        <v/>
      </c>
      <c r="AA12" t="str">
        <f>IF(E12="","",IF(②選手情報入力!O20="","",IF(I12=1,種目情報!$J$5,種目情報!$J$8)))</f>
        <v/>
      </c>
      <c r="AB12" t="str">
        <f>IF(E12="","",IF(②選手情報入力!O20="","",IF(I12=1,IF(②選手情報入力!$O$5="","",②選手情報入力!$O$5),IF(②選手情報入力!$O$6="","",②選手情報入力!$O$6))))</f>
        <v/>
      </c>
      <c r="AC12" t="str">
        <f>IF(E12="","",IF(②選手情報入力!O20="","",0))</f>
        <v/>
      </c>
      <c r="AD12" t="str">
        <f>IF(E12="","",IF(②選手情報入力!O20="","",2))</f>
        <v/>
      </c>
      <c r="AE12" t="str">
        <f>IF(E12="","",IF(②選手情報入力!P20="","",IF(I12=1,種目情報!$J$6,種目情報!$J$9)))</f>
        <v/>
      </c>
      <c r="AF12" t="str">
        <f>IF(E12="","",IF(②選手情報入力!P20="","",IF(I12=1,IF(②選手情報入力!$P$5="","",②選手情報入力!$P$5),IF(②選手情報入力!$P$6="","",②選手情報入力!$P$6))))</f>
        <v/>
      </c>
      <c r="AG12" t="str">
        <f>IF(E12="","",IF(②選手情報入力!P20="","",0))</f>
        <v/>
      </c>
      <c r="AH12" t="str">
        <f>IF(E12="","",IF(②選手情報入力!P20="","",2))</f>
        <v/>
      </c>
    </row>
    <row r="13" spans="1:34">
      <c r="A13" t="str">
        <f>IF(E13="","",I13*1000000+①団体情報入力!$C$6*1000+②選手情報入力!A21)</f>
        <v/>
      </c>
      <c r="B13" t="str">
        <f>IF(E13="","",①団体情報入力!$C$6)</f>
        <v/>
      </c>
      <c r="E13" t="str">
        <f>IF(②選手情報入力!B21="","",②選手情報入力!B21)</f>
        <v/>
      </c>
      <c r="F13" t="str">
        <f>IF(E13="","",②選手情報入力!C21)</f>
        <v/>
      </c>
      <c r="G13" t="str">
        <f>IF(E13="","",②選手情報入力!D21)</f>
        <v/>
      </c>
      <c r="H13" t="str">
        <f t="shared" si="0"/>
        <v/>
      </c>
      <c r="I13" t="str">
        <f>IF(E13="","",IF(②選手情報入力!F21="男",1,2))</f>
        <v/>
      </c>
      <c r="J13" t="str">
        <f>IF(E13="","",IF(②選手情報入力!G21="","",②選手情報入力!G21))</f>
        <v/>
      </c>
      <c r="L13" t="str">
        <f t="shared" si="1"/>
        <v/>
      </c>
      <c r="M13" t="str">
        <f t="shared" si="2"/>
        <v/>
      </c>
      <c r="O13" t="str">
        <f>IF(E13="","",IF(②選手情報入力!H21="","",IF(I13=1,VLOOKUP(②選手情報入力!H21,種目情報!$A$4:$B$31,2,FALSE),VLOOKUP(②選手情報入力!H21,種目情報!$E$4:$F$26,2,FALSE))))</f>
        <v/>
      </c>
      <c r="P13" t="str">
        <f>IF(E13="","",IF(②選手情報入力!I21="","",②選手情報入力!I21))</f>
        <v/>
      </c>
      <c r="Q13" s="35" t="str">
        <f>IF(E13="","",IF(②選手情報入力!H21="","",0))</f>
        <v/>
      </c>
      <c r="R13" t="str">
        <f>IF(E13="","",IF(②選手情報入力!H21="","",IF(I13=1,VLOOKUP(②選手情報入力!H21,種目情報!$A$4:$C$31,3,FALSE),VLOOKUP(②選手情報入力!H21,種目情報!$E$4:$G$24,3,FALSE))))</f>
        <v/>
      </c>
      <c r="S13" t="str">
        <f>IF(E13="","",IF(②選手情報入力!J21="","",IF(I13=1,VLOOKUP(②選手情報入力!J21,種目情報!$A$4:$B$31,2,FALSE),VLOOKUP(②選手情報入力!J21,種目情報!$E$4:$F$26,2,FALSE))))</f>
        <v/>
      </c>
      <c r="T13" t="str">
        <f>IF(E13="","",IF(②選手情報入力!K21="","",②選手情報入力!K21))</f>
        <v/>
      </c>
      <c r="U13" s="35" t="str">
        <f>IF(E13="","",IF(②選手情報入力!J21="","",0))</f>
        <v/>
      </c>
      <c r="V13" t="str">
        <f>IF(E13="","",IF(②選手情報入力!J21="","",IF(I13=1,VLOOKUP(②選手情報入力!J21,種目情報!$A$4:$C$31,3,FALSE),VLOOKUP(②選手情報入力!J21,種目情報!$E$4:$G$24,3,FALSE))))</f>
        <v/>
      </c>
      <c r="W13" t="str">
        <f>IF(E13="","",IF(②選手情報入力!N21="","",IF(I13=1,種目情報!$J$4,種目情報!$J$7)))</f>
        <v/>
      </c>
      <c r="X13" t="str">
        <f>IF(A13="","",IF(②選手情報入力!N21="","",IF(I13=1,IF(②選手情報入力!$N$5="","",②選手情報入力!$N$5),IF(②選手情報入力!$N$6="","",②選手情報入力!$N$6))))</f>
        <v/>
      </c>
      <c r="Y13" s="35" t="str">
        <f>IF(E13="","",IF(②選手情報入力!N21="","",0))</f>
        <v/>
      </c>
      <c r="Z13" t="str">
        <f>IF(E13="","",IF(②選手情報入力!N21="","",2))</f>
        <v/>
      </c>
      <c r="AA13" t="str">
        <f>IF(E13="","",IF(②選手情報入力!O21="","",IF(I13=1,種目情報!$J$5,種目情報!$J$8)))</f>
        <v/>
      </c>
      <c r="AB13" t="str">
        <f>IF(E13="","",IF(②選手情報入力!O21="","",IF(I13=1,IF(②選手情報入力!$O$5="","",②選手情報入力!$O$5),IF(②選手情報入力!$O$6="","",②選手情報入力!$O$6))))</f>
        <v/>
      </c>
      <c r="AC13" t="str">
        <f>IF(E13="","",IF(②選手情報入力!O21="","",0))</f>
        <v/>
      </c>
      <c r="AD13" t="str">
        <f>IF(E13="","",IF(②選手情報入力!O21="","",2))</f>
        <v/>
      </c>
      <c r="AE13" t="str">
        <f>IF(E13="","",IF(②選手情報入力!P21="","",IF(I13=1,種目情報!$J$6,種目情報!$J$9)))</f>
        <v/>
      </c>
      <c r="AF13" t="str">
        <f>IF(E13="","",IF(②選手情報入力!P21="","",IF(I13=1,IF(②選手情報入力!$P$5="","",②選手情報入力!$P$5),IF(②選手情報入力!$P$6="","",②選手情報入力!$P$6))))</f>
        <v/>
      </c>
      <c r="AG13" t="str">
        <f>IF(E13="","",IF(②選手情報入力!P21="","",0))</f>
        <v/>
      </c>
      <c r="AH13" t="str">
        <f>IF(E13="","",IF(②選手情報入力!P21="","",2))</f>
        <v/>
      </c>
    </row>
    <row r="14" spans="1:34">
      <c r="A14" t="str">
        <f>IF(E14="","",I14*1000000+①団体情報入力!$C$6*1000+②選手情報入力!A22)</f>
        <v/>
      </c>
      <c r="B14" t="str">
        <f>IF(E14="","",①団体情報入力!$C$6)</f>
        <v/>
      </c>
      <c r="E14" t="str">
        <f>IF(②選手情報入力!B22="","",②選手情報入力!B22)</f>
        <v/>
      </c>
      <c r="F14" t="str">
        <f>IF(E14="","",②選手情報入力!C22)</f>
        <v/>
      </c>
      <c r="G14" t="str">
        <f>IF(E14="","",②選手情報入力!D22)</f>
        <v/>
      </c>
      <c r="H14" t="str">
        <f t="shared" si="0"/>
        <v/>
      </c>
      <c r="I14" t="str">
        <f>IF(E14="","",IF(②選手情報入力!F22="男",1,2))</f>
        <v/>
      </c>
      <c r="J14" t="str">
        <f>IF(E14="","",IF(②選手情報入力!G22="","",②選手情報入力!G22))</f>
        <v/>
      </c>
      <c r="L14" t="str">
        <f t="shared" si="1"/>
        <v/>
      </c>
      <c r="M14" t="str">
        <f t="shared" si="2"/>
        <v/>
      </c>
      <c r="O14" t="str">
        <f>IF(E14="","",IF(②選手情報入力!H22="","",IF(I14=1,VLOOKUP(②選手情報入力!H22,種目情報!$A$4:$B$31,2,FALSE),VLOOKUP(②選手情報入力!H22,種目情報!$E$4:$F$26,2,FALSE))))</f>
        <v/>
      </c>
      <c r="P14" t="str">
        <f>IF(E14="","",IF(②選手情報入力!I22="","",②選手情報入力!I22))</f>
        <v/>
      </c>
      <c r="Q14" s="35" t="str">
        <f>IF(E14="","",IF(②選手情報入力!H22="","",0))</f>
        <v/>
      </c>
      <c r="R14" t="str">
        <f>IF(E14="","",IF(②選手情報入力!H22="","",IF(I14=1,VLOOKUP(②選手情報入力!H22,種目情報!$A$4:$C$31,3,FALSE),VLOOKUP(②選手情報入力!H22,種目情報!$E$4:$G$24,3,FALSE))))</f>
        <v/>
      </c>
      <c r="S14" t="str">
        <f>IF(E14="","",IF(②選手情報入力!J22="","",IF(I14=1,VLOOKUP(②選手情報入力!J22,種目情報!$A$4:$B$31,2,FALSE),VLOOKUP(②選手情報入力!J22,種目情報!$E$4:$F$26,2,FALSE))))</f>
        <v/>
      </c>
      <c r="T14" t="str">
        <f>IF(E14="","",IF(②選手情報入力!K22="","",②選手情報入力!K22))</f>
        <v/>
      </c>
      <c r="U14" s="35" t="str">
        <f>IF(E14="","",IF(②選手情報入力!J22="","",0))</f>
        <v/>
      </c>
      <c r="V14" t="str">
        <f>IF(E14="","",IF(②選手情報入力!J22="","",IF(I14=1,VLOOKUP(②選手情報入力!J22,種目情報!$A$4:$C$31,3,FALSE),VLOOKUP(②選手情報入力!J22,種目情報!$E$4:$G$24,3,FALSE))))</f>
        <v/>
      </c>
      <c r="W14" t="str">
        <f>IF(E14="","",IF(②選手情報入力!N22="","",IF(I14=1,種目情報!$J$4,種目情報!$J$7)))</f>
        <v/>
      </c>
      <c r="X14" t="str">
        <f>IF(A14="","",IF(②選手情報入力!N22="","",IF(I14=1,IF(②選手情報入力!$N$5="","",②選手情報入力!$N$5),IF(②選手情報入力!$N$6="","",②選手情報入力!$N$6))))</f>
        <v/>
      </c>
      <c r="Y14" s="35" t="str">
        <f>IF(E14="","",IF(②選手情報入力!N22="","",0))</f>
        <v/>
      </c>
      <c r="Z14" t="str">
        <f>IF(E14="","",IF(②選手情報入力!N22="","",2))</f>
        <v/>
      </c>
      <c r="AA14" t="str">
        <f>IF(E14="","",IF(②選手情報入力!O22="","",IF(I14=1,種目情報!$J$5,種目情報!$J$8)))</f>
        <v/>
      </c>
      <c r="AB14" t="str">
        <f>IF(E14="","",IF(②選手情報入力!O22="","",IF(I14=1,IF(②選手情報入力!$O$5="","",②選手情報入力!$O$5),IF(②選手情報入力!$O$6="","",②選手情報入力!$O$6))))</f>
        <v/>
      </c>
      <c r="AC14" t="str">
        <f>IF(E14="","",IF(②選手情報入力!O22="","",0))</f>
        <v/>
      </c>
      <c r="AD14" t="str">
        <f>IF(E14="","",IF(②選手情報入力!O22="","",2))</f>
        <v/>
      </c>
      <c r="AE14" t="str">
        <f>IF(E14="","",IF(②選手情報入力!P22="","",IF(I14=1,種目情報!$J$6,種目情報!$J$9)))</f>
        <v/>
      </c>
      <c r="AF14" t="str">
        <f>IF(E14="","",IF(②選手情報入力!P22="","",IF(I14=1,IF(②選手情報入力!$P$5="","",②選手情報入力!$P$5),IF(②選手情報入力!$P$6="","",②選手情報入力!$P$6))))</f>
        <v/>
      </c>
      <c r="AG14" t="str">
        <f>IF(E14="","",IF(②選手情報入力!P22="","",0))</f>
        <v/>
      </c>
      <c r="AH14" t="str">
        <f>IF(E14="","",IF(②選手情報入力!P22="","",2))</f>
        <v/>
      </c>
    </row>
    <row r="15" spans="1:34">
      <c r="A15" t="str">
        <f>IF(E15="","",I15*1000000+①団体情報入力!$C$6*1000+②選手情報入力!A23)</f>
        <v/>
      </c>
      <c r="B15" t="str">
        <f>IF(E15="","",①団体情報入力!$C$6)</f>
        <v/>
      </c>
      <c r="E15" t="str">
        <f>IF(②選手情報入力!B23="","",②選手情報入力!B23)</f>
        <v/>
      </c>
      <c r="F15" t="str">
        <f>IF(E15="","",②選手情報入力!C23)</f>
        <v/>
      </c>
      <c r="G15" t="str">
        <f>IF(E15="","",②選手情報入力!D23)</f>
        <v/>
      </c>
      <c r="H15" t="str">
        <f t="shared" si="0"/>
        <v/>
      </c>
      <c r="I15" t="str">
        <f>IF(E15="","",IF(②選手情報入力!F23="男",1,2))</f>
        <v/>
      </c>
      <c r="J15" t="str">
        <f>IF(E15="","",IF(②選手情報入力!G23="","",②選手情報入力!G23))</f>
        <v/>
      </c>
      <c r="L15" t="str">
        <f t="shared" si="1"/>
        <v/>
      </c>
      <c r="M15" t="str">
        <f t="shared" si="2"/>
        <v/>
      </c>
      <c r="O15" t="str">
        <f>IF(E15="","",IF(②選手情報入力!H23="","",IF(I15=1,VLOOKUP(②選手情報入力!H23,種目情報!$A$4:$B$31,2,FALSE),VLOOKUP(②選手情報入力!H23,種目情報!$E$4:$F$26,2,FALSE))))</f>
        <v/>
      </c>
      <c r="P15" t="str">
        <f>IF(E15="","",IF(②選手情報入力!I23="","",②選手情報入力!I23))</f>
        <v/>
      </c>
      <c r="Q15" s="35" t="str">
        <f>IF(E15="","",IF(②選手情報入力!H23="","",0))</f>
        <v/>
      </c>
      <c r="R15" t="str">
        <f>IF(E15="","",IF(②選手情報入力!H23="","",IF(I15=1,VLOOKUP(②選手情報入力!H23,種目情報!$A$4:$C$31,3,FALSE),VLOOKUP(②選手情報入力!H23,種目情報!$E$4:$G$24,3,FALSE))))</f>
        <v/>
      </c>
      <c r="S15" t="str">
        <f>IF(E15="","",IF(②選手情報入力!J23="","",IF(I15=1,VLOOKUP(②選手情報入力!J23,種目情報!$A$4:$B$31,2,FALSE),VLOOKUP(②選手情報入力!J23,種目情報!$E$4:$F$26,2,FALSE))))</f>
        <v/>
      </c>
      <c r="T15" t="str">
        <f>IF(E15="","",IF(②選手情報入力!K23="","",②選手情報入力!K23))</f>
        <v/>
      </c>
      <c r="U15" s="35" t="str">
        <f>IF(E15="","",IF(②選手情報入力!J23="","",0))</f>
        <v/>
      </c>
      <c r="V15" t="str">
        <f>IF(E15="","",IF(②選手情報入力!J23="","",IF(I15=1,VLOOKUP(②選手情報入力!J23,種目情報!$A$4:$C$31,3,FALSE),VLOOKUP(②選手情報入力!J23,種目情報!$E$4:$G$24,3,FALSE))))</f>
        <v/>
      </c>
      <c r="W15" t="str">
        <f>IF(E15="","",IF(②選手情報入力!N23="","",IF(I15=1,種目情報!$J$4,種目情報!$J$7)))</f>
        <v/>
      </c>
      <c r="X15" t="str">
        <f>IF(A15="","",IF(②選手情報入力!N23="","",IF(I15=1,IF(②選手情報入力!$N$5="","",②選手情報入力!$N$5),IF(②選手情報入力!$N$6="","",②選手情報入力!$N$6))))</f>
        <v/>
      </c>
      <c r="Y15" s="35" t="str">
        <f>IF(E15="","",IF(②選手情報入力!N23="","",0))</f>
        <v/>
      </c>
      <c r="Z15" t="str">
        <f>IF(E15="","",IF(②選手情報入力!N23="","",2))</f>
        <v/>
      </c>
      <c r="AA15" t="str">
        <f>IF(E15="","",IF(②選手情報入力!O23="","",IF(I15=1,種目情報!$J$5,種目情報!$J$8)))</f>
        <v/>
      </c>
      <c r="AB15" t="str">
        <f>IF(E15="","",IF(②選手情報入力!O23="","",IF(I15=1,IF(②選手情報入力!$O$5="","",②選手情報入力!$O$5),IF(②選手情報入力!$O$6="","",②選手情報入力!$O$6))))</f>
        <v/>
      </c>
      <c r="AC15" t="str">
        <f>IF(E15="","",IF(②選手情報入力!O23="","",0))</f>
        <v/>
      </c>
      <c r="AD15" t="str">
        <f>IF(E15="","",IF(②選手情報入力!O23="","",2))</f>
        <v/>
      </c>
      <c r="AE15" t="str">
        <f>IF(E15="","",IF(②選手情報入力!P23="","",IF(I15=1,種目情報!$J$6,種目情報!$J$9)))</f>
        <v/>
      </c>
      <c r="AF15" t="str">
        <f>IF(E15="","",IF(②選手情報入力!P23="","",IF(I15=1,IF(②選手情報入力!$P$5="","",②選手情報入力!$P$5),IF(②選手情報入力!$P$6="","",②選手情報入力!$P$6))))</f>
        <v/>
      </c>
      <c r="AG15" t="str">
        <f>IF(E15="","",IF(②選手情報入力!P23="","",0))</f>
        <v/>
      </c>
      <c r="AH15" t="str">
        <f>IF(E15="","",IF(②選手情報入力!P23="","",2))</f>
        <v/>
      </c>
    </row>
    <row r="16" spans="1:34">
      <c r="A16" t="str">
        <f>IF(E16="","",I16*1000000+①団体情報入力!$C$6*1000+②選手情報入力!A24)</f>
        <v/>
      </c>
      <c r="B16" t="str">
        <f>IF(E16="","",①団体情報入力!$C$6)</f>
        <v/>
      </c>
      <c r="E16" t="str">
        <f>IF(②選手情報入力!B24="","",②選手情報入力!B24)</f>
        <v/>
      </c>
      <c r="F16" t="str">
        <f>IF(E16="","",②選手情報入力!C24)</f>
        <v/>
      </c>
      <c r="G16" t="str">
        <f>IF(E16="","",②選手情報入力!D24)</f>
        <v/>
      </c>
      <c r="H16" t="str">
        <f t="shared" si="0"/>
        <v/>
      </c>
      <c r="I16" t="str">
        <f>IF(E16="","",IF(②選手情報入力!F24="男",1,2))</f>
        <v/>
      </c>
      <c r="J16" t="str">
        <f>IF(E16="","",IF(②選手情報入力!G24="","",②選手情報入力!G24))</f>
        <v/>
      </c>
      <c r="L16" t="str">
        <f t="shared" si="1"/>
        <v/>
      </c>
      <c r="M16" t="str">
        <f t="shared" si="2"/>
        <v/>
      </c>
      <c r="O16" t="str">
        <f>IF(E16="","",IF(②選手情報入力!H24="","",IF(I16=1,VLOOKUP(②選手情報入力!H24,種目情報!$A$4:$B$31,2,FALSE),VLOOKUP(②選手情報入力!H24,種目情報!$E$4:$F$26,2,FALSE))))</f>
        <v/>
      </c>
      <c r="P16" t="str">
        <f>IF(E16="","",IF(②選手情報入力!I24="","",②選手情報入力!I24))</f>
        <v/>
      </c>
      <c r="Q16" s="35" t="str">
        <f>IF(E16="","",IF(②選手情報入力!H24="","",0))</f>
        <v/>
      </c>
      <c r="R16" t="str">
        <f>IF(E16="","",IF(②選手情報入力!H24="","",IF(I16=1,VLOOKUP(②選手情報入力!H24,種目情報!$A$4:$C$31,3,FALSE),VLOOKUP(②選手情報入力!H24,種目情報!$E$4:$G$24,3,FALSE))))</f>
        <v/>
      </c>
      <c r="S16" t="str">
        <f>IF(E16="","",IF(②選手情報入力!J24="","",IF(I16=1,VLOOKUP(②選手情報入力!J24,種目情報!$A$4:$B$31,2,FALSE),VLOOKUP(②選手情報入力!J24,種目情報!$E$4:$F$26,2,FALSE))))</f>
        <v/>
      </c>
      <c r="T16" t="str">
        <f>IF(E16="","",IF(②選手情報入力!K24="","",②選手情報入力!K24))</f>
        <v/>
      </c>
      <c r="U16" s="35" t="str">
        <f>IF(E16="","",IF(②選手情報入力!J24="","",0))</f>
        <v/>
      </c>
      <c r="V16" t="str">
        <f>IF(E16="","",IF(②選手情報入力!J24="","",IF(I16=1,VLOOKUP(②選手情報入力!J24,種目情報!$A$4:$C$31,3,FALSE),VLOOKUP(②選手情報入力!J24,種目情報!$E$4:$G$24,3,FALSE))))</f>
        <v/>
      </c>
      <c r="W16" t="str">
        <f>IF(E16="","",IF(②選手情報入力!N24="","",IF(I16=1,種目情報!$J$4,種目情報!$J$7)))</f>
        <v/>
      </c>
      <c r="X16" t="str">
        <f>IF(A16="","",IF(②選手情報入力!N24="","",IF(I16=1,IF(②選手情報入力!$N$5="","",②選手情報入力!$N$5),IF(②選手情報入力!$N$6="","",②選手情報入力!$N$6))))</f>
        <v/>
      </c>
      <c r="Y16" s="35" t="str">
        <f>IF(E16="","",IF(②選手情報入力!N24="","",0))</f>
        <v/>
      </c>
      <c r="Z16" t="str">
        <f>IF(E16="","",IF(②選手情報入力!N24="","",2))</f>
        <v/>
      </c>
      <c r="AA16" t="str">
        <f>IF(E16="","",IF(②選手情報入力!O24="","",IF(I16=1,種目情報!$J$5,種目情報!$J$8)))</f>
        <v/>
      </c>
      <c r="AB16" t="str">
        <f>IF(E16="","",IF(②選手情報入力!O24="","",IF(I16=1,IF(②選手情報入力!$O$5="","",②選手情報入力!$O$5),IF(②選手情報入力!$O$6="","",②選手情報入力!$O$6))))</f>
        <v/>
      </c>
      <c r="AC16" t="str">
        <f>IF(E16="","",IF(②選手情報入力!O24="","",0))</f>
        <v/>
      </c>
      <c r="AD16" t="str">
        <f>IF(E16="","",IF(②選手情報入力!O24="","",2))</f>
        <v/>
      </c>
      <c r="AE16" t="str">
        <f>IF(E16="","",IF(②選手情報入力!P24="","",IF(I16=1,種目情報!$J$6,種目情報!$J$9)))</f>
        <v/>
      </c>
      <c r="AF16" t="str">
        <f>IF(E16="","",IF(②選手情報入力!P24="","",IF(I16=1,IF(②選手情報入力!$P$5="","",②選手情報入力!$P$5),IF(②選手情報入力!$P$6="","",②選手情報入力!$P$6))))</f>
        <v/>
      </c>
      <c r="AG16" t="str">
        <f>IF(E16="","",IF(②選手情報入力!P24="","",0))</f>
        <v/>
      </c>
      <c r="AH16" t="str">
        <f>IF(E16="","",IF(②選手情報入力!P24="","",2))</f>
        <v/>
      </c>
    </row>
    <row r="17" spans="1:34">
      <c r="A17" t="str">
        <f>IF(E17="","",I17*1000000+①団体情報入力!$C$6*1000+②選手情報入力!A25)</f>
        <v/>
      </c>
      <c r="B17" t="str">
        <f>IF(E17="","",①団体情報入力!$C$6)</f>
        <v/>
      </c>
      <c r="E17" t="str">
        <f>IF(②選手情報入力!B25="","",②選手情報入力!B25)</f>
        <v/>
      </c>
      <c r="F17" t="str">
        <f>IF(E17="","",②選手情報入力!C25)</f>
        <v/>
      </c>
      <c r="G17" t="str">
        <f>IF(E17="","",②選手情報入力!D25)</f>
        <v/>
      </c>
      <c r="H17" t="str">
        <f t="shared" si="0"/>
        <v/>
      </c>
      <c r="I17" t="str">
        <f>IF(E17="","",IF(②選手情報入力!F25="男",1,2))</f>
        <v/>
      </c>
      <c r="J17" t="str">
        <f>IF(E17="","",IF(②選手情報入力!G25="","",②選手情報入力!G25))</f>
        <v/>
      </c>
      <c r="L17" t="str">
        <f t="shared" si="1"/>
        <v/>
      </c>
      <c r="M17" t="str">
        <f t="shared" si="2"/>
        <v/>
      </c>
      <c r="O17" t="str">
        <f>IF(E17="","",IF(②選手情報入力!H25="","",IF(I17=1,VLOOKUP(②選手情報入力!H25,種目情報!$A$4:$B$31,2,FALSE),VLOOKUP(②選手情報入力!H25,種目情報!$E$4:$F$26,2,FALSE))))</f>
        <v/>
      </c>
      <c r="P17" t="str">
        <f>IF(E17="","",IF(②選手情報入力!I25="","",②選手情報入力!I25))</f>
        <v/>
      </c>
      <c r="Q17" s="35" t="str">
        <f>IF(E17="","",IF(②選手情報入力!H25="","",0))</f>
        <v/>
      </c>
      <c r="R17" t="str">
        <f>IF(E17="","",IF(②選手情報入力!H25="","",IF(I17=1,VLOOKUP(②選手情報入力!H25,種目情報!$A$4:$C$31,3,FALSE),VLOOKUP(②選手情報入力!H25,種目情報!$E$4:$G$24,3,FALSE))))</f>
        <v/>
      </c>
      <c r="S17" t="str">
        <f>IF(E17="","",IF(②選手情報入力!J25="","",IF(I17=1,VLOOKUP(②選手情報入力!J25,種目情報!$A$4:$B$31,2,FALSE),VLOOKUP(②選手情報入力!J25,種目情報!$E$4:$F$26,2,FALSE))))</f>
        <v/>
      </c>
      <c r="T17" t="str">
        <f>IF(E17="","",IF(②選手情報入力!K25="","",②選手情報入力!K25))</f>
        <v/>
      </c>
      <c r="U17" s="35" t="str">
        <f>IF(E17="","",IF(②選手情報入力!J25="","",0))</f>
        <v/>
      </c>
      <c r="V17" t="str">
        <f>IF(E17="","",IF(②選手情報入力!J25="","",IF(I17=1,VLOOKUP(②選手情報入力!J25,種目情報!$A$4:$C$31,3,FALSE),VLOOKUP(②選手情報入力!J25,種目情報!$E$4:$G$24,3,FALSE))))</f>
        <v/>
      </c>
      <c r="W17" t="str">
        <f>IF(E17="","",IF(②選手情報入力!N25="","",IF(I17=1,種目情報!$J$4,種目情報!$J$7)))</f>
        <v/>
      </c>
      <c r="X17" t="str">
        <f>IF(A17="","",IF(②選手情報入力!N25="","",IF(I17=1,IF(②選手情報入力!$N$5="","",②選手情報入力!$N$5),IF(②選手情報入力!$N$6="","",②選手情報入力!$N$6))))</f>
        <v/>
      </c>
      <c r="Y17" s="35" t="str">
        <f>IF(E17="","",IF(②選手情報入力!N25="","",0))</f>
        <v/>
      </c>
      <c r="Z17" t="str">
        <f>IF(E17="","",IF(②選手情報入力!N25="","",2))</f>
        <v/>
      </c>
      <c r="AA17" t="str">
        <f>IF(E17="","",IF(②選手情報入力!O25="","",IF(I17=1,種目情報!$J$5,種目情報!$J$8)))</f>
        <v/>
      </c>
      <c r="AB17" t="str">
        <f>IF(E17="","",IF(②選手情報入力!O25="","",IF(I17=1,IF(②選手情報入力!$O$5="","",②選手情報入力!$O$5),IF(②選手情報入力!$O$6="","",②選手情報入力!$O$6))))</f>
        <v/>
      </c>
      <c r="AC17" t="str">
        <f>IF(E17="","",IF(②選手情報入力!O25="","",0))</f>
        <v/>
      </c>
      <c r="AD17" t="str">
        <f>IF(E17="","",IF(②選手情報入力!O25="","",2))</f>
        <v/>
      </c>
      <c r="AE17" t="str">
        <f>IF(E17="","",IF(②選手情報入力!P25="","",IF(I17=1,種目情報!$J$6,種目情報!$J$9)))</f>
        <v/>
      </c>
      <c r="AF17" t="str">
        <f>IF(E17="","",IF(②選手情報入力!P25="","",IF(I17=1,IF(②選手情報入力!$P$5="","",②選手情報入力!$P$5),IF(②選手情報入力!$P$6="","",②選手情報入力!$P$6))))</f>
        <v/>
      </c>
      <c r="AG17" t="str">
        <f>IF(E17="","",IF(②選手情報入力!P25="","",0))</f>
        <v/>
      </c>
      <c r="AH17" t="str">
        <f>IF(E17="","",IF(②選手情報入力!P25="","",2))</f>
        <v/>
      </c>
    </row>
    <row r="18" spans="1:34">
      <c r="A18" t="str">
        <f>IF(E18="","",I18*1000000+①団体情報入力!$C$6*1000+②選手情報入力!A26)</f>
        <v/>
      </c>
      <c r="B18" t="str">
        <f>IF(E18="","",①団体情報入力!$C$6)</f>
        <v/>
      </c>
      <c r="E18" t="str">
        <f>IF(②選手情報入力!B26="","",②選手情報入力!B26)</f>
        <v/>
      </c>
      <c r="F18" t="str">
        <f>IF(E18="","",②選手情報入力!C26)</f>
        <v/>
      </c>
      <c r="G18" t="str">
        <f>IF(E18="","",②選手情報入力!D26)</f>
        <v/>
      </c>
      <c r="H18" t="str">
        <f t="shared" si="0"/>
        <v/>
      </c>
      <c r="I18" t="str">
        <f>IF(E18="","",IF(②選手情報入力!F26="男",1,2))</f>
        <v/>
      </c>
      <c r="J18" t="str">
        <f>IF(E18="","",IF(②選手情報入力!G26="","",②選手情報入力!G26))</f>
        <v/>
      </c>
      <c r="L18" t="str">
        <f t="shared" si="1"/>
        <v/>
      </c>
      <c r="M18" t="str">
        <f t="shared" si="2"/>
        <v/>
      </c>
      <c r="O18" t="str">
        <f>IF(E18="","",IF(②選手情報入力!H26="","",IF(I18=1,VLOOKUP(②選手情報入力!H26,種目情報!$A$4:$B$31,2,FALSE),VLOOKUP(②選手情報入力!H26,種目情報!$E$4:$F$26,2,FALSE))))</f>
        <v/>
      </c>
      <c r="P18" t="str">
        <f>IF(E18="","",IF(②選手情報入力!I26="","",②選手情報入力!I26))</f>
        <v/>
      </c>
      <c r="Q18" s="35" t="str">
        <f>IF(E18="","",IF(②選手情報入力!H26="","",0))</f>
        <v/>
      </c>
      <c r="R18" t="str">
        <f>IF(E18="","",IF(②選手情報入力!H26="","",IF(I18=1,VLOOKUP(②選手情報入力!H26,種目情報!$A$4:$C$31,3,FALSE),VLOOKUP(②選手情報入力!H26,種目情報!$E$4:$G$24,3,FALSE))))</f>
        <v/>
      </c>
      <c r="S18" t="str">
        <f>IF(E18="","",IF(②選手情報入力!J26="","",IF(I18=1,VLOOKUP(②選手情報入力!J26,種目情報!$A$4:$B$31,2,FALSE),VLOOKUP(②選手情報入力!J26,種目情報!$E$4:$F$26,2,FALSE))))</f>
        <v/>
      </c>
      <c r="T18" t="str">
        <f>IF(E18="","",IF(②選手情報入力!K26="","",②選手情報入力!K26))</f>
        <v/>
      </c>
      <c r="U18" s="35" t="str">
        <f>IF(E18="","",IF(②選手情報入力!J26="","",0))</f>
        <v/>
      </c>
      <c r="V18" t="str">
        <f>IF(E18="","",IF(②選手情報入力!J26="","",IF(I18=1,VLOOKUP(②選手情報入力!J26,種目情報!$A$4:$C$31,3,FALSE),VLOOKUP(②選手情報入力!J26,種目情報!$E$4:$G$24,3,FALSE))))</f>
        <v/>
      </c>
      <c r="W18" t="str">
        <f>IF(E18="","",IF(②選手情報入力!N26="","",IF(I18=1,種目情報!$J$4,種目情報!$J$7)))</f>
        <v/>
      </c>
      <c r="X18" t="str">
        <f>IF(A18="","",IF(②選手情報入力!N26="","",IF(I18=1,IF(②選手情報入力!$N$5="","",②選手情報入力!$N$5),IF(②選手情報入力!$N$6="","",②選手情報入力!$N$6))))</f>
        <v/>
      </c>
      <c r="Y18" s="35" t="str">
        <f>IF(E18="","",IF(②選手情報入力!N26="","",0))</f>
        <v/>
      </c>
      <c r="Z18" t="str">
        <f>IF(E18="","",IF(②選手情報入力!N26="","",2))</f>
        <v/>
      </c>
      <c r="AA18" t="str">
        <f>IF(E18="","",IF(②選手情報入力!O26="","",IF(I18=1,種目情報!$J$5,種目情報!$J$8)))</f>
        <v/>
      </c>
      <c r="AB18" t="str">
        <f>IF(E18="","",IF(②選手情報入力!O26="","",IF(I18=1,IF(②選手情報入力!$O$5="","",②選手情報入力!$O$5),IF(②選手情報入力!$O$6="","",②選手情報入力!$O$6))))</f>
        <v/>
      </c>
      <c r="AC18" t="str">
        <f>IF(E18="","",IF(②選手情報入力!O26="","",0))</f>
        <v/>
      </c>
      <c r="AD18" t="str">
        <f>IF(E18="","",IF(②選手情報入力!O26="","",2))</f>
        <v/>
      </c>
      <c r="AE18" t="str">
        <f>IF(E18="","",IF(②選手情報入力!P26="","",IF(I18=1,種目情報!$J$6,種目情報!$J$9)))</f>
        <v/>
      </c>
      <c r="AF18" t="str">
        <f>IF(E18="","",IF(②選手情報入力!P26="","",IF(I18=1,IF(②選手情報入力!$P$5="","",②選手情報入力!$P$5),IF(②選手情報入力!$P$6="","",②選手情報入力!$P$6))))</f>
        <v/>
      </c>
      <c r="AG18" t="str">
        <f>IF(E18="","",IF(②選手情報入力!P26="","",0))</f>
        <v/>
      </c>
      <c r="AH18" t="str">
        <f>IF(E18="","",IF(②選手情報入力!P26="","",2))</f>
        <v/>
      </c>
    </row>
    <row r="19" spans="1:34">
      <c r="A19" t="str">
        <f>IF(E19="","",I19*1000000+①団体情報入力!$C$6*1000+②選手情報入力!A27)</f>
        <v/>
      </c>
      <c r="B19" t="str">
        <f>IF(E19="","",①団体情報入力!$C$6)</f>
        <v/>
      </c>
      <c r="E19" t="str">
        <f>IF(②選手情報入力!B27="","",②選手情報入力!B27)</f>
        <v/>
      </c>
      <c r="F19" t="str">
        <f>IF(E19="","",②選手情報入力!C27)</f>
        <v/>
      </c>
      <c r="G19" t="str">
        <f>IF(E19="","",②選手情報入力!D27)</f>
        <v/>
      </c>
      <c r="H19" t="str">
        <f t="shared" si="0"/>
        <v/>
      </c>
      <c r="I19" t="str">
        <f>IF(E19="","",IF(②選手情報入力!F27="男",1,2))</f>
        <v/>
      </c>
      <c r="J19" t="str">
        <f>IF(E19="","",IF(②選手情報入力!G27="","",②選手情報入力!G27))</f>
        <v/>
      </c>
      <c r="L19" t="str">
        <f t="shared" si="1"/>
        <v/>
      </c>
      <c r="M19" t="str">
        <f t="shared" si="2"/>
        <v/>
      </c>
      <c r="O19" t="str">
        <f>IF(E19="","",IF(②選手情報入力!H27="","",IF(I19=1,VLOOKUP(②選手情報入力!H27,種目情報!$A$4:$B$31,2,FALSE),VLOOKUP(②選手情報入力!H27,種目情報!$E$4:$F$26,2,FALSE))))</f>
        <v/>
      </c>
      <c r="P19" t="str">
        <f>IF(E19="","",IF(②選手情報入力!I27="","",②選手情報入力!I27))</f>
        <v/>
      </c>
      <c r="Q19" s="35" t="str">
        <f>IF(E19="","",IF(②選手情報入力!H27="","",0))</f>
        <v/>
      </c>
      <c r="R19" t="str">
        <f>IF(E19="","",IF(②選手情報入力!H27="","",IF(I19=1,VLOOKUP(②選手情報入力!H27,種目情報!$A$4:$C$31,3,FALSE),VLOOKUP(②選手情報入力!H27,種目情報!$E$4:$G$24,3,FALSE))))</f>
        <v/>
      </c>
      <c r="S19" t="str">
        <f>IF(E19="","",IF(②選手情報入力!J27="","",IF(I19=1,VLOOKUP(②選手情報入力!J27,種目情報!$A$4:$B$31,2,FALSE),VLOOKUP(②選手情報入力!J27,種目情報!$E$4:$F$26,2,FALSE))))</f>
        <v/>
      </c>
      <c r="T19" t="str">
        <f>IF(E19="","",IF(②選手情報入力!K27="","",②選手情報入力!K27))</f>
        <v/>
      </c>
      <c r="U19" s="35" t="str">
        <f>IF(E19="","",IF(②選手情報入力!J27="","",0))</f>
        <v/>
      </c>
      <c r="V19" t="str">
        <f>IF(E19="","",IF(②選手情報入力!J27="","",IF(I19=1,VLOOKUP(②選手情報入力!J27,種目情報!$A$4:$C$31,3,FALSE),VLOOKUP(②選手情報入力!J27,種目情報!$E$4:$G$24,3,FALSE))))</f>
        <v/>
      </c>
      <c r="W19" t="str">
        <f>IF(E19="","",IF(②選手情報入力!N27="","",IF(I19=1,種目情報!$J$4,種目情報!$J$7)))</f>
        <v/>
      </c>
      <c r="X19" t="str">
        <f>IF(A19="","",IF(②選手情報入力!N27="","",IF(I19=1,IF(②選手情報入力!$N$5="","",②選手情報入力!$N$5),IF(②選手情報入力!$N$6="","",②選手情報入力!$N$6))))</f>
        <v/>
      </c>
      <c r="Y19" s="35" t="str">
        <f>IF(E19="","",IF(②選手情報入力!N27="","",0))</f>
        <v/>
      </c>
      <c r="Z19" t="str">
        <f>IF(E19="","",IF(②選手情報入力!N27="","",2))</f>
        <v/>
      </c>
      <c r="AA19" t="str">
        <f>IF(E19="","",IF(②選手情報入力!O27="","",IF(I19=1,種目情報!$J$5,種目情報!$J$8)))</f>
        <v/>
      </c>
      <c r="AB19" t="str">
        <f>IF(E19="","",IF(②選手情報入力!O27="","",IF(I19=1,IF(②選手情報入力!$O$5="","",②選手情報入力!$O$5),IF(②選手情報入力!$O$6="","",②選手情報入力!$O$6))))</f>
        <v/>
      </c>
      <c r="AC19" t="str">
        <f>IF(E19="","",IF(②選手情報入力!O27="","",0))</f>
        <v/>
      </c>
      <c r="AD19" t="str">
        <f>IF(E19="","",IF(②選手情報入力!O27="","",2))</f>
        <v/>
      </c>
      <c r="AE19" t="str">
        <f>IF(E19="","",IF(②選手情報入力!P27="","",IF(I19=1,種目情報!$J$6,種目情報!$J$9)))</f>
        <v/>
      </c>
      <c r="AF19" t="str">
        <f>IF(E19="","",IF(②選手情報入力!P27="","",IF(I19=1,IF(②選手情報入力!$P$5="","",②選手情報入力!$P$5),IF(②選手情報入力!$P$6="","",②選手情報入力!$P$6))))</f>
        <v/>
      </c>
      <c r="AG19" t="str">
        <f>IF(E19="","",IF(②選手情報入力!P27="","",0))</f>
        <v/>
      </c>
      <c r="AH19" t="str">
        <f>IF(E19="","",IF(②選手情報入力!P27="","",2))</f>
        <v/>
      </c>
    </row>
    <row r="20" spans="1:34">
      <c r="A20" t="str">
        <f>IF(E20="","",I20*1000000+①団体情報入力!$C$6*1000+②選手情報入力!A28)</f>
        <v/>
      </c>
      <c r="B20" t="str">
        <f>IF(E20="","",①団体情報入力!$C$6)</f>
        <v/>
      </c>
      <c r="E20" t="str">
        <f>IF(②選手情報入力!B28="","",②選手情報入力!B28)</f>
        <v/>
      </c>
      <c r="F20" t="str">
        <f>IF(E20="","",②選手情報入力!C28)</f>
        <v/>
      </c>
      <c r="G20" t="str">
        <f>IF(E20="","",②選手情報入力!D28)</f>
        <v/>
      </c>
      <c r="H20" t="str">
        <f t="shared" si="0"/>
        <v/>
      </c>
      <c r="I20" t="str">
        <f>IF(E20="","",IF(②選手情報入力!F28="男",1,2))</f>
        <v/>
      </c>
      <c r="J20" t="str">
        <f>IF(E20="","",IF(②選手情報入力!G28="","",②選手情報入力!G28))</f>
        <v/>
      </c>
      <c r="L20" t="str">
        <f t="shared" si="1"/>
        <v/>
      </c>
      <c r="M20" t="str">
        <f t="shared" si="2"/>
        <v/>
      </c>
      <c r="O20" t="str">
        <f>IF(E20="","",IF(②選手情報入力!H28="","",IF(I20=1,VLOOKUP(②選手情報入力!H28,種目情報!$A$4:$B$31,2,FALSE),VLOOKUP(②選手情報入力!H28,種目情報!$E$4:$F$26,2,FALSE))))</f>
        <v/>
      </c>
      <c r="P20" t="str">
        <f>IF(E20="","",IF(②選手情報入力!I28="","",②選手情報入力!I28))</f>
        <v/>
      </c>
      <c r="Q20" s="35" t="str">
        <f>IF(E20="","",IF(②選手情報入力!H28="","",0))</f>
        <v/>
      </c>
      <c r="R20" t="str">
        <f>IF(E20="","",IF(②選手情報入力!H28="","",IF(I20=1,VLOOKUP(②選手情報入力!H28,種目情報!$A$4:$C$31,3,FALSE),VLOOKUP(②選手情報入力!H28,種目情報!$E$4:$G$24,3,FALSE))))</f>
        <v/>
      </c>
      <c r="S20" t="str">
        <f>IF(E20="","",IF(②選手情報入力!J28="","",IF(I20=1,VLOOKUP(②選手情報入力!J28,種目情報!$A$4:$B$31,2,FALSE),VLOOKUP(②選手情報入力!J28,種目情報!$E$4:$F$26,2,FALSE))))</f>
        <v/>
      </c>
      <c r="T20" t="str">
        <f>IF(E20="","",IF(②選手情報入力!K28="","",②選手情報入力!K28))</f>
        <v/>
      </c>
      <c r="U20" s="35" t="str">
        <f>IF(E20="","",IF(②選手情報入力!J28="","",0))</f>
        <v/>
      </c>
      <c r="V20" t="str">
        <f>IF(E20="","",IF(②選手情報入力!J28="","",IF(I20=1,VLOOKUP(②選手情報入力!J28,種目情報!$A$4:$C$31,3,FALSE),VLOOKUP(②選手情報入力!J28,種目情報!$E$4:$G$24,3,FALSE))))</f>
        <v/>
      </c>
      <c r="W20" t="str">
        <f>IF(E20="","",IF(②選手情報入力!N28="","",IF(I20=1,種目情報!$J$4,種目情報!$J$7)))</f>
        <v/>
      </c>
      <c r="X20" t="str">
        <f>IF(A20="","",IF(②選手情報入力!N28="","",IF(I20=1,IF(②選手情報入力!$N$5="","",②選手情報入力!$N$5),IF(②選手情報入力!$N$6="","",②選手情報入力!$N$6))))</f>
        <v/>
      </c>
      <c r="Y20" s="35" t="str">
        <f>IF(E20="","",IF(②選手情報入力!N28="","",0))</f>
        <v/>
      </c>
      <c r="Z20" t="str">
        <f>IF(E20="","",IF(②選手情報入力!N28="","",2))</f>
        <v/>
      </c>
      <c r="AA20" t="str">
        <f>IF(E20="","",IF(②選手情報入力!O28="","",IF(I20=1,種目情報!$J$5,種目情報!$J$8)))</f>
        <v/>
      </c>
      <c r="AB20" t="str">
        <f>IF(E20="","",IF(②選手情報入力!O28="","",IF(I20=1,IF(②選手情報入力!$O$5="","",②選手情報入力!$O$5),IF(②選手情報入力!$O$6="","",②選手情報入力!$O$6))))</f>
        <v/>
      </c>
      <c r="AC20" t="str">
        <f>IF(E20="","",IF(②選手情報入力!O28="","",0))</f>
        <v/>
      </c>
      <c r="AD20" t="str">
        <f>IF(E20="","",IF(②選手情報入力!O28="","",2))</f>
        <v/>
      </c>
      <c r="AE20" t="str">
        <f>IF(E20="","",IF(②選手情報入力!P28="","",IF(I20=1,種目情報!$J$6,種目情報!$J$9)))</f>
        <v/>
      </c>
      <c r="AF20" t="str">
        <f>IF(E20="","",IF(②選手情報入力!P28="","",IF(I20=1,IF(②選手情報入力!$P$5="","",②選手情報入力!$P$5),IF(②選手情報入力!$P$6="","",②選手情報入力!$P$6))))</f>
        <v/>
      </c>
      <c r="AG20" t="str">
        <f>IF(E20="","",IF(②選手情報入力!P28="","",0))</f>
        <v/>
      </c>
      <c r="AH20" t="str">
        <f>IF(E20="","",IF(②選手情報入力!P28="","",2))</f>
        <v/>
      </c>
    </row>
    <row r="21" spans="1:34">
      <c r="A21" t="str">
        <f>IF(E21="","",I21*1000000+①団体情報入力!$C$6*1000+②選手情報入力!A29)</f>
        <v/>
      </c>
      <c r="B21" t="str">
        <f>IF(E21="","",①団体情報入力!$C$6)</f>
        <v/>
      </c>
      <c r="E21" t="str">
        <f>IF(②選手情報入力!B29="","",②選手情報入力!B29)</f>
        <v/>
      </c>
      <c r="F21" t="str">
        <f>IF(E21="","",②選手情報入力!C29)</f>
        <v/>
      </c>
      <c r="G21" t="str">
        <f>IF(E21="","",②選手情報入力!D29)</f>
        <v/>
      </c>
      <c r="H21" t="str">
        <f t="shared" si="0"/>
        <v/>
      </c>
      <c r="I21" t="str">
        <f>IF(E21="","",IF(②選手情報入力!F29="男",1,2))</f>
        <v/>
      </c>
      <c r="J21" t="str">
        <f>IF(E21="","",IF(②選手情報入力!G29="","",②選手情報入力!G29))</f>
        <v/>
      </c>
      <c r="L21" t="str">
        <f t="shared" si="1"/>
        <v/>
      </c>
      <c r="M21" t="str">
        <f t="shared" si="2"/>
        <v/>
      </c>
      <c r="O21" t="str">
        <f>IF(E21="","",IF(②選手情報入力!H29="","",IF(I21=1,VLOOKUP(②選手情報入力!H29,種目情報!$A$4:$B$31,2,FALSE),VLOOKUP(②選手情報入力!H29,種目情報!$E$4:$F$26,2,FALSE))))</f>
        <v/>
      </c>
      <c r="P21" t="str">
        <f>IF(E21="","",IF(②選手情報入力!I29="","",②選手情報入力!I29))</f>
        <v/>
      </c>
      <c r="Q21" s="35" t="str">
        <f>IF(E21="","",IF(②選手情報入力!H29="","",0))</f>
        <v/>
      </c>
      <c r="R21" t="str">
        <f>IF(E21="","",IF(②選手情報入力!H29="","",IF(I21=1,VLOOKUP(②選手情報入力!H29,種目情報!$A$4:$C$31,3,FALSE),VLOOKUP(②選手情報入力!H29,種目情報!$E$4:$G$24,3,FALSE))))</f>
        <v/>
      </c>
      <c r="S21" t="str">
        <f>IF(E21="","",IF(②選手情報入力!J29="","",IF(I21=1,VLOOKUP(②選手情報入力!J29,種目情報!$A$4:$B$31,2,FALSE),VLOOKUP(②選手情報入力!J29,種目情報!$E$4:$F$26,2,FALSE))))</f>
        <v/>
      </c>
      <c r="T21" t="str">
        <f>IF(E21="","",IF(②選手情報入力!K29="","",②選手情報入力!K29))</f>
        <v/>
      </c>
      <c r="U21" s="35" t="str">
        <f>IF(E21="","",IF(②選手情報入力!J29="","",0))</f>
        <v/>
      </c>
      <c r="V21" t="str">
        <f>IF(E21="","",IF(②選手情報入力!J29="","",IF(I21=1,VLOOKUP(②選手情報入力!J29,種目情報!$A$4:$C$31,3,FALSE),VLOOKUP(②選手情報入力!J29,種目情報!$E$4:$G$24,3,FALSE))))</f>
        <v/>
      </c>
      <c r="W21" t="str">
        <f>IF(E21="","",IF(②選手情報入力!N29="","",IF(I21=1,種目情報!$J$4,種目情報!$J$7)))</f>
        <v/>
      </c>
      <c r="X21" t="str">
        <f>IF(A21="","",IF(②選手情報入力!N29="","",IF(I21=1,IF(②選手情報入力!$N$5="","",②選手情報入力!$N$5),IF(②選手情報入力!$N$6="","",②選手情報入力!$N$6))))</f>
        <v/>
      </c>
      <c r="Y21" s="35" t="str">
        <f>IF(E21="","",IF(②選手情報入力!N29="","",0))</f>
        <v/>
      </c>
      <c r="Z21" t="str">
        <f>IF(E21="","",IF(②選手情報入力!N29="","",2))</f>
        <v/>
      </c>
      <c r="AA21" t="str">
        <f>IF(E21="","",IF(②選手情報入力!O29="","",IF(I21=1,種目情報!$J$5,種目情報!$J$8)))</f>
        <v/>
      </c>
      <c r="AB21" t="str">
        <f>IF(E21="","",IF(②選手情報入力!O29="","",IF(I21=1,IF(②選手情報入力!$O$5="","",②選手情報入力!$O$5),IF(②選手情報入力!$O$6="","",②選手情報入力!$O$6))))</f>
        <v/>
      </c>
      <c r="AC21" t="str">
        <f>IF(E21="","",IF(②選手情報入力!O29="","",0))</f>
        <v/>
      </c>
      <c r="AD21" t="str">
        <f>IF(E21="","",IF(②選手情報入力!O29="","",2))</f>
        <v/>
      </c>
      <c r="AE21" t="str">
        <f>IF(E21="","",IF(②選手情報入力!P29="","",IF(I21=1,種目情報!$J$6,種目情報!$J$9)))</f>
        <v/>
      </c>
      <c r="AF21" t="str">
        <f>IF(E21="","",IF(②選手情報入力!P29="","",IF(I21=1,IF(②選手情報入力!$P$5="","",②選手情報入力!$P$5),IF(②選手情報入力!$P$6="","",②選手情報入力!$P$6))))</f>
        <v/>
      </c>
      <c r="AG21" t="str">
        <f>IF(E21="","",IF(②選手情報入力!P29="","",0))</f>
        <v/>
      </c>
      <c r="AH21" t="str">
        <f>IF(E21="","",IF(②選手情報入力!P29="","",2))</f>
        <v/>
      </c>
    </row>
    <row r="22" spans="1:34">
      <c r="A22" t="str">
        <f>IF(E22="","",I22*1000000+①団体情報入力!$C$6*1000+②選手情報入力!A30)</f>
        <v/>
      </c>
      <c r="B22" t="str">
        <f>IF(E22="","",①団体情報入力!$C$6)</f>
        <v/>
      </c>
      <c r="E22" t="str">
        <f>IF(②選手情報入力!B30="","",②選手情報入力!B30)</f>
        <v/>
      </c>
      <c r="F22" t="str">
        <f>IF(E22="","",②選手情報入力!C30)</f>
        <v/>
      </c>
      <c r="G22" t="str">
        <f>IF(E22="","",②選手情報入力!D30)</f>
        <v/>
      </c>
      <c r="H22" t="str">
        <f t="shared" si="0"/>
        <v/>
      </c>
      <c r="I22" t="str">
        <f>IF(E22="","",IF(②選手情報入力!F30="男",1,2))</f>
        <v/>
      </c>
      <c r="J22" t="str">
        <f>IF(E22="","",IF(②選手情報入力!G30="","",②選手情報入力!G30))</f>
        <v/>
      </c>
      <c r="L22" t="str">
        <f t="shared" si="1"/>
        <v/>
      </c>
      <c r="M22" t="str">
        <f t="shared" si="2"/>
        <v/>
      </c>
      <c r="O22" t="str">
        <f>IF(E22="","",IF(②選手情報入力!H30="","",IF(I22=1,VLOOKUP(②選手情報入力!H30,種目情報!$A$4:$B$31,2,FALSE),VLOOKUP(②選手情報入力!H30,種目情報!$E$4:$F$26,2,FALSE))))</f>
        <v/>
      </c>
      <c r="P22" t="str">
        <f>IF(E22="","",IF(②選手情報入力!I30="","",②選手情報入力!I30))</f>
        <v/>
      </c>
      <c r="Q22" s="35" t="str">
        <f>IF(E22="","",IF(②選手情報入力!H30="","",0))</f>
        <v/>
      </c>
      <c r="R22" t="str">
        <f>IF(E22="","",IF(②選手情報入力!H30="","",IF(I22=1,VLOOKUP(②選手情報入力!H30,種目情報!$A$4:$C$31,3,FALSE),VLOOKUP(②選手情報入力!H30,種目情報!$E$4:$G$24,3,FALSE))))</f>
        <v/>
      </c>
      <c r="S22" t="str">
        <f>IF(E22="","",IF(②選手情報入力!J30="","",IF(I22=1,VLOOKUP(②選手情報入力!J30,種目情報!$A$4:$B$31,2,FALSE),VLOOKUP(②選手情報入力!J30,種目情報!$E$4:$F$26,2,FALSE))))</f>
        <v/>
      </c>
      <c r="T22" t="str">
        <f>IF(E22="","",IF(②選手情報入力!K30="","",②選手情報入力!K30))</f>
        <v/>
      </c>
      <c r="U22" s="35" t="str">
        <f>IF(E22="","",IF(②選手情報入力!J30="","",0))</f>
        <v/>
      </c>
      <c r="V22" t="str">
        <f>IF(E22="","",IF(②選手情報入力!J30="","",IF(I22=1,VLOOKUP(②選手情報入力!J30,種目情報!$A$4:$C$31,3,FALSE),VLOOKUP(②選手情報入力!J30,種目情報!$E$4:$G$24,3,FALSE))))</f>
        <v/>
      </c>
      <c r="W22" t="str">
        <f>IF(E22="","",IF(②選手情報入力!N30="","",IF(I22=1,種目情報!$J$4,種目情報!$J$7)))</f>
        <v/>
      </c>
      <c r="X22" t="str">
        <f>IF(A22="","",IF(②選手情報入力!N30="","",IF(I22=1,IF(②選手情報入力!$N$5="","",②選手情報入力!$N$5),IF(②選手情報入力!$N$6="","",②選手情報入力!$N$6))))</f>
        <v/>
      </c>
      <c r="Y22" s="35" t="str">
        <f>IF(E22="","",IF(②選手情報入力!N30="","",0))</f>
        <v/>
      </c>
      <c r="Z22" t="str">
        <f>IF(E22="","",IF(②選手情報入力!N30="","",2))</f>
        <v/>
      </c>
      <c r="AA22" t="str">
        <f>IF(E22="","",IF(②選手情報入力!O30="","",IF(I22=1,種目情報!$J$5,種目情報!$J$8)))</f>
        <v/>
      </c>
      <c r="AB22" t="str">
        <f>IF(E22="","",IF(②選手情報入力!O30="","",IF(I22=1,IF(②選手情報入力!$O$5="","",②選手情報入力!$O$5),IF(②選手情報入力!$O$6="","",②選手情報入力!$O$6))))</f>
        <v/>
      </c>
      <c r="AC22" t="str">
        <f>IF(E22="","",IF(②選手情報入力!O30="","",0))</f>
        <v/>
      </c>
      <c r="AD22" t="str">
        <f>IF(E22="","",IF(②選手情報入力!O30="","",2))</f>
        <v/>
      </c>
      <c r="AE22" t="str">
        <f>IF(E22="","",IF(②選手情報入力!P30="","",IF(I22=1,種目情報!$J$6,種目情報!$J$9)))</f>
        <v/>
      </c>
      <c r="AF22" t="str">
        <f>IF(E22="","",IF(②選手情報入力!P30="","",IF(I22=1,IF(②選手情報入力!$P$5="","",②選手情報入力!$P$5),IF(②選手情報入力!$P$6="","",②選手情報入力!$P$6))))</f>
        <v/>
      </c>
      <c r="AG22" t="str">
        <f>IF(E22="","",IF(②選手情報入力!P30="","",0))</f>
        <v/>
      </c>
      <c r="AH22" t="str">
        <f>IF(E22="","",IF(②選手情報入力!P30="","",2))</f>
        <v/>
      </c>
    </row>
    <row r="23" spans="1:34">
      <c r="A23" t="str">
        <f>IF(E23="","",I23*1000000+①団体情報入力!$C$6*1000+②選手情報入力!A31)</f>
        <v/>
      </c>
      <c r="B23" t="str">
        <f>IF(E23="","",①団体情報入力!$C$6)</f>
        <v/>
      </c>
      <c r="E23" t="str">
        <f>IF(②選手情報入力!B31="","",②選手情報入力!B31)</f>
        <v/>
      </c>
      <c r="F23" t="str">
        <f>IF(E23="","",②選手情報入力!C31)</f>
        <v/>
      </c>
      <c r="G23" t="str">
        <f>IF(E23="","",②選手情報入力!D31)</f>
        <v/>
      </c>
      <c r="H23" t="str">
        <f t="shared" si="0"/>
        <v/>
      </c>
      <c r="I23" t="str">
        <f>IF(E23="","",IF(②選手情報入力!F31="男",1,2))</f>
        <v/>
      </c>
      <c r="J23" t="str">
        <f>IF(E23="","",IF(②選手情報入力!G31="","",②選手情報入力!G31))</f>
        <v/>
      </c>
      <c r="L23" t="str">
        <f t="shared" si="1"/>
        <v/>
      </c>
      <c r="M23" t="str">
        <f t="shared" si="2"/>
        <v/>
      </c>
      <c r="O23" t="str">
        <f>IF(E23="","",IF(②選手情報入力!H31="","",IF(I23=1,VLOOKUP(②選手情報入力!H31,種目情報!$A$4:$B$31,2,FALSE),VLOOKUP(②選手情報入力!H31,種目情報!$E$4:$F$26,2,FALSE))))</f>
        <v/>
      </c>
      <c r="P23" t="str">
        <f>IF(E23="","",IF(②選手情報入力!I31="","",②選手情報入力!I31))</f>
        <v/>
      </c>
      <c r="Q23" s="35" t="str">
        <f>IF(E23="","",IF(②選手情報入力!H31="","",0))</f>
        <v/>
      </c>
      <c r="R23" t="str">
        <f>IF(E23="","",IF(②選手情報入力!H31="","",IF(I23=1,VLOOKUP(②選手情報入力!H31,種目情報!$A$4:$C$31,3,FALSE),VLOOKUP(②選手情報入力!H31,種目情報!$E$4:$G$24,3,FALSE))))</f>
        <v/>
      </c>
      <c r="S23" t="str">
        <f>IF(E23="","",IF(②選手情報入力!J31="","",IF(I23=1,VLOOKUP(②選手情報入力!J31,種目情報!$A$4:$B$31,2,FALSE),VLOOKUP(②選手情報入力!J31,種目情報!$E$4:$F$26,2,FALSE))))</f>
        <v/>
      </c>
      <c r="T23" t="str">
        <f>IF(E23="","",IF(②選手情報入力!K31="","",②選手情報入力!K31))</f>
        <v/>
      </c>
      <c r="U23" s="35" t="str">
        <f>IF(E23="","",IF(②選手情報入力!J31="","",0))</f>
        <v/>
      </c>
      <c r="V23" t="str">
        <f>IF(E23="","",IF(②選手情報入力!J31="","",IF(I23=1,VLOOKUP(②選手情報入力!J31,種目情報!$A$4:$C$31,3,FALSE),VLOOKUP(②選手情報入力!J31,種目情報!$E$4:$G$24,3,FALSE))))</f>
        <v/>
      </c>
      <c r="W23" t="str">
        <f>IF(E23="","",IF(②選手情報入力!N31="","",IF(I23=1,種目情報!$J$4,種目情報!$J$7)))</f>
        <v/>
      </c>
      <c r="X23" t="str">
        <f>IF(A23="","",IF(②選手情報入力!N31="","",IF(I23=1,IF(②選手情報入力!$N$5="","",②選手情報入力!$N$5),IF(②選手情報入力!$N$6="","",②選手情報入力!$N$6))))</f>
        <v/>
      </c>
      <c r="Y23" s="35" t="str">
        <f>IF(E23="","",IF(②選手情報入力!N31="","",0))</f>
        <v/>
      </c>
      <c r="Z23" t="str">
        <f>IF(E23="","",IF(②選手情報入力!N31="","",2))</f>
        <v/>
      </c>
      <c r="AA23" t="str">
        <f>IF(E23="","",IF(②選手情報入力!O31="","",IF(I23=1,種目情報!$J$5,種目情報!$J$8)))</f>
        <v/>
      </c>
      <c r="AB23" t="str">
        <f>IF(E23="","",IF(②選手情報入力!O31="","",IF(I23=1,IF(②選手情報入力!$O$5="","",②選手情報入力!$O$5),IF(②選手情報入力!$O$6="","",②選手情報入力!$O$6))))</f>
        <v/>
      </c>
      <c r="AC23" t="str">
        <f>IF(E23="","",IF(②選手情報入力!O31="","",0))</f>
        <v/>
      </c>
      <c r="AD23" t="str">
        <f>IF(E23="","",IF(②選手情報入力!O31="","",2))</f>
        <v/>
      </c>
      <c r="AE23" t="str">
        <f>IF(E23="","",IF(②選手情報入力!P31="","",IF(I23=1,種目情報!$J$6,種目情報!$J$9)))</f>
        <v/>
      </c>
      <c r="AF23" t="str">
        <f>IF(E23="","",IF(②選手情報入力!P31="","",IF(I23=1,IF(②選手情報入力!$P$5="","",②選手情報入力!$P$5),IF(②選手情報入力!$P$6="","",②選手情報入力!$P$6))))</f>
        <v/>
      </c>
      <c r="AG23" t="str">
        <f>IF(E23="","",IF(②選手情報入力!P31="","",0))</f>
        <v/>
      </c>
      <c r="AH23" t="str">
        <f>IF(E23="","",IF(②選手情報入力!P31="","",2))</f>
        <v/>
      </c>
    </row>
    <row r="24" spans="1:34">
      <c r="A24" t="str">
        <f>IF(E24="","",I24*1000000+①団体情報入力!$C$6*1000+②選手情報入力!A32)</f>
        <v/>
      </c>
      <c r="B24" t="str">
        <f>IF(E24="","",①団体情報入力!$C$6)</f>
        <v/>
      </c>
      <c r="E24" t="str">
        <f>IF(②選手情報入力!B32="","",②選手情報入力!B32)</f>
        <v/>
      </c>
      <c r="F24" t="str">
        <f>IF(E24="","",②選手情報入力!C32)</f>
        <v/>
      </c>
      <c r="G24" t="str">
        <f>IF(E24="","",②選手情報入力!D32)</f>
        <v/>
      </c>
      <c r="H24" t="str">
        <f t="shared" si="0"/>
        <v/>
      </c>
      <c r="I24" t="str">
        <f>IF(E24="","",IF(②選手情報入力!F32="男",1,2))</f>
        <v/>
      </c>
      <c r="J24" t="str">
        <f>IF(E24="","",IF(②選手情報入力!G32="","",②選手情報入力!G32))</f>
        <v/>
      </c>
      <c r="L24" t="str">
        <f t="shared" si="1"/>
        <v/>
      </c>
      <c r="M24" t="str">
        <f t="shared" si="2"/>
        <v/>
      </c>
      <c r="O24" t="str">
        <f>IF(E24="","",IF(②選手情報入力!H32="","",IF(I24=1,VLOOKUP(②選手情報入力!H32,種目情報!$A$4:$B$31,2,FALSE),VLOOKUP(②選手情報入力!H32,種目情報!$E$4:$F$26,2,FALSE))))</f>
        <v/>
      </c>
      <c r="P24" t="str">
        <f>IF(E24="","",IF(②選手情報入力!I32="","",②選手情報入力!I32))</f>
        <v/>
      </c>
      <c r="Q24" s="35" t="str">
        <f>IF(E24="","",IF(②選手情報入力!H32="","",0))</f>
        <v/>
      </c>
      <c r="R24" t="str">
        <f>IF(E24="","",IF(②選手情報入力!H32="","",IF(I24=1,VLOOKUP(②選手情報入力!H32,種目情報!$A$4:$C$31,3,FALSE),VLOOKUP(②選手情報入力!H32,種目情報!$E$4:$G$24,3,FALSE))))</f>
        <v/>
      </c>
      <c r="S24" t="str">
        <f>IF(E24="","",IF(②選手情報入力!J32="","",IF(I24=1,VLOOKUP(②選手情報入力!J32,種目情報!$A$4:$B$31,2,FALSE),VLOOKUP(②選手情報入力!J32,種目情報!$E$4:$F$26,2,FALSE))))</f>
        <v/>
      </c>
      <c r="T24" t="str">
        <f>IF(E24="","",IF(②選手情報入力!K32="","",②選手情報入力!K32))</f>
        <v/>
      </c>
      <c r="U24" s="35" t="str">
        <f>IF(E24="","",IF(②選手情報入力!J32="","",0))</f>
        <v/>
      </c>
      <c r="V24" t="str">
        <f>IF(E24="","",IF(②選手情報入力!J32="","",IF(I24=1,VLOOKUP(②選手情報入力!J32,種目情報!$A$4:$C$31,3,FALSE),VLOOKUP(②選手情報入力!J32,種目情報!$E$4:$G$24,3,FALSE))))</f>
        <v/>
      </c>
      <c r="W24" t="str">
        <f>IF(E24="","",IF(②選手情報入力!N32="","",IF(I24=1,種目情報!$J$4,種目情報!$J$7)))</f>
        <v/>
      </c>
      <c r="X24" t="str">
        <f>IF(A24="","",IF(②選手情報入力!N32="","",IF(I24=1,IF(②選手情報入力!$N$5="","",②選手情報入力!$N$5),IF(②選手情報入力!$N$6="","",②選手情報入力!$N$6))))</f>
        <v/>
      </c>
      <c r="Y24" s="35" t="str">
        <f>IF(E24="","",IF(②選手情報入力!N32="","",0))</f>
        <v/>
      </c>
      <c r="Z24" t="str">
        <f>IF(E24="","",IF(②選手情報入力!N32="","",2))</f>
        <v/>
      </c>
      <c r="AA24" t="str">
        <f>IF(E24="","",IF(②選手情報入力!O32="","",IF(I24=1,種目情報!$J$5,種目情報!$J$8)))</f>
        <v/>
      </c>
      <c r="AB24" t="str">
        <f>IF(E24="","",IF(②選手情報入力!O32="","",IF(I24=1,IF(②選手情報入力!$O$5="","",②選手情報入力!$O$5),IF(②選手情報入力!$O$6="","",②選手情報入力!$O$6))))</f>
        <v/>
      </c>
      <c r="AC24" t="str">
        <f>IF(E24="","",IF(②選手情報入力!O32="","",0))</f>
        <v/>
      </c>
      <c r="AD24" t="str">
        <f>IF(E24="","",IF(②選手情報入力!O32="","",2))</f>
        <v/>
      </c>
      <c r="AE24" t="str">
        <f>IF(E24="","",IF(②選手情報入力!P32="","",IF(I24=1,種目情報!$J$6,種目情報!$J$9)))</f>
        <v/>
      </c>
      <c r="AF24" t="str">
        <f>IF(E24="","",IF(②選手情報入力!P32="","",IF(I24=1,IF(②選手情報入力!$P$5="","",②選手情報入力!$P$5),IF(②選手情報入力!$P$6="","",②選手情報入力!$P$6))))</f>
        <v/>
      </c>
      <c r="AG24" t="str">
        <f>IF(E24="","",IF(②選手情報入力!P32="","",0))</f>
        <v/>
      </c>
      <c r="AH24" t="str">
        <f>IF(E24="","",IF(②選手情報入力!P32="","",2))</f>
        <v/>
      </c>
    </row>
    <row r="25" spans="1:34">
      <c r="A25" t="str">
        <f>IF(E25="","",I25*1000000+①団体情報入力!$C$6*1000+②選手情報入力!A33)</f>
        <v/>
      </c>
      <c r="B25" t="str">
        <f>IF(E25="","",①団体情報入力!$C$6)</f>
        <v/>
      </c>
      <c r="E25" t="str">
        <f>IF(②選手情報入力!B33="","",②選手情報入力!B33)</f>
        <v/>
      </c>
      <c r="F25" t="str">
        <f>IF(E25="","",②選手情報入力!C33)</f>
        <v/>
      </c>
      <c r="G25" t="str">
        <f>IF(E25="","",②選手情報入力!D33)</f>
        <v/>
      </c>
      <c r="H25" t="str">
        <f t="shared" si="0"/>
        <v/>
      </c>
      <c r="I25" t="str">
        <f>IF(E25="","",IF(②選手情報入力!F33="男",1,2))</f>
        <v/>
      </c>
      <c r="J25" t="str">
        <f>IF(E25="","",IF(②選手情報入力!G33="","",②選手情報入力!G33))</f>
        <v/>
      </c>
      <c r="L25" t="str">
        <f t="shared" si="1"/>
        <v/>
      </c>
      <c r="M25" t="str">
        <f t="shared" si="2"/>
        <v/>
      </c>
      <c r="O25" t="str">
        <f>IF(E25="","",IF(②選手情報入力!H33="","",IF(I25=1,VLOOKUP(②選手情報入力!H33,種目情報!$A$4:$B$31,2,FALSE),VLOOKUP(②選手情報入力!H33,種目情報!$E$4:$F$26,2,FALSE))))</f>
        <v/>
      </c>
      <c r="P25" t="str">
        <f>IF(E25="","",IF(②選手情報入力!I33="","",②選手情報入力!I33))</f>
        <v/>
      </c>
      <c r="Q25" s="35" t="str">
        <f>IF(E25="","",IF(②選手情報入力!H33="","",0))</f>
        <v/>
      </c>
      <c r="R25" t="str">
        <f>IF(E25="","",IF(②選手情報入力!H33="","",IF(I25=1,VLOOKUP(②選手情報入力!H33,種目情報!$A$4:$C$31,3,FALSE),VLOOKUP(②選手情報入力!H33,種目情報!$E$4:$G$24,3,FALSE))))</f>
        <v/>
      </c>
      <c r="S25" t="str">
        <f>IF(E25="","",IF(②選手情報入力!J33="","",IF(I25=1,VLOOKUP(②選手情報入力!J33,種目情報!$A$4:$B$31,2,FALSE),VLOOKUP(②選手情報入力!J33,種目情報!$E$4:$F$26,2,FALSE))))</f>
        <v/>
      </c>
      <c r="T25" t="str">
        <f>IF(E25="","",IF(②選手情報入力!K33="","",②選手情報入力!K33))</f>
        <v/>
      </c>
      <c r="U25" s="35" t="str">
        <f>IF(E25="","",IF(②選手情報入力!J33="","",0))</f>
        <v/>
      </c>
      <c r="V25" t="str">
        <f>IF(E25="","",IF(②選手情報入力!J33="","",IF(I25=1,VLOOKUP(②選手情報入力!J33,種目情報!$A$4:$C$31,3,FALSE),VLOOKUP(②選手情報入力!J33,種目情報!$E$4:$G$24,3,FALSE))))</f>
        <v/>
      </c>
      <c r="W25" t="str">
        <f>IF(E25="","",IF(②選手情報入力!N33="","",IF(I25=1,種目情報!$J$4,種目情報!$J$7)))</f>
        <v/>
      </c>
      <c r="X25" t="str">
        <f>IF(A25="","",IF(②選手情報入力!N33="","",IF(I25=1,IF(②選手情報入力!$N$5="","",②選手情報入力!$N$5),IF(②選手情報入力!$N$6="","",②選手情報入力!$N$6))))</f>
        <v/>
      </c>
      <c r="Y25" s="35" t="str">
        <f>IF(E25="","",IF(②選手情報入力!N33="","",0))</f>
        <v/>
      </c>
      <c r="Z25" t="str">
        <f>IF(E25="","",IF(②選手情報入力!N33="","",2))</f>
        <v/>
      </c>
      <c r="AA25" t="str">
        <f>IF(E25="","",IF(②選手情報入力!O33="","",IF(I25=1,種目情報!$J$5,種目情報!$J$8)))</f>
        <v/>
      </c>
      <c r="AB25" t="str">
        <f>IF(E25="","",IF(②選手情報入力!O33="","",IF(I25=1,IF(②選手情報入力!$O$5="","",②選手情報入力!$O$5),IF(②選手情報入力!$O$6="","",②選手情報入力!$O$6))))</f>
        <v/>
      </c>
      <c r="AC25" t="str">
        <f>IF(E25="","",IF(②選手情報入力!O33="","",0))</f>
        <v/>
      </c>
      <c r="AD25" t="str">
        <f>IF(E25="","",IF(②選手情報入力!O33="","",2))</f>
        <v/>
      </c>
      <c r="AE25" t="str">
        <f>IF(E25="","",IF(②選手情報入力!P33="","",IF(I25=1,種目情報!$J$6,種目情報!$J$9)))</f>
        <v/>
      </c>
      <c r="AF25" t="str">
        <f>IF(E25="","",IF(②選手情報入力!P33="","",IF(I25=1,IF(②選手情報入力!$P$5="","",②選手情報入力!$P$5),IF(②選手情報入力!$P$6="","",②選手情報入力!$P$6))))</f>
        <v/>
      </c>
      <c r="AG25" t="str">
        <f>IF(E25="","",IF(②選手情報入力!P33="","",0))</f>
        <v/>
      </c>
      <c r="AH25" t="str">
        <f>IF(E25="","",IF(②選手情報入力!P33="","",2))</f>
        <v/>
      </c>
    </row>
    <row r="26" spans="1:34">
      <c r="A26" t="str">
        <f>IF(E26="","",I26*1000000+①団体情報入力!$C$6*1000+②選手情報入力!A34)</f>
        <v/>
      </c>
      <c r="B26" t="str">
        <f>IF(E26="","",①団体情報入力!$C$6)</f>
        <v/>
      </c>
      <c r="E26" t="str">
        <f>IF(②選手情報入力!B34="","",②選手情報入力!B34)</f>
        <v/>
      </c>
      <c r="F26" t="str">
        <f>IF(E26="","",②選手情報入力!C34)</f>
        <v/>
      </c>
      <c r="G26" t="str">
        <f>IF(E26="","",②選手情報入力!D34)</f>
        <v/>
      </c>
      <c r="H26" t="str">
        <f t="shared" si="0"/>
        <v/>
      </c>
      <c r="I26" t="str">
        <f>IF(E26="","",IF(②選手情報入力!F34="男",1,2))</f>
        <v/>
      </c>
      <c r="J26" t="str">
        <f>IF(E26="","",IF(②選手情報入力!G34="","",②選手情報入力!G34))</f>
        <v/>
      </c>
      <c r="L26" t="str">
        <f t="shared" si="1"/>
        <v/>
      </c>
      <c r="M26" t="str">
        <f t="shared" si="2"/>
        <v/>
      </c>
      <c r="O26" t="str">
        <f>IF(E26="","",IF(②選手情報入力!H34="","",IF(I26=1,VLOOKUP(②選手情報入力!H34,種目情報!$A$4:$B$31,2,FALSE),VLOOKUP(②選手情報入力!H34,種目情報!$E$4:$F$26,2,FALSE))))</f>
        <v/>
      </c>
      <c r="P26" t="str">
        <f>IF(E26="","",IF(②選手情報入力!I34="","",②選手情報入力!I34))</f>
        <v/>
      </c>
      <c r="Q26" s="35" t="str">
        <f>IF(E26="","",IF(②選手情報入力!H34="","",0))</f>
        <v/>
      </c>
      <c r="R26" t="str">
        <f>IF(E26="","",IF(②選手情報入力!H34="","",IF(I26=1,VLOOKUP(②選手情報入力!H34,種目情報!$A$4:$C$31,3,FALSE),VLOOKUP(②選手情報入力!H34,種目情報!$E$4:$G$24,3,FALSE))))</f>
        <v/>
      </c>
      <c r="S26" t="str">
        <f>IF(E26="","",IF(②選手情報入力!J34="","",IF(I26=1,VLOOKUP(②選手情報入力!J34,種目情報!$A$4:$B$31,2,FALSE),VLOOKUP(②選手情報入力!J34,種目情報!$E$4:$F$26,2,FALSE))))</f>
        <v/>
      </c>
      <c r="T26" t="str">
        <f>IF(E26="","",IF(②選手情報入力!K34="","",②選手情報入力!K34))</f>
        <v/>
      </c>
      <c r="U26" s="35" t="str">
        <f>IF(E26="","",IF(②選手情報入力!J34="","",0))</f>
        <v/>
      </c>
      <c r="V26" t="str">
        <f>IF(E26="","",IF(②選手情報入力!J34="","",IF(I26=1,VLOOKUP(②選手情報入力!J34,種目情報!$A$4:$C$31,3,FALSE),VLOOKUP(②選手情報入力!J34,種目情報!$E$4:$G$24,3,FALSE))))</f>
        <v/>
      </c>
      <c r="W26" t="str">
        <f>IF(E26="","",IF(②選手情報入力!N34="","",IF(I26=1,種目情報!$J$4,種目情報!$J$7)))</f>
        <v/>
      </c>
      <c r="X26" t="str">
        <f>IF(A26="","",IF(②選手情報入力!N34="","",IF(I26=1,IF(②選手情報入力!$N$5="","",②選手情報入力!$N$5),IF(②選手情報入力!$N$6="","",②選手情報入力!$N$6))))</f>
        <v/>
      </c>
      <c r="Y26" s="35" t="str">
        <f>IF(E26="","",IF(②選手情報入力!N34="","",0))</f>
        <v/>
      </c>
      <c r="Z26" t="str">
        <f>IF(E26="","",IF(②選手情報入力!N34="","",2))</f>
        <v/>
      </c>
      <c r="AA26" t="str">
        <f>IF(E26="","",IF(②選手情報入力!O34="","",IF(I26=1,種目情報!$J$5,種目情報!$J$8)))</f>
        <v/>
      </c>
      <c r="AB26" t="str">
        <f>IF(E26="","",IF(②選手情報入力!O34="","",IF(I26=1,IF(②選手情報入力!$O$5="","",②選手情報入力!$O$5),IF(②選手情報入力!$O$6="","",②選手情報入力!$O$6))))</f>
        <v/>
      </c>
      <c r="AC26" t="str">
        <f>IF(E26="","",IF(②選手情報入力!O34="","",0))</f>
        <v/>
      </c>
      <c r="AD26" t="str">
        <f>IF(E26="","",IF(②選手情報入力!O34="","",2))</f>
        <v/>
      </c>
      <c r="AE26" t="str">
        <f>IF(E26="","",IF(②選手情報入力!P34="","",IF(I26=1,種目情報!$J$6,種目情報!$J$9)))</f>
        <v/>
      </c>
      <c r="AF26" t="str">
        <f>IF(E26="","",IF(②選手情報入力!P34="","",IF(I26=1,IF(②選手情報入力!$P$5="","",②選手情報入力!$P$5),IF(②選手情報入力!$P$6="","",②選手情報入力!$P$6))))</f>
        <v/>
      </c>
      <c r="AG26" t="str">
        <f>IF(E26="","",IF(②選手情報入力!P34="","",0))</f>
        <v/>
      </c>
      <c r="AH26" t="str">
        <f>IF(E26="","",IF(②選手情報入力!P34="","",2))</f>
        <v/>
      </c>
    </row>
    <row r="27" spans="1:34">
      <c r="A27" t="str">
        <f>IF(E27="","",I27*1000000+①団体情報入力!$C$6*1000+②選手情報入力!A35)</f>
        <v/>
      </c>
      <c r="B27" t="str">
        <f>IF(E27="","",①団体情報入力!$C$6)</f>
        <v/>
      </c>
      <c r="E27" t="str">
        <f>IF(②選手情報入力!B35="","",②選手情報入力!B35)</f>
        <v/>
      </c>
      <c r="F27" t="str">
        <f>IF(E27="","",②選手情報入力!C35)</f>
        <v/>
      </c>
      <c r="G27" t="str">
        <f>IF(E27="","",②選手情報入力!D35)</f>
        <v/>
      </c>
      <c r="H27" t="str">
        <f t="shared" si="0"/>
        <v/>
      </c>
      <c r="I27" t="str">
        <f>IF(E27="","",IF(②選手情報入力!F35="男",1,2))</f>
        <v/>
      </c>
      <c r="J27" t="str">
        <f>IF(E27="","",IF(②選手情報入力!G35="","",②選手情報入力!G35))</f>
        <v/>
      </c>
      <c r="L27" t="str">
        <f t="shared" si="1"/>
        <v/>
      </c>
      <c r="M27" t="str">
        <f t="shared" si="2"/>
        <v/>
      </c>
      <c r="O27" t="str">
        <f>IF(E27="","",IF(②選手情報入力!H35="","",IF(I27=1,VLOOKUP(②選手情報入力!H35,種目情報!$A$4:$B$31,2,FALSE),VLOOKUP(②選手情報入力!H35,種目情報!$E$4:$F$26,2,FALSE))))</f>
        <v/>
      </c>
      <c r="P27" t="str">
        <f>IF(E27="","",IF(②選手情報入力!I35="","",②選手情報入力!I35))</f>
        <v/>
      </c>
      <c r="Q27" s="35" t="str">
        <f>IF(E27="","",IF(②選手情報入力!H35="","",0))</f>
        <v/>
      </c>
      <c r="R27" t="str">
        <f>IF(E27="","",IF(②選手情報入力!H35="","",IF(I27=1,VLOOKUP(②選手情報入力!H35,種目情報!$A$4:$C$31,3,FALSE),VLOOKUP(②選手情報入力!H35,種目情報!$E$4:$G$24,3,FALSE))))</f>
        <v/>
      </c>
      <c r="S27" t="str">
        <f>IF(E27="","",IF(②選手情報入力!J35="","",IF(I27=1,VLOOKUP(②選手情報入力!J35,種目情報!$A$4:$B$31,2,FALSE),VLOOKUP(②選手情報入力!J35,種目情報!$E$4:$F$26,2,FALSE))))</f>
        <v/>
      </c>
      <c r="T27" t="str">
        <f>IF(E27="","",IF(②選手情報入力!K35="","",②選手情報入力!K35))</f>
        <v/>
      </c>
      <c r="U27" s="35" t="str">
        <f>IF(E27="","",IF(②選手情報入力!J35="","",0))</f>
        <v/>
      </c>
      <c r="V27" t="str">
        <f>IF(E27="","",IF(②選手情報入力!J35="","",IF(I27=1,VLOOKUP(②選手情報入力!J35,種目情報!$A$4:$C$31,3,FALSE),VLOOKUP(②選手情報入力!J35,種目情報!$E$4:$G$24,3,FALSE))))</f>
        <v/>
      </c>
      <c r="W27" t="str">
        <f>IF(E27="","",IF(②選手情報入力!N35="","",IF(I27=1,種目情報!$J$4,種目情報!$J$7)))</f>
        <v/>
      </c>
      <c r="X27" t="str">
        <f>IF(A27="","",IF(②選手情報入力!N35="","",IF(I27=1,IF(②選手情報入力!$N$5="","",②選手情報入力!$N$5),IF(②選手情報入力!$N$6="","",②選手情報入力!$N$6))))</f>
        <v/>
      </c>
      <c r="Y27" s="35" t="str">
        <f>IF(E27="","",IF(②選手情報入力!N35="","",0))</f>
        <v/>
      </c>
      <c r="Z27" t="str">
        <f>IF(E27="","",IF(②選手情報入力!N35="","",2))</f>
        <v/>
      </c>
      <c r="AA27" t="str">
        <f>IF(E27="","",IF(②選手情報入力!O35="","",IF(I27=1,種目情報!$J$5,種目情報!$J$8)))</f>
        <v/>
      </c>
      <c r="AB27" t="str">
        <f>IF(E27="","",IF(②選手情報入力!O35="","",IF(I27=1,IF(②選手情報入力!$O$5="","",②選手情報入力!$O$5),IF(②選手情報入力!$O$6="","",②選手情報入力!$O$6))))</f>
        <v/>
      </c>
      <c r="AC27" t="str">
        <f>IF(E27="","",IF(②選手情報入力!O35="","",0))</f>
        <v/>
      </c>
      <c r="AD27" t="str">
        <f>IF(E27="","",IF(②選手情報入力!O35="","",2))</f>
        <v/>
      </c>
      <c r="AE27" t="str">
        <f>IF(E27="","",IF(②選手情報入力!P35="","",IF(I27=1,種目情報!$J$6,種目情報!$J$9)))</f>
        <v/>
      </c>
      <c r="AF27" t="str">
        <f>IF(E27="","",IF(②選手情報入力!P35="","",IF(I27=1,IF(②選手情報入力!$P$5="","",②選手情報入力!$P$5),IF(②選手情報入力!$P$6="","",②選手情報入力!$P$6))))</f>
        <v/>
      </c>
      <c r="AG27" t="str">
        <f>IF(E27="","",IF(②選手情報入力!P35="","",0))</f>
        <v/>
      </c>
      <c r="AH27" t="str">
        <f>IF(E27="","",IF(②選手情報入力!P35="","",2))</f>
        <v/>
      </c>
    </row>
    <row r="28" spans="1:34">
      <c r="A28" t="str">
        <f>IF(E28="","",I28*1000000+①団体情報入力!$C$6*1000+②選手情報入力!A36)</f>
        <v/>
      </c>
      <c r="B28" t="str">
        <f>IF(E28="","",①団体情報入力!$C$6)</f>
        <v/>
      </c>
      <c r="E28" t="str">
        <f>IF(②選手情報入力!B36="","",②選手情報入力!B36)</f>
        <v/>
      </c>
      <c r="F28" t="str">
        <f>IF(E28="","",②選手情報入力!C36)</f>
        <v/>
      </c>
      <c r="G28" t="str">
        <f>IF(E28="","",②選手情報入力!D36)</f>
        <v/>
      </c>
      <c r="H28" t="str">
        <f t="shared" si="0"/>
        <v/>
      </c>
      <c r="I28" t="str">
        <f>IF(E28="","",IF(②選手情報入力!F36="男",1,2))</f>
        <v/>
      </c>
      <c r="J28" t="str">
        <f>IF(E28="","",IF(②選手情報入力!G36="","",②選手情報入力!G36))</f>
        <v/>
      </c>
      <c r="L28" t="str">
        <f t="shared" si="1"/>
        <v/>
      </c>
      <c r="M28" t="str">
        <f t="shared" si="2"/>
        <v/>
      </c>
      <c r="O28" t="str">
        <f>IF(E28="","",IF(②選手情報入力!H36="","",IF(I28=1,VLOOKUP(②選手情報入力!H36,種目情報!$A$4:$B$31,2,FALSE),VLOOKUP(②選手情報入力!H36,種目情報!$E$4:$F$26,2,FALSE))))</f>
        <v/>
      </c>
      <c r="P28" t="str">
        <f>IF(E28="","",IF(②選手情報入力!I36="","",②選手情報入力!I36))</f>
        <v/>
      </c>
      <c r="Q28" s="35" t="str">
        <f>IF(E28="","",IF(②選手情報入力!H36="","",0))</f>
        <v/>
      </c>
      <c r="R28" t="str">
        <f>IF(E28="","",IF(②選手情報入力!H36="","",IF(I28=1,VLOOKUP(②選手情報入力!H36,種目情報!$A$4:$C$31,3,FALSE),VLOOKUP(②選手情報入力!H36,種目情報!$E$4:$G$24,3,FALSE))))</f>
        <v/>
      </c>
      <c r="S28" t="str">
        <f>IF(E28="","",IF(②選手情報入力!J36="","",IF(I28=1,VLOOKUP(②選手情報入力!J36,種目情報!$A$4:$B$31,2,FALSE),VLOOKUP(②選手情報入力!J36,種目情報!$E$4:$F$26,2,FALSE))))</f>
        <v/>
      </c>
      <c r="T28" t="str">
        <f>IF(E28="","",IF(②選手情報入力!K36="","",②選手情報入力!K36))</f>
        <v/>
      </c>
      <c r="U28" s="35" t="str">
        <f>IF(E28="","",IF(②選手情報入力!J36="","",0))</f>
        <v/>
      </c>
      <c r="V28" t="str">
        <f>IF(E28="","",IF(②選手情報入力!J36="","",IF(I28=1,VLOOKUP(②選手情報入力!J36,種目情報!$A$4:$C$31,3,FALSE),VLOOKUP(②選手情報入力!J36,種目情報!$E$4:$G$24,3,FALSE))))</f>
        <v/>
      </c>
      <c r="W28" t="str">
        <f>IF(E28="","",IF(②選手情報入力!N36="","",IF(I28=1,種目情報!$J$4,種目情報!$J$7)))</f>
        <v/>
      </c>
      <c r="X28" t="str">
        <f>IF(A28="","",IF(②選手情報入力!N36="","",IF(I28=1,IF(②選手情報入力!$N$5="","",②選手情報入力!$N$5),IF(②選手情報入力!$N$6="","",②選手情報入力!$N$6))))</f>
        <v/>
      </c>
      <c r="Y28" s="35" t="str">
        <f>IF(E28="","",IF(②選手情報入力!N36="","",0))</f>
        <v/>
      </c>
      <c r="Z28" t="str">
        <f>IF(E28="","",IF(②選手情報入力!N36="","",2))</f>
        <v/>
      </c>
      <c r="AA28" t="str">
        <f>IF(E28="","",IF(②選手情報入力!O36="","",IF(I28=1,種目情報!$J$5,種目情報!$J$8)))</f>
        <v/>
      </c>
      <c r="AB28" t="str">
        <f>IF(E28="","",IF(②選手情報入力!O36="","",IF(I28=1,IF(②選手情報入力!$O$5="","",②選手情報入力!$O$5),IF(②選手情報入力!$O$6="","",②選手情報入力!$O$6))))</f>
        <v/>
      </c>
      <c r="AC28" t="str">
        <f>IF(E28="","",IF(②選手情報入力!O36="","",0))</f>
        <v/>
      </c>
      <c r="AD28" t="str">
        <f>IF(E28="","",IF(②選手情報入力!O36="","",2))</f>
        <v/>
      </c>
      <c r="AE28" t="str">
        <f>IF(E28="","",IF(②選手情報入力!P36="","",IF(I28=1,種目情報!$J$6,種目情報!$J$9)))</f>
        <v/>
      </c>
      <c r="AF28" t="str">
        <f>IF(E28="","",IF(②選手情報入力!P36="","",IF(I28=1,IF(②選手情報入力!$P$5="","",②選手情報入力!$P$5),IF(②選手情報入力!$P$6="","",②選手情報入力!$P$6))))</f>
        <v/>
      </c>
      <c r="AG28" t="str">
        <f>IF(E28="","",IF(②選手情報入力!P36="","",0))</f>
        <v/>
      </c>
      <c r="AH28" t="str">
        <f>IF(E28="","",IF(②選手情報入力!P36="","",2))</f>
        <v/>
      </c>
    </row>
    <row r="29" spans="1:34">
      <c r="A29" t="str">
        <f>IF(E29="","",I29*1000000+①団体情報入力!$C$6*1000+②選手情報入力!A37)</f>
        <v/>
      </c>
      <c r="B29" t="str">
        <f>IF(E29="","",①団体情報入力!$C$6)</f>
        <v/>
      </c>
      <c r="E29" t="str">
        <f>IF(②選手情報入力!B37="","",②選手情報入力!B37)</f>
        <v/>
      </c>
      <c r="F29" t="str">
        <f>IF(E29="","",②選手情報入力!C37)</f>
        <v/>
      </c>
      <c r="G29" t="str">
        <f>IF(E29="","",②選手情報入力!D37)</f>
        <v/>
      </c>
      <c r="H29" t="str">
        <f t="shared" si="0"/>
        <v/>
      </c>
      <c r="I29" t="str">
        <f>IF(E29="","",IF(②選手情報入力!F37="男",1,2))</f>
        <v/>
      </c>
      <c r="J29" t="str">
        <f>IF(E29="","",IF(②選手情報入力!G37="","",②選手情報入力!G37))</f>
        <v/>
      </c>
      <c r="L29" t="str">
        <f t="shared" si="1"/>
        <v/>
      </c>
      <c r="M29" t="str">
        <f t="shared" si="2"/>
        <v/>
      </c>
      <c r="O29" t="str">
        <f>IF(E29="","",IF(②選手情報入力!H37="","",IF(I29=1,VLOOKUP(②選手情報入力!H37,種目情報!$A$4:$B$31,2,FALSE),VLOOKUP(②選手情報入力!H37,種目情報!$E$4:$F$26,2,FALSE))))</f>
        <v/>
      </c>
      <c r="P29" t="str">
        <f>IF(E29="","",IF(②選手情報入力!I37="","",②選手情報入力!I37))</f>
        <v/>
      </c>
      <c r="Q29" s="35" t="str">
        <f>IF(E29="","",IF(②選手情報入力!H37="","",0))</f>
        <v/>
      </c>
      <c r="R29" t="str">
        <f>IF(E29="","",IF(②選手情報入力!H37="","",IF(I29=1,VLOOKUP(②選手情報入力!H37,種目情報!$A$4:$C$31,3,FALSE),VLOOKUP(②選手情報入力!H37,種目情報!$E$4:$G$24,3,FALSE))))</f>
        <v/>
      </c>
      <c r="S29" t="str">
        <f>IF(E29="","",IF(②選手情報入力!J37="","",IF(I29=1,VLOOKUP(②選手情報入力!J37,種目情報!$A$4:$B$31,2,FALSE),VLOOKUP(②選手情報入力!J37,種目情報!$E$4:$F$26,2,FALSE))))</f>
        <v/>
      </c>
      <c r="T29" t="str">
        <f>IF(E29="","",IF(②選手情報入力!K37="","",②選手情報入力!K37))</f>
        <v/>
      </c>
      <c r="U29" s="35" t="str">
        <f>IF(E29="","",IF(②選手情報入力!J37="","",0))</f>
        <v/>
      </c>
      <c r="V29" t="str">
        <f>IF(E29="","",IF(②選手情報入力!J37="","",IF(I29=1,VLOOKUP(②選手情報入力!J37,種目情報!$A$4:$C$31,3,FALSE),VLOOKUP(②選手情報入力!J37,種目情報!$E$4:$G$24,3,FALSE))))</f>
        <v/>
      </c>
      <c r="W29" t="str">
        <f>IF(E29="","",IF(②選手情報入力!N37="","",IF(I29=1,種目情報!$J$4,種目情報!$J$7)))</f>
        <v/>
      </c>
      <c r="X29" t="str">
        <f>IF(A29="","",IF(②選手情報入力!N37="","",IF(I29=1,IF(②選手情報入力!$N$5="","",②選手情報入力!$N$5),IF(②選手情報入力!$N$6="","",②選手情報入力!$N$6))))</f>
        <v/>
      </c>
      <c r="Y29" s="35" t="str">
        <f>IF(E29="","",IF(②選手情報入力!N37="","",0))</f>
        <v/>
      </c>
      <c r="Z29" t="str">
        <f>IF(E29="","",IF(②選手情報入力!N37="","",2))</f>
        <v/>
      </c>
      <c r="AA29" t="str">
        <f>IF(E29="","",IF(②選手情報入力!O37="","",IF(I29=1,種目情報!$J$5,種目情報!$J$8)))</f>
        <v/>
      </c>
      <c r="AB29" t="str">
        <f>IF(E29="","",IF(②選手情報入力!O37="","",IF(I29=1,IF(②選手情報入力!$O$5="","",②選手情報入力!$O$5),IF(②選手情報入力!$O$6="","",②選手情報入力!$O$6))))</f>
        <v/>
      </c>
      <c r="AC29" t="str">
        <f>IF(E29="","",IF(②選手情報入力!O37="","",0))</f>
        <v/>
      </c>
      <c r="AD29" t="str">
        <f>IF(E29="","",IF(②選手情報入力!O37="","",2))</f>
        <v/>
      </c>
      <c r="AE29" t="str">
        <f>IF(E29="","",IF(②選手情報入力!P37="","",IF(I29=1,種目情報!$J$6,種目情報!$J$9)))</f>
        <v/>
      </c>
      <c r="AF29" t="str">
        <f>IF(E29="","",IF(②選手情報入力!P37="","",IF(I29=1,IF(②選手情報入力!$P$5="","",②選手情報入力!$P$5),IF(②選手情報入力!$P$6="","",②選手情報入力!$P$6))))</f>
        <v/>
      </c>
      <c r="AG29" t="str">
        <f>IF(E29="","",IF(②選手情報入力!P37="","",0))</f>
        <v/>
      </c>
      <c r="AH29" t="str">
        <f>IF(E29="","",IF(②選手情報入力!P37="","",2))</f>
        <v/>
      </c>
    </row>
    <row r="30" spans="1:34">
      <c r="A30" t="str">
        <f>IF(E30="","",I30*1000000+①団体情報入力!$C$6*1000+②選手情報入力!A38)</f>
        <v/>
      </c>
      <c r="B30" t="str">
        <f>IF(E30="","",①団体情報入力!$C$6)</f>
        <v/>
      </c>
      <c r="E30" t="str">
        <f>IF(②選手情報入力!B38="","",②選手情報入力!B38)</f>
        <v/>
      </c>
      <c r="F30" t="str">
        <f>IF(E30="","",②選手情報入力!C38)</f>
        <v/>
      </c>
      <c r="G30" t="str">
        <f>IF(E30="","",②選手情報入力!D38)</f>
        <v/>
      </c>
      <c r="H30" t="str">
        <f t="shared" si="0"/>
        <v/>
      </c>
      <c r="I30" t="str">
        <f>IF(E30="","",IF(②選手情報入力!F38="男",1,2))</f>
        <v/>
      </c>
      <c r="J30" t="str">
        <f>IF(E30="","",IF(②選手情報入力!G38="","",②選手情報入力!G38))</f>
        <v/>
      </c>
      <c r="L30" t="str">
        <f t="shared" si="1"/>
        <v/>
      </c>
      <c r="M30" t="str">
        <f t="shared" si="2"/>
        <v/>
      </c>
      <c r="O30" t="str">
        <f>IF(E30="","",IF(②選手情報入力!H38="","",IF(I30=1,VLOOKUP(②選手情報入力!H38,種目情報!$A$4:$B$31,2,FALSE),VLOOKUP(②選手情報入力!H38,種目情報!$E$4:$F$26,2,FALSE))))</f>
        <v/>
      </c>
      <c r="P30" t="str">
        <f>IF(E30="","",IF(②選手情報入力!I38="","",②選手情報入力!I38))</f>
        <v/>
      </c>
      <c r="Q30" s="35" t="str">
        <f>IF(E30="","",IF(②選手情報入力!H38="","",0))</f>
        <v/>
      </c>
      <c r="R30" t="str">
        <f>IF(E30="","",IF(②選手情報入力!H38="","",IF(I30=1,VLOOKUP(②選手情報入力!H38,種目情報!$A$4:$C$31,3,FALSE),VLOOKUP(②選手情報入力!H38,種目情報!$E$4:$G$24,3,FALSE))))</f>
        <v/>
      </c>
      <c r="S30" t="str">
        <f>IF(E30="","",IF(②選手情報入力!J38="","",IF(I30=1,VLOOKUP(②選手情報入力!J38,種目情報!$A$4:$B$31,2,FALSE),VLOOKUP(②選手情報入力!J38,種目情報!$E$4:$F$26,2,FALSE))))</f>
        <v/>
      </c>
      <c r="T30" t="str">
        <f>IF(E30="","",IF(②選手情報入力!K38="","",②選手情報入力!K38))</f>
        <v/>
      </c>
      <c r="U30" s="35" t="str">
        <f>IF(E30="","",IF(②選手情報入力!J38="","",0))</f>
        <v/>
      </c>
      <c r="V30" t="str">
        <f>IF(E30="","",IF(②選手情報入力!J38="","",IF(I30=1,VLOOKUP(②選手情報入力!J38,種目情報!$A$4:$C$31,3,FALSE),VLOOKUP(②選手情報入力!J38,種目情報!$E$4:$G$24,3,FALSE))))</f>
        <v/>
      </c>
      <c r="W30" t="str">
        <f>IF(E30="","",IF(②選手情報入力!N38="","",IF(I30=1,種目情報!$J$4,種目情報!$J$7)))</f>
        <v/>
      </c>
      <c r="X30" t="str">
        <f>IF(A30="","",IF(②選手情報入力!N38="","",IF(I30=1,IF(②選手情報入力!$N$5="","",②選手情報入力!$N$5),IF(②選手情報入力!$N$6="","",②選手情報入力!$N$6))))</f>
        <v/>
      </c>
      <c r="Y30" s="35" t="str">
        <f>IF(E30="","",IF(②選手情報入力!N38="","",0))</f>
        <v/>
      </c>
      <c r="Z30" t="str">
        <f>IF(E30="","",IF(②選手情報入力!N38="","",2))</f>
        <v/>
      </c>
      <c r="AA30" t="str">
        <f>IF(E30="","",IF(②選手情報入力!O38="","",IF(I30=1,種目情報!$J$5,種目情報!$J$8)))</f>
        <v/>
      </c>
      <c r="AB30" t="str">
        <f>IF(E30="","",IF(②選手情報入力!O38="","",IF(I30=1,IF(②選手情報入力!$O$5="","",②選手情報入力!$O$5),IF(②選手情報入力!$O$6="","",②選手情報入力!$O$6))))</f>
        <v/>
      </c>
      <c r="AC30" t="str">
        <f>IF(E30="","",IF(②選手情報入力!O38="","",0))</f>
        <v/>
      </c>
      <c r="AD30" t="str">
        <f>IF(E30="","",IF(②選手情報入力!O38="","",2))</f>
        <v/>
      </c>
      <c r="AE30" t="str">
        <f>IF(E30="","",IF(②選手情報入力!P38="","",IF(I30=1,種目情報!$J$6,種目情報!$J$9)))</f>
        <v/>
      </c>
      <c r="AF30" t="str">
        <f>IF(E30="","",IF(②選手情報入力!P38="","",IF(I30=1,IF(②選手情報入力!$P$5="","",②選手情報入力!$P$5),IF(②選手情報入力!$P$6="","",②選手情報入力!$P$6))))</f>
        <v/>
      </c>
      <c r="AG30" t="str">
        <f>IF(E30="","",IF(②選手情報入力!P38="","",0))</f>
        <v/>
      </c>
      <c r="AH30" t="str">
        <f>IF(E30="","",IF(②選手情報入力!P38="","",2))</f>
        <v/>
      </c>
    </row>
    <row r="31" spans="1:34">
      <c r="A31" t="str">
        <f>IF(E31="","",I31*1000000+①団体情報入力!$C$6*1000+②選手情報入力!A39)</f>
        <v/>
      </c>
      <c r="B31" t="str">
        <f>IF(E31="","",①団体情報入力!$C$6)</f>
        <v/>
      </c>
      <c r="E31" t="str">
        <f>IF(②選手情報入力!B39="","",②選手情報入力!B39)</f>
        <v/>
      </c>
      <c r="F31" t="str">
        <f>IF(E31="","",②選手情報入力!C39)</f>
        <v/>
      </c>
      <c r="G31" t="str">
        <f>IF(E31="","",②選手情報入力!D39)</f>
        <v/>
      </c>
      <c r="H31" t="str">
        <f t="shared" si="0"/>
        <v/>
      </c>
      <c r="I31" t="str">
        <f>IF(E31="","",IF(②選手情報入力!F39="男",1,2))</f>
        <v/>
      </c>
      <c r="J31" t="str">
        <f>IF(E31="","",IF(②選手情報入力!G39="","",②選手情報入力!G39))</f>
        <v/>
      </c>
      <c r="L31" t="str">
        <f t="shared" si="1"/>
        <v/>
      </c>
      <c r="M31" t="str">
        <f t="shared" si="2"/>
        <v/>
      </c>
      <c r="O31" t="str">
        <f>IF(E31="","",IF(②選手情報入力!H39="","",IF(I31=1,VLOOKUP(②選手情報入力!H39,種目情報!$A$4:$B$31,2,FALSE),VLOOKUP(②選手情報入力!H39,種目情報!$E$4:$F$26,2,FALSE))))</f>
        <v/>
      </c>
      <c r="P31" t="str">
        <f>IF(E31="","",IF(②選手情報入力!I39="","",②選手情報入力!I39))</f>
        <v/>
      </c>
      <c r="Q31" s="35" t="str">
        <f>IF(E31="","",IF(②選手情報入力!H39="","",0))</f>
        <v/>
      </c>
      <c r="R31" t="str">
        <f>IF(E31="","",IF(②選手情報入力!H39="","",IF(I31=1,VLOOKUP(②選手情報入力!H39,種目情報!$A$4:$C$31,3,FALSE),VLOOKUP(②選手情報入力!H39,種目情報!$E$4:$G$24,3,FALSE))))</f>
        <v/>
      </c>
      <c r="S31" t="str">
        <f>IF(E31="","",IF(②選手情報入力!J39="","",IF(I31=1,VLOOKUP(②選手情報入力!J39,種目情報!$A$4:$B$31,2,FALSE),VLOOKUP(②選手情報入力!J39,種目情報!$E$4:$F$26,2,FALSE))))</f>
        <v/>
      </c>
      <c r="T31" t="str">
        <f>IF(E31="","",IF(②選手情報入力!K39="","",②選手情報入力!K39))</f>
        <v/>
      </c>
      <c r="U31" s="35" t="str">
        <f>IF(E31="","",IF(②選手情報入力!J39="","",0))</f>
        <v/>
      </c>
      <c r="V31" t="str">
        <f>IF(E31="","",IF(②選手情報入力!J39="","",IF(I31=1,VLOOKUP(②選手情報入力!J39,種目情報!$A$4:$C$31,3,FALSE),VLOOKUP(②選手情報入力!J39,種目情報!$E$4:$G$24,3,FALSE))))</f>
        <v/>
      </c>
      <c r="W31" t="str">
        <f>IF(E31="","",IF(②選手情報入力!N39="","",IF(I31=1,種目情報!$J$4,種目情報!$J$7)))</f>
        <v/>
      </c>
      <c r="X31" t="str">
        <f>IF(A31="","",IF(②選手情報入力!N39="","",IF(I31=1,IF(②選手情報入力!$N$5="","",②選手情報入力!$N$5),IF(②選手情報入力!$N$6="","",②選手情報入力!$N$6))))</f>
        <v/>
      </c>
      <c r="Y31" s="35" t="str">
        <f>IF(E31="","",IF(②選手情報入力!N39="","",0))</f>
        <v/>
      </c>
      <c r="Z31" t="str">
        <f>IF(E31="","",IF(②選手情報入力!N39="","",2))</f>
        <v/>
      </c>
      <c r="AA31" t="str">
        <f>IF(E31="","",IF(②選手情報入力!O39="","",IF(I31=1,種目情報!$J$5,種目情報!$J$8)))</f>
        <v/>
      </c>
      <c r="AB31" t="str">
        <f>IF(E31="","",IF(②選手情報入力!O39="","",IF(I31=1,IF(②選手情報入力!$O$5="","",②選手情報入力!$O$5),IF(②選手情報入力!$O$6="","",②選手情報入力!$O$6))))</f>
        <v/>
      </c>
      <c r="AC31" t="str">
        <f>IF(E31="","",IF(②選手情報入力!O39="","",0))</f>
        <v/>
      </c>
      <c r="AD31" t="str">
        <f>IF(E31="","",IF(②選手情報入力!O39="","",2))</f>
        <v/>
      </c>
      <c r="AE31" t="str">
        <f>IF(E31="","",IF(②選手情報入力!P39="","",IF(I31=1,種目情報!$J$6,種目情報!$J$9)))</f>
        <v/>
      </c>
      <c r="AF31" t="str">
        <f>IF(E31="","",IF(②選手情報入力!P39="","",IF(I31=1,IF(②選手情報入力!$P$5="","",②選手情報入力!$P$5),IF(②選手情報入力!$P$6="","",②選手情報入力!$P$6))))</f>
        <v/>
      </c>
      <c r="AG31" t="str">
        <f>IF(E31="","",IF(②選手情報入力!P39="","",0))</f>
        <v/>
      </c>
      <c r="AH31" t="str">
        <f>IF(E31="","",IF(②選手情報入力!P39="","",2))</f>
        <v/>
      </c>
    </row>
    <row r="32" spans="1:34">
      <c r="A32" t="str">
        <f>IF(E32="","",I32*1000000+①団体情報入力!$C$6*1000+②選手情報入力!A40)</f>
        <v/>
      </c>
      <c r="B32" t="str">
        <f>IF(E32="","",①団体情報入力!$C$6)</f>
        <v/>
      </c>
      <c r="E32" t="str">
        <f>IF(②選手情報入力!B40="","",②選手情報入力!B40)</f>
        <v/>
      </c>
      <c r="F32" t="str">
        <f>IF(E32="","",②選手情報入力!C40)</f>
        <v/>
      </c>
      <c r="G32" t="str">
        <f>IF(E32="","",②選手情報入力!D40)</f>
        <v/>
      </c>
      <c r="H32" t="str">
        <f t="shared" si="0"/>
        <v/>
      </c>
      <c r="I32" t="str">
        <f>IF(E32="","",IF(②選手情報入力!F40="男",1,2))</f>
        <v/>
      </c>
      <c r="J32" t="str">
        <f>IF(E32="","",IF(②選手情報入力!G40="","",②選手情報入力!G40))</f>
        <v/>
      </c>
      <c r="L32" t="str">
        <f t="shared" si="1"/>
        <v/>
      </c>
      <c r="M32" t="str">
        <f t="shared" si="2"/>
        <v/>
      </c>
      <c r="O32" t="str">
        <f>IF(E32="","",IF(②選手情報入力!H40="","",IF(I32=1,VLOOKUP(②選手情報入力!H40,種目情報!$A$4:$B$31,2,FALSE),VLOOKUP(②選手情報入力!H40,種目情報!$E$4:$F$26,2,FALSE))))</f>
        <v/>
      </c>
      <c r="P32" t="str">
        <f>IF(E32="","",IF(②選手情報入力!I40="","",②選手情報入力!I40))</f>
        <v/>
      </c>
      <c r="Q32" s="35" t="str">
        <f>IF(E32="","",IF(②選手情報入力!H40="","",0))</f>
        <v/>
      </c>
      <c r="R32" t="str">
        <f>IF(E32="","",IF(②選手情報入力!H40="","",IF(I32=1,VLOOKUP(②選手情報入力!H40,種目情報!$A$4:$C$31,3,FALSE),VLOOKUP(②選手情報入力!H40,種目情報!$E$4:$G$24,3,FALSE))))</f>
        <v/>
      </c>
      <c r="S32" t="str">
        <f>IF(E32="","",IF(②選手情報入力!J40="","",IF(I32=1,VLOOKUP(②選手情報入力!J40,種目情報!$A$4:$B$31,2,FALSE),VLOOKUP(②選手情報入力!J40,種目情報!$E$4:$F$26,2,FALSE))))</f>
        <v/>
      </c>
      <c r="T32" t="str">
        <f>IF(E32="","",IF(②選手情報入力!K40="","",②選手情報入力!K40))</f>
        <v/>
      </c>
      <c r="U32" s="35" t="str">
        <f>IF(E32="","",IF(②選手情報入力!J40="","",0))</f>
        <v/>
      </c>
      <c r="V32" t="str">
        <f>IF(E32="","",IF(②選手情報入力!J40="","",IF(I32=1,VLOOKUP(②選手情報入力!J40,種目情報!$A$4:$C$31,3,FALSE),VLOOKUP(②選手情報入力!J40,種目情報!$E$4:$G$24,3,FALSE))))</f>
        <v/>
      </c>
      <c r="W32" t="str">
        <f>IF(E32="","",IF(②選手情報入力!N40="","",IF(I32=1,種目情報!$J$4,種目情報!$J$7)))</f>
        <v/>
      </c>
      <c r="X32" t="str">
        <f>IF(A32="","",IF(②選手情報入力!N40="","",IF(I32=1,IF(②選手情報入力!$N$5="","",②選手情報入力!$N$5),IF(②選手情報入力!$N$6="","",②選手情報入力!$N$6))))</f>
        <v/>
      </c>
      <c r="Y32" s="35" t="str">
        <f>IF(E32="","",IF(②選手情報入力!N40="","",0))</f>
        <v/>
      </c>
      <c r="Z32" t="str">
        <f>IF(E32="","",IF(②選手情報入力!N40="","",2))</f>
        <v/>
      </c>
      <c r="AA32" t="str">
        <f>IF(E32="","",IF(②選手情報入力!O40="","",IF(I32=1,種目情報!$J$5,種目情報!$J$8)))</f>
        <v/>
      </c>
      <c r="AB32" t="str">
        <f>IF(E32="","",IF(②選手情報入力!O40="","",IF(I32=1,IF(②選手情報入力!$O$5="","",②選手情報入力!$O$5),IF(②選手情報入力!$O$6="","",②選手情報入力!$O$6))))</f>
        <v/>
      </c>
      <c r="AC32" t="str">
        <f>IF(E32="","",IF(②選手情報入力!O40="","",0))</f>
        <v/>
      </c>
      <c r="AD32" t="str">
        <f>IF(E32="","",IF(②選手情報入力!O40="","",2))</f>
        <v/>
      </c>
      <c r="AE32" t="str">
        <f>IF(E32="","",IF(②選手情報入力!P40="","",IF(I32=1,種目情報!$J$6,種目情報!$J$9)))</f>
        <v/>
      </c>
      <c r="AF32" t="str">
        <f>IF(E32="","",IF(②選手情報入力!P40="","",IF(I32=1,IF(②選手情報入力!$P$5="","",②選手情報入力!$P$5),IF(②選手情報入力!$P$6="","",②選手情報入力!$P$6))))</f>
        <v/>
      </c>
      <c r="AG32" t="str">
        <f>IF(E32="","",IF(②選手情報入力!P40="","",0))</f>
        <v/>
      </c>
      <c r="AH32" t="str">
        <f>IF(E32="","",IF(②選手情報入力!P40="","",2))</f>
        <v/>
      </c>
    </row>
    <row r="33" spans="1:34">
      <c r="A33" t="str">
        <f>IF(E33="","",I33*1000000+①団体情報入力!$C$6*1000+②選手情報入力!A41)</f>
        <v/>
      </c>
      <c r="B33" t="str">
        <f>IF(E33="","",①団体情報入力!$C$6)</f>
        <v/>
      </c>
      <c r="E33" t="str">
        <f>IF(②選手情報入力!B41="","",②選手情報入力!B41)</f>
        <v/>
      </c>
      <c r="F33" t="str">
        <f>IF(E33="","",②選手情報入力!C41)</f>
        <v/>
      </c>
      <c r="G33" t="str">
        <f>IF(E33="","",②選手情報入力!D41)</f>
        <v/>
      </c>
      <c r="H33" t="str">
        <f t="shared" si="0"/>
        <v/>
      </c>
      <c r="I33" t="str">
        <f>IF(E33="","",IF(②選手情報入力!F41="男",1,2))</f>
        <v/>
      </c>
      <c r="J33" t="str">
        <f>IF(E33="","",IF(②選手情報入力!G41="","",②選手情報入力!G41))</f>
        <v/>
      </c>
      <c r="L33" t="str">
        <f t="shared" si="1"/>
        <v/>
      </c>
      <c r="M33" t="str">
        <f t="shared" si="2"/>
        <v/>
      </c>
      <c r="O33" t="str">
        <f>IF(E33="","",IF(②選手情報入力!H41="","",IF(I33=1,VLOOKUP(②選手情報入力!H41,種目情報!$A$4:$B$31,2,FALSE),VLOOKUP(②選手情報入力!H41,種目情報!$E$4:$F$26,2,FALSE))))</f>
        <v/>
      </c>
      <c r="P33" t="str">
        <f>IF(E33="","",IF(②選手情報入力!I41="","",②選手情報入力!I41))</f>
        <v/>
      </c>
      <c r="Q33" s="35" t="str">
        <f>IF(E33="","",IF(②選手情報入力!H41="","",0))</f>
        <v/>
      </c>
      <c r="R33" t="str">
        <f>IF(E33="","",IF(②選手情報入力!H41="","",IF(I33=1,VLOOKUP(②選手情報入力!H41,種目情報!$A$4:$C$31,3,FALSE),VLOOKUP(②選手情報入力!H41,種目情報!$E$4:$G$24,3,FALSE))))</f>
        <v/>
      </c>
      <c r="S33" t="str">
        <f>IF(E33="","",IF(②選手情報入力!J41="","",IF(I33=1,VLOOKUP(②選手情報入力!J41,種目情報!$A$4:$B$31,2,FALSE),VLOOKUP(②選手情報入力!J41,種目情報!$E$4:$F$26,2,FALSE))))</f>
        <v/>
      </c>
      <c r="T33" t="str">
        <f>IF(E33="","",IF(②選手情報入力!K41="","",②選手情報入力!K41))</f>
        <v/>
      </c>
      <c r="U33" s="35" t="str">
        <f>IF(E33="","",IF(②選手情報入力!J41="","",0))</f>
        <v/>
      </c>
      <c r="V33" t="str">
        <f>IF(E33="","",IF(②選手情報入力!J41="","",IF(I33=1,VLOOKUP(②選手情報入力!J41,種目情報!$A$4:$C$31,3,FALSE),VLOOKUP(②選手情報入力!J41,種目情報!$E$4:$G$24,3,FALSE))))</f>
        <v/>
      </c>
      <c r="W33" t="str">
        <f>IF(E33="","",IF(②選手情報入力!N41="","",IF(I33=1,種目情報!$J$4,種目情報!$J$7)))</f>
        <v/>
      </c>
      <c r="X33" t="str">
        <f>IF(A33="","",IF(②選手情報入力!N41="","",IF(I33=1,IF(②選手情報入力!$N$5="","",②選手情報入力!$N$5),IF(②選手情報入力!$N$6="","",②選手情報入力!$N$6))))</f>
        <v/>
      </c>
      <c r="Y33" s="35" t="str">
        <f>IF(E33="","",IF(②選手情報入力!N41="","",0))</f>
        <v/>
      </c>
      <c r="Z33" t="str">
        <f>IF(E33="","",IF(②選手情報入力!N41="","",2))</f>
        <v/>
      </c>
      <c r="AA33" t="str">
        <f>IF(E33="","",IF(②選手情報入力!O41="","",IF(I33=1,種目情報!$J$5,種目情報!$J$8)))</f>
        <v/>
      </c>
      <c r="AB33" t="str">
        <f>IF(E33="","",IF(②選手情報入力!O41="","",IF(I33=1,IF(②選手情報入力!$O$5="","",②選手情報入力!$O$5),IF(②選手情報入力!$O$6="","",②選手情報入力!$O$6))))</f>
        <v/>
      </c>
      <c r="AC33" t="str">
        <f>IF(E33="","",IF(②選手情報入力!O41="","",0))</f>
        <v/>
      </c>
      <c r="AD33" t="str">
        <f>IF(E33="","",IF(②選手情報入力!O41="","",2))</f>
        <v/>
      </c>
      <c r="AE33" t="str">
        <f>IF(E33="","",IF(②選手情報入力!P41="","",IF(I33=1,種目情報!$J$6,種目情報!$J$9)))</f>
        <v/>
      </c>
      <c r="AF33" t="str">
        <f>IF(E33="","",IF(②選手情報入力!P41="","",IF(I33=1,IF(②選手情報入力!$P$5="","",②選手情報入力!$P$5),IF(②選手情報入力!$P$6="","",②選手情報入力!$P$6))))</f>
        <v/>
      </c>
      <c r="AG33" t="str">
        <f>IF(E33="","",IF(②選手情報入力!P41="","",0))</f>
        <v/>
      </c>
      <c r="AH33" t="str">
        <f>IF(E33="","",IF(②選手情報入力!P41="","",2))</f>
        <v/>
      </c>
    </row>
    <row r="34" spans="1:34">
      <c r="A34" t="str">
        <f>IF(E34="","",I34*1000000+①団体情報入力!$C$6*1000+②選手情報入力!A42)</f>
        <v/>
      </c>
      <c r="B34" t="str">
        <f>IF(E34="","",①団体情報入力!$C$6)</f>
        <v/>
      </c>
      <c r="E34" t="str">
        <f>IF(②選手情報入力!B42="","",②選手情報入力!B42)</f>
        <v/>
      </c>
      <c r="F34" t="str">
        <f>IF(E34="","",②選手情報入力!C42)</f>
        <v/>
      </c>
      <c r="G34" t="str">
        <f>IF(E34="","",②選手情報入力!D42)</f>
        <v/>
      </c>
      <c r="H34" t="str">
        <f t="shared" si="0"/>
        <v/>
      </c>
      <c r="I34" t="str">
        <f>IF(E34="","",IF(②選手情報入力!F42="男",1,2))</f>
        <v/>
      </c>
      <c r="J34" t="str">
        <f>IF(E34="","",IF(②選手情報入力!G42="","",②選手情報入力!G42))</f>
        <v/>
      </c>
      <c r="L34" t="str">
        <f t="shared" si="1"/>
        <v/>
      </c>
      <c r="M34" t="str">
        <f t="shared" si="2"/>
        <v/>
      </c>
      <c r="O34" t="str">
        <f>IF(E34="","",IF(②選手情報入力!H42="","",IF(I34=1,VLOOKUP(②選手情報入力!H42,種目情報!$A$4:$B$31,2,FALSE),VLOOKUP(②選手情報入力!H42,種目情報!$E$4:$F$26,2,FALSE))))</f>
        <v/>
      </c>
      <c r="P34" t="str">
        <f>IF(E34="","",IF(②選手情報入力!I42="","",②選手情報入力!I42))</f>
        <v/>
      </c>
      <c r="Q34" s="35" t="str">
        <f>IF(E34="","",IF(②選手情報入力!H42="","",0))</f>
        <v/>
      </c>
      <c r="R34" t="str">
        <f>IF(E34="","",IF(②選手情報入力!H42="","",IF(I34=1,VLOOKUP(②選手情報入力!H42,種目情報!$A$4:$C$31,3,FALSE),VLOOKUP(②選手情報入力!H42,種目情報!$E$4:$G$24,3,FALSE))))</f>
        <v/>
      </c>
      <c r="S34" t="str">
        <f>IF(E34="","",IF(②選手情報入力!J42="","",IF(I34=1,VLOOKUP(②選手情報入力!J42,種目情報!$A$4:$B$31,2,FALSE),VLOOKUP(②選手情報入力!J42,種目情報!$E$4:$F$26,2,FALSE))))</f>
        <v/>
      </c>
      <c r="T34" t="str">
        <f>IF(E34="","",IF(②選手情報入力!K42="","",②選手情報入力!K42))</f>
        <v/>
      </c>
      <c r="U34" s="35" t="str">
        <f>IF(E34="","",IF(②選手情報入力!J42="","",0))</f>
        <v/>
      </c>
      <c r="V34" t="str">
        <f>IF(E34="","",IF(②選手情報入力!J42="","",IF(I34=1,VLOOKUP(②選手情報入力!J42,種目情報!$A$4:$C$31,3,FALSE),VLOOKUP(②選手情報入力!J42,種目情報!$E$4:$G$24,3,FALSE))))</f>
        <v/>
      </c>
      <c r="W34" t="str">
        <f>IF(E34="","",IF(②選手情報入力!N42="","",IF(I34=1,種目情報!$J$4,種目情報!$J$7)))</f>
        <v/>
      </c>
      <c r="X34" t="str">
        <f>IF(A34="","",IF(②選手情報入力!N42="","",IF(I34=1,IF(②選手情報入力!$N$5="","",②選手情報入力!$N$5),IF(②選手情報入力!$N$6="","",②選手情報入力!$N$6))))</f>
        <v/>
      </c>
      <c r="Y34" s="35" t="str">
        <f>IF(E34="","",IF(②選手情報入力!N42="","",0))</f>
        <v/>
      </c>
      <c r="Z34" t="str">
        <f>IF(E34="","",IF(②選手情報入力!N42="","",2))</f>
        <v/>
      </c>
      <c r="AA34" t="str">
        <f>IF(E34="","",IF(②選手情報入力!O42="","",IF(I34=1,種目情報!$J$5,種目情報!$J$8)))</f>
        <v/>
      </c>
      <c r="AB34" t="str">
        <f>IF(E34="","",IF(②選手情報入力!O42="","",IF(I34=1,IF(②選手情報入力!$O$5="","",②選手情報入力!$O$5),IF(②選手情報入力!$O$6="","",②選手情報入力!$O$6))))</f>
        <v/>
      </c>
      <c r="AC34" t="str">
        <f>IF(E34="","",IF(②選手情報入力!O42="","",0))</f>
        <v/>
      </c>
      <c r="AD34" t="str">
        <f>IF(E34="","",IF(②選手情報入力!O42="","",2))</f>
        <v/>
      </c>
      <c r="AE34" t="str">
        <f>IF(E34="","",IF(②選手情報入力!P42="","",IF(I34=1,種目情報!$J$6,種目情報!$J$9)))</f>
        <v/>
      </c>
      <c r="AF34" t="str">
        <f>IF(E34="","",IF(②選手情報入力!P42="","",IF(I34=1,IF(②選手情報入力!$P$5="","",②選手情報入力!$P$5),IF(②選手情報入力!$P$6="","",②選手情報入力!$P$6))))</f>
        <v/>
      </c>
      <c r="AG34" t="str">
        <f>IF(E34="","",IF(②選手情報入力!P42="","",0))</f>
        <v/>
      </c>
      <c r="AH34" t="str">
        <f>IF(E34="","",IF(②選手情報入力!P42="","",2))</f>
        <v/>
      </c>
    </row>
    <row r="35" spans="1:34">
      <c r="A35" t="str">
        <f>IF(E35="","",I35*1000000+①団体情報入力!$C$6*1000+②選手情報入力!A43)</f>
        <v/>
      </c>
      <c r="B35" t="str">
        <f>IF(E35="","",①団体情報入力!$C$6)</f>
        <v/>
      </c>
      <c r="E35" t="str">
        <f>IF(②選手情報入力!B43="","",②選手情報入力!B43)</f>
        <v/>
      </c>
      <c r="F35" t="str">
        <f>IF(E35="","",②選手情報入力!C43)</f>
        <v/>
      </c>
      <c r="G35" t="str">
        <f>IF(E35="","",②選手情報入力!D43)</f>
        <v/>
      </c>
      <c r="H35" t="str">
        <f t="shared" si="0"/>
        <v/>
      </c>
      <c r="I35" t="str">
        <f>IF(E35="","",IF(②選手情報入力!F43="男",1,2))</f>
        <v/>
      </c>
      <c r="J35" t="str">
        <f>IF(E35="","",IF(②選手情報入力!G43="","",②選手情報入力!G43))</f>
        <v/>
      </c>
      <c r="L35" t="str">
        <f t="shared" si="1"/>
        <v/>
      </c>
      <c r="M35" t="str">
        <f t="shared" si="2"/>
        <v/>
      </c>
      <c r="O35" t="str">
        <f>IF(E35="","",IF(②選手情報入力!H43="","",IF(I35=1,VLOOKUP(②選手情報入力!H43,種目情報!$A$4:$B$31,2,FALSE),VLOOKUP(②選手情報入力!H43,種目情報!$E$4:$F$26,2,FALSE))))</f>
        <v/>
      </c>
      <c r="P35" t="str">
        <f>IF(E35="","",IF(②選手情報入力!I43="","",②選手情報入力!I43))</f>
        <v/>
      </c>
      <c r="Q35" s="35" t="str">
        <f>IF(E35="","",IF(②選手情報入力!H43="","",0))</f>
        <v/>
      </c>
      <c r="R35" t="str">
        <f>IF(E35="","",IF(②選手情報入力!H43="","",IF(I35=1,VLOOKUP(②選手情報入力!H43,種目情報!$A$4:$C$31,3,FALSE),VLOOKUP(②選手情報入力!H43,種目情報!$E$4:$G$24,3,FALSE))))</f>
        <v/>
      </c>
      <c r="S35" t="str">
        <f>IF(E35="","",IF(②選手情報入力!J43="","",IF(I35=1,VLOOKUP(②選手情報入力!J43,種目情報!$A$4:$B$31,2,FALSE),VLOOKUP(②選手情報入力!J43,種目情報!$E$4:$F$26,2,FALSE))))</f>
        <v/>
      </c>
      <c r="T35" t="str">
        <f>IF(E35="","",IF(②選手情報入力!K43="","",②選手情報入力!K43))</f>
        <v/>
      </c>
      <c r="U35" s="35" t="str">
        <f>IF(E35="","",IF(②選手情報入力!J43="","",0))</f>
        <v/>
      </c>
      <c r="V35" t="str">
        <f>IF(E35="","",IF(②選手情報入力!J43="","",IF(I35=1,VLOOKUP(②選手情報入力!J43,種目情報!$A$4:$C$31,3,FALSE),VLOOKUP(②選手情報入力!J43,種目情報!$E$4:$G$24,3,FALSE))))</f>
        <v/>
      </c>
      <c r="W35" t="str">
        <f>IF(E35="","",IF(②選手情報入力!N43="","",IF(I35=1,種目情報!$J$4,種目情報!$J$7)))</f>
        <v/>
      </c>
      <c r="X35" t="str">
        <f>IF(A35="","",IF(②選手情報入力!N43="","",IF(I35=1,IF(②選手情報入力!$N$5="","",②選手情報入力!$N$5),IF(②選手情報入力!$N$6="","",②選手情報入力!$N$6))))</f>
        <v/>
      </c>
      <c r="Y35" s="35" t="str">
        <f>IF(E35="","",IF(②選手情報入力!N43="","",0))</f>
        <v/>
      </c>
      <c r="Z35" t="str">
        <f>IF(E35="","",IF(②選手情報入力!N43="","",2))</f>
        <v/>
      </c>
      <c r="AA35" t="str">
        <f>IF(E35="","",IF(②選手情報入力!O43="","",IF(I35=1,種目情報!$J$5,種目情報!$J$8)))</f>
        <v/>
      </c>
      <c r="AB35" t="str">
        <f>IF(E35="","",IF(②選手情報入力!O43="","",IF(I35=1,IF(②選手情報入力!$O$5="","",②選手情報入力!$O$5),IF(②選手情報入力!$O$6="","",②選手情報入力!$O$6))))</f>
        <v/>
      </c>
      <c r="AC35" t="str">
        <f>IF(E35="","",IF(②選手情報入力!O43="","",0))</f>
        <v/>
      </c>
      <c r="AD35" t="str">
        <f>IF(E35="","",IF(②選手情報入力!O43="","",2))</f>
        <v/>
      </c>
      <c r="AE35" t="str">
        <f>IF(E35="","",IF(②選手情報入力!P43="","",IF(I35=1,種目情報!$J$6,種目情報!$J$9)))</f>
        <v/>
      </c>
      <c r="AF35" t="str">
        <f>IF(E35="","",IF(②選手情報入力!P43="","",IF(I35=1,IF(②選手情報入力!$P$5="","",②選手情報入力!$P$5),IF(②選手情報入力!$P$6="","",②選手情報入力!$P$6))))</f>
        <v/>
      </c>
      <c r="AG35" t="str">
        <f>IF(E35="","",IF(②選手情報入力!P43="","",0))</f>
        <v/>
      </c>
      <c r="AH35" t="str">
        <f>IF(E35="","",IF(②選手情報入力!P43="","",2))</f>
        <v/>
      </c>
    </row>
    <row r="36" spans="1:34">
      <c r="A36" t="str">
        <f>IF(E36="","",I36*1000000+①団体情報入力!$C$6*1000+②選手情報入力!A44)</f>
        <v/>
      </c>
      <c r="B36" t="str">
        <f>IF(E36="","",①団体情報入力!$C$6)</f>
        <v/>
      </c>
      <c r="E36" t="str">
        <f>IF(②選手情報入力!B44="","",②選手情報入力!B44)</f>
        <v/>
      </c>
      <c r="F36" t="str">
        <f>IF(E36="","",②選手情報入力!C44)</f>
        <v/>
      </c>
      <c r="G36" t="str">
        <f>IF(E36="","",②選手情報入力!D44)</f>
        <v/>
      </c>
      <c r="H36" t="str">
        <f t="shared" si="0"/>
        <v/>
      </c>
      <c r="I36" t="str">
        <f>IF(E36="","",IF(②選手情報入力!F44="男",1,2))</f>
        <v/>
      </c>
      <c r="J36" t="str">
        <f>IF(E36="","",IF(②選手情報入力!G44="","",②選手情報入力!G44))</f>
        <v/>
      </c>
      <c r="L36" t="str">
        <f t="shared" si="1"/>
        <v/>
      </c>
      <c r="M36" t="str">
        <f t="shared" si="2"/>
        <v/>
      </c>
      <c r="O36" t="str">
        <f>IF(E36="","",IF(②選手情報入力!H44="","",IF(I36=1,VLOOKUP(②選手情報入力!H44,種目情報!$A$4:$B$31,2,FALSE),VLOOKUP(②選手情報入力!H44,種目情報!$E$4:$F$26,2,FALSE))))</f>
        <v/>
      </c>
      <c r="P36" t="str">
        <f>IF(E36="","",IF(②選手情報入力!I44="","",②選手情報入力!I44))</f>
        <v/>
      </c>
      <c r="Q36" s="35" t="str">
        <f>IF(E36="","",IF(②選手情報入力!H44="","",0))</f>
        <v/>
      </c>
      <c r="R36" t="str">
        <f>IF(E36="","",IF(②選手情報入力!H44="","",IF(I36=1,VLOOKUP(②選手情報入力!H44,種目情報!$A$4:$C$31,3,FALSE),VLOOKUP(②選手情報入力!H44,種目情報!$E$4:$G$24,3,FALSE))))</f>
        <v/>
      </c>
      <c r="S36" t="str">
        <f>IF(E36="","",IF(②選手情報入力!J44="","",IF(I36=1,VLOOKUP(②選手情報入力!J44,種目情報!$A$4:$B$31,2,FALSE),VLOOKUP(②選手情報入力!J44,種目情報!$E$4:$F$26,2,FALSE))))</f>
        <v/>
      </c>
      <c r="T36" t="str">
        <f>IF(E36="","",IF(②選手情報入力!K44="","",②選手情報入力!K44))</f>
        <v/>
      </c>
      <c r="U36" s="35" t="str">
        <f>IF(E36="","",IF(②選手情報入力!J44="","",0))</f>
        <v/>
      </c>
      <c r="V36" t="str">
        <f>IF(E36="","",IF(②選手情報入力!J44="","",IF(I36=1,VLOOKUP(②選手情報入力!J44,種目情報!$A$4:$C$31,3,FALSE),VLOOKUP(②選手情報入力!J44,種目情報!$E$4:$G$24,3,FALSE))))</f>
        <v/>
      </c>
      <c r="W36" t="str">
        <f>IF(E36="","",IF(②選手情報入力!N44="","",IF(I36=1,種目情報!$J$4,種目情報!$J$7)))</f>
        <v/>
      </c>
      <c r="X36" t="str">
        <f>IF(A36="","",IF(②選手情報入力!N44="","",IF(I36=1,IF(②選手情報入力!$N$5="","",②選手情報入力!$N$5),IF(②選手情報入力!$N$6="","",②選手情報入力!$N$6))))</f>
        <v/>
      </c>
      <c r="Y36" s="35" t="str">
        <f>IF(E36="","",IF(②選手情報入力!N44="","",0))</f>
        <v/>
      </c>
      <c r="Z36" t="str">
        <f>IF(E36="","",IF(②選手情報入力!N44="","",2))</f>
        <v/>
      </c>
      <c r="AA36" t="str">
        <f>IF(E36="","",IF(②選手情報入力!O44="","",IF(I36=1,種目情報!$J$5,種目情報!$J$8)))</f>
        <v/>
      </c>
      <c r="AB36" t="str">
        <f>IF(E36="","",IF(②選手情報入力!O44="","",IF(I36=1,IF(②選手情報入力!$O$5="","",②選手情報入力!$O$5),IF(②選手情報入力!$O$6="","",②選手情報入力!$O$6))))</f>
        <v/>
      </c>
      <c r="AC36" t="str">
        <f>IF(E36="","",IF(②選手情報入力!O44="","",0))</f>
        <v/>
      </c>
      <c r="AD36" t="str">
        <f>IF(E36="","",IF(②選手情報入力!O44="","",2))</f>
        <v/>
      </c>
      <c r="AE36" t="str">
        <f>IF(E36="","",IF(②選手情報入力!P44="","",IF(I36=1,種目情報!$J$6,種目情報!$J$9)))</f>
        <v/>
      </c>
      <c r="AF36" t="str">
        <f>IF(E36="","",IF(②選手情報入力!P44="","",IF(I36=1,IF(②選手情報入力!$P$5="","",②選手情報入力!$P$5),IF(②選手情報入力!$P$6="","",②選手情報入力!$P$6))))</f>
        <v/>
      </c>
      <c r="AG36" t="str">
        <f>IF(E36="","",IF(②選手情報入力!P44="","",0))</f>
        <v/>
      </c>
      <c r="AH36" t="str">
        <f>IF(E36="","",IF(②選手情報入力!P44="","",2))</f>
        <v/>
      </c>
    </row>
    <row r="37" spans="1:34">
      <c r="A37" t="str">
        <f>IF(E37="","",I37*1000000+①団体情報入力!$C$6*1000+②選手情報入力!A45)</f>
        <v/>
      </c>
      <c r="B37" t="str">
        <f>IF(E37="","",①団体情報入力!$C$6)</f>
        <v/>
      </c>
      <c r="E37" t="str">
        <f>IF(②選手情報入力!B45="","",②選手情報入力!B45)</f>
        <v/>
      </c>
      <c r="F37" t="str">
        <f>IF(E37="","",②選手情報入力!C45)</f>
        <v/>
      </c>
      <c r="G37" t="str">
        <f>IF(E37="","",②選手情報入力!D45)</f>
        <v/>
      </c>
      <c r="H37" t="str">
        <f t="shared" si="0"/>
        <v/>
      </c>
      <c r="I37" t="str">
        <f>IF(E37="","",IF(②選手情報入力!F45="男",1,2))</f>
        <v/>
      </c>
      <c r="J37" t="str">
        <f>IF(E37="","",IF(②選手情報入力!G45="","",②選手情報入力!G45))</f>
        <v/>
      </c>
      <c r="L37" t="str">
        <f t="shared" si="1"/>
        <v/>
      </c>
      <c r="M37" t="str">
        <f t="shared" si="2"/>
        <v/>
      </c>
      <c r="O37" t="str">
        <f>IF(E37="","",IF(②選手情報入力!H45="","",IF(I37=1,VLOOKUP(②選手情報入力!H45,種目情報!$A$4:$B$31,2,FALSE),VLOOKUP(②選手情報入力!H45,種目情報!$E$4:$F$26,2,FALSE))))</f>
        <v/>
      </c>
      <c r="P37" t="str">
        <f>IF(E37="","",IF(②選手情報入力!I45="","",②選手情報入力!I45))</f>
        <v/>
      </c>
      <c r="Q37" s="35" t="str">
        <f>IF(E37="","",IF(②選手情報入力!H45="","",0))</f>
        <v/>
      </c>
      <c r="R37" t="str">
        <f>IF(E37="","",IF(②選手情報入力!H45="","",IF(I37=1,VLOOKUP(②選手情報入力!H45,種目情報!$A$4:$C$31,3,FALSE),VLOOKUP(②選手情報入力!H45,種目情報!$E$4:$G$24,3,FALSE))))</f>
        <v/>
      </c>
      <c r="S37" t="str">
        <f>IF(E37="","",IF(②選手情報入力!J45="","",IF(I37=1,VLOOKUP(②選手情報入力!J45,種目情報!$A$4:$B$31,2,FALSE),VLOOKUP(②選手情報入力!J45,種目情報!$E$4:$F$26,2,FALSE))))</f>
        <v/>
      </c>
      <c r="T37" t="str">
        <f>IF(E37="","",IF(②選手情報入力!K45="","",②選手情報入力!K45))</f>
        <v/>
      </c>
      <c r="U37" s="35" t="str">
        <f>IF(E37="","",IF(②選手情報入力!J45="","",0))</f>
        <v/>
      </c>
      <c r="V37" t="str">
        <f>IF(E37="","",IF(②選手情報入力!J45="","",IF(I37=1,VLOOKUP(②選手情報入力!J45,種目情報!$A$4:$C$31,3,FALSE),VLOOKUP(②選手情報入力!J45,種目情報!$E$4:$G$24,3,FALSE))))</f>
        <v/>
      </c>
      <c r="W37" t="str">
        <f>IF(E37="","",IF(②選手情報入力!N45="","",IF(I37=1,種目情報!$J$4,種目情報!$J$7)))</f>
        <v/>
      </c>
      <c r="X37" t="str">
        <f>IF(A37="","",IF(②選手情報入力!N45="","",IF(I37=1,IF(②選手情報入力!$N$5="","",②選手情報入力!$N$5),IF(②選手情報入力!$N$6="","",②選手情報入力!$N$6))))</f>
        <v/>
      </c>
      <c r="Y37" s="35" t="str">
        <f>IF(E37="","",IF(②選手情報入力!N45="","",0))</f>
        <v/>
      </c>
      <c r="Z37" t="str">
        <f>IF(E37="","",IF(②選手情報入力!N45="","",2))</f>
        <v/>
      </c>
      <c r="AA37" t="str">
        <f>IF(E37="","",IF(②選手情報入力!O45="","",IF(I37=1,種目情報!$J$5,種目情報!$J$8)))</f>
        <v/>
      </c>
      <c r="AB37" t="str">
        <f>IF(E37="","",IF(②選手情報入力!O45="","",IF(I37=1,IF(②選手情報入力!$O$5="","",②選手情報入力!$O$5),IF(②選手情報入力!$O$6="","",②選手情報入力!$O$6))))</f>
        <v/>
      </c>
      <c r="AC37" t="str">
        <f>IF(E37="","",IF(②選手情報入力!O45="","",0))</f>
        <v/>
      </c>
      <c r="AD37" t="str">
        <f>IF(E37="","",IF(②選手情報入力!O45="","",2))</f>
        <v/>
      </c>
      <c r="AE37" t="str">
        <f>IF(E37="","",IF(②選手情報入力!P45="","",IF(I37=1,種目情報!$J$6,種目情報!$J$9)))</f>
        <v/>
      </c>
      <c r="AF37" t="str">
        <f>IF(E37="","",IF(②選手情報入力!P45="","",IF(I37=1,IF(②選手情報入力!$P$5="","",②選手情報入力!$P$5),IF(②選手情報入力!$P$6="","",②選手情報入力!$P$6))))</f>
        <v/>
      </c>
      <c r="AG37" t="str">
        <f>IF(E37="","",IF(②選手情報入力!P45="","",0))</f>
        <v/>
      </c>
      <c r="AH37" t="str">
        <f>IF(E37="","",IF(②選手情報入力!P45="","",2))</f>
        <v/>
      </c>
    </row>
    <row r="38" spans="1:34">
      <c r="A38" t="str">
        <f>IF(E38="","",I38*1000000+①団体情報入力!$C$6*1000+②選手情報入力!A46)</f>
        <v/>
      </c>
      <c r="B38" t="str">
        <f>IF(E38="","",①団体情報入力!$C$6)</f>
        <v/>
      </c>
      <c r="E38" t="str">
        <f>IF(②選手情報入力!B46="","",②選手情報入力!B46)</f>
        <v/>
      </c>
      <c r="F38" t="str">
        <f>IF(E38="","",②選手情報入力!C46)</f>
        <v/>
      </c>
      <c r="G38" t="str">
        <f>IF(E38="","",②選手情報入力!D46)</f>
        <v/>
      </c>
      <c r="H38" t="str">
        <f t="shared" si="0"/>
        <v/>
      </c>
      <c r="I38" t="str">
        <f>IF(E38="","",IF(②選手情報入力!F46="男",1,2))</f>
        <v/>
      </c>
      <c r="J38" t="str">
        <f>IF(E38="","",IF(②選手情報入力!G46="","",②選手情報入力!G46))</f>
        <v/>
      </c>
      <c r="L38" t="str">
        <f t="shared" si="1"/>
        <v/>
      </c>
      <c r="M38" t="str">
        <f t="shared" si="2"/>
        <v/>
      </c>
      <c r="O38" t="str">
        <f>IF(E38="","",IF(②選手情報入力!H46="","",IF(I38=1,VLOOKUP(②選手情報入力!H46,種目情報!$A$4:$B$31,2,FALSE),VLOOKUP(②選手情報入力!H46,種目情報!$E$4:$F$26,2,FALSE))))</f>
        <v/>
      </c>
      <c r="P38" t="str">
        <f>IF(E38="","",IF(②選手情報入力!I46="","",②選手情報入力!I46))</f>
        <v/>
      </c>
      <c r="Q38" s="35" t="str">
        <f>IF(E38="","",IF(②選手情報入力!H46="","",0))</f>
        <v/>
      </c>
      <c r="R38" t="str">
        <f>IF(E38="","",IF(②選手情報入力!H46="","",IF(I38=1,VLOOKUP(②選手情報入力!H46,種目情報!$A$4:$C$31,3,FALSE),VLOOKUP(②選手情報入力!H46,種目情報!$E$4:$G$24,3,FALSE))))</f>
        <v/>
      </c>
      <c r="S38" t="str">
        <f>IF(E38="","",IF(②選手情報入力!J46="","",IF(I38=1,VLOOKUP(②選手情報入力!J46,種目情報!$A$4:$B$31,2,FALSE),VLOOKUP(②選手情報入力!J46,種目情報!$E$4:$F$26,2,FALSE))))</f>
        <v/>
      </c>
      <c r="T38" t="str">
        <f>IF(E38="","",IF(②選手情報入力!K46="","",②選手情報入力!K46))</f>
        <v/>
      </c>
      <c r="U38" s="35" t="str">
        <f>IF(E38="","",IF(②選手情報入力!J46="","",0))</f>
        <v/>
      </c>
      <c r="V38" t="str">
        <f>IF(E38="","",IF(②選手情報入力!J46="","",IF(I38=1,VLOOKUP(②選手情報入力!J46,種目情報!$A$4:$C$31,3,FALSE),VLOOKUP(②選手情報入力!J46,種目情報!$E$4:$G$24,3,FALSE))))</f>
        <v/>
      </c>
      <c r="W38" t="str">
        <f>IF(E38="","",IF(②選手情報入力!N46="","",IF(I38=1,種目情報!$J$4,種目情報!$J$7)))</f>
        <v/>
      </c>
      <c r="X38" t="str">
        <f>IF(A38="","",IF(②選手情報入力!N46="","",IF(I38=1,IF(②選手情報入力!$N$5="","",②選手情報入力!$N$5),IF(②選手情報入力!$N$6="","",②選手情報入力!$N$6))))</f>
        <v/>
      </c>
      <c r="Y38" s="35" t="str">
        <f>IF(E38="","",IF(②選手情報入力!N46="","",0))</f>
        <v/>
      </c>
      <c r="Z38" t="str">
        <f>IF(E38="","",IF(②選手情報入力!N46="","",2))</f>
        <v/>
      </c>
      <c r="AA38" t="str">
        <f>IF(E38="","",IF(②選手情報入力!O46="","",IF(I38=1,種目情報!$J$5,種目情報!$J$8)))</f>
        <v/>
      </c>
      <c r="AB38" t="str">
        <f>IF(E38="","",IF(②選手情報入力!O46="","",IF(I38=1,IF(②選手情報入力!$O$5="","",②選手情報入力!$O$5),IF(②選手情報入力!$O$6="","",②選手情報入力!$O$6))))</f>
        <v/>
      </c>
      <c r="AC38" t="str">
        <f>IF(E38="","",IF(②選手情報入力!O46="","",0))</f>
        <v/>
      </c>
      <c r="AD38" t="str">
        <f>IF(E38="","",IF(②選手情報入力!O46="","",2))</f>
        <v/>
      </c>
      <c r="AE38" t="str">
        <f>IF(E38="","",IF(②選手情報入力!P46="","",IF(I38=1,種目情報!$J$6,種目情報!$J$9)))</f>
        <v/>
      </c>
      <c r="AF38" t="str">
        <f>IF(E38="","",IF(②選手情報入力!P46="","",IF(I38=1,IF(②選手情報入力!$P$5="","",②選手情報入力!$P$5),IF(②選手情報入力!$P$6="","",②選手情報入力!$P$6))))</f>
        <v/>
      </c>
      <c r="AG38" t="str">
        <f>IF(E38="","",IF(②選手情報入力!P46="","",0))</f>
        <v/>
      </c>
      <c r="AH38" t="str">
        <f>IF(E38="","",IF(②選手情報入力!P46="","",2))</f>
        <v/>
      </c>
    </row>
    <row r="39" spans="1:34">
      <c r="A39" t="str">
        <f>IF(E39="","",I39*1000000+①団体情報入力!$C$6*1000+②選手情報入力!A47)</f>
        <v/>
      </c>
      <c r="B39" t="str">
        <f>IF(E39="","",①団体情報入力!$C$6)</f>
        <v/>
      </c>
      <c r="E39" t="str">
        <f>IF(②選手情報入力!B47="","",②選手情報入力!B47)</f>
        <v/>
      </c>
      <c r="F39" t="str">
        <f>IF(E39="","",②選手情報入力!C47)</f>
        <v/>
      </c>
      <c r="G39" t="str">
        <f>IF(E39="","",②選手情報入力!D47)</f>
        <v/>
      </c>
      <c r="H39" t="str">
        <f t="shared" si="0"/>
        <v/>
      </c>
      <c r="I39" t="str">
        <f>IF(E39="","",IF(②選手情報入力!F47="男",1,2))</f>
        <v/>
      </c>
      <c r="J39" t="str">
        <f>IF(E39="","",IF(②選手情報入力!G47="","",②選手情報入力!G47))</f>
        <v/>
      </c>
      <c r="L39" t="str">
        <f t="shared" si="1"/>
        <v/>
      </c>
      <c r="M39" t="str">
        <f t="shared" si="2"/>
        <v/>
      </c>
      <c r="O39" t="str">
        <f>IF(E39="","",IF(②選手情報入力!H47="","",IF(I39=1,VLOOKUP(②選手情報入力!H47,種目情報!$A$4:$B$31,2,FALSE),VLOOKUP(②選手情報入力!H47,種目情報!$E$4:$F$26,2,FALSE))))</f>
        <v/>
      </c>
      <c r="P39" t="str">
        <f>IF(E39="","",IF(②選手情報入力!I47="","",②選手情報入力!I47))</f>
        <v/>
      </c>
      <c r="Q39" s="35" t="str">
        <f>IF(E39="","",IF(②選手情報入力!H47="","",0))</f>
        <v/>
      </c>
      <c r="R39" t="str">
        <f>IF(E39="","",IF(②選手情報入力!H47="","",IF(I39=1,VLOOKUP(②選手情報入力!H47,種目情報!$A$4:$C$31,3,FALSE),VLOOKUP(②選手情報入力!H47,種目情報!$E$4:$G$24,3,FALSE))))</f>
        <v/>
      </c>
      <c r="S39" t="str">
        <f>IF(E39="","",IF(②選手情報入力!J47="","",IF(I39=1,VLOOKUP(②選手情報入力!J47,種目情報!$A$4:$B$31,2,FALSE),VLOOKUP(②選手情報入力!J47,種目情報!$E$4:$F$26,2,FALSE))))</f>
        <v/>
      </c>
      <c r="T39" t="str">
        <f>IF(E39="","",IF(②選手情報入力!K47="","",②選手情報入力!K47))</f>
        <v/>
      </c>
      <c r="U39" s="35" t="str">
        <f>IF(E39="","",IF(②選手情報入力!J47="","",0))</f>
        <v/>
      </c>
      <c r="V39" t="str">
        <f>IF(E39="","",IF(②選手情報入力!J47="","",IF(I39=1,VLOOKUP(②選手情報入力!J47,種目情報!$A$4:$C$31,3,FALSE),VLOOKUP(②選手情報入力!J47,種目情報!$E$4:$G$24,3,FALSE))))</f>
        <v/>
      </c>
      <c r="W39" t="str">
        <f>IF(E39="","",IF(②選手情報入力!N47="","",IF(I39=1,種目情報!$J$4,種目情報!$J$7)))</f>
        <v/>
      </c>
      <c r="X39" t="str">
        <f>IF(A39="","",IF(②選手情報入力!N47="","",IF(I39=1,IF(②選手情報入力!$N$5="","",②選手情報入力!$N$5),IF(②選手情報入力!$N$6="","",②選手情報入力!$N$6))))</f>
        <v/>
      </c>
      <c r="Y39" s="35" t="str">
        <f>IF(E39="","",IF(②選手情報入力!N47="","",0))</f>
        <v/>
      </c>
      <c r="Z39" t="str">
        <f>IF(E39="","",IF(②選手情報入力!N47="","",2))</f>
        <v/>
      </c>
      <c r="AA39" t="str">
        <f>IF(E39="","",IF(②選手情報入力!O47="","",IF(I39=1,種目情報!$J$5,種目情報!$J$8)))</f>
        <v/>
      </c>
      <c r="AB39" t="str">
        <f>IF(E39="","",IF(②選手情報入力!O47="","",IF(I39=1,IF(②選手情報入力!$O$5="","",②選手情報入力!$O$5),IF(②選手情報入力!$O$6="","",②選手情報入力!$O$6))))</f>
        <v/>
      </c>
      <c r="AC39" t="str">
        <f>IF(E39="","",IF(②選手情報入力!O47="","",0))</f>
        <v/>
      </c>
      <c r="AD39" t="str">
        <f>IF(E39="","",IF(②選手情報入力!O47="","",2))</f>
        <v/>
      </c>
      <c r="AE39" t="str">
        <f>IF(E39="","",IF(②選手情報入力!P47="","",IF(I39=1,種目情報!$J$6,種目情報!$J$9)))</f>
        <v/>
      </c>
      <c r="AF39" t="str">
        <f>IF(E39="","",IF(②選手情報入力!P47="","",IF(I39=1,IF(②選手情報入力!$P$5="","",②選手情報入力!$P$5),IF(②選手情報入力!$P$6="","",②選手情報入力!$P$6))))</f>
        <v/>
      </c>
      <c r="AG39" t="str">
        <f>IF(E39="","",IF(②選手情報入力!P47="","",0))</f>
        <v/>
      </c>
      <c r="AH39" t="str">
        <f>IF(E39="","",IF(②選手情報入力!P47="","",2))</f>
        <v/>
      </c>
    </row>
    <row r="40" spans="1:34">
      <c r="A40" t="str">
        <f>IF(E40="","",I40*1000000+①団体情報入力!$C$6*1000+②選手情報入力!A48)</f>
        <v/>
      </c>
      <c r="B40" t="str">
        <f>IF(E40="","",①団体情報入力!$C$6)</f>
        <v/>
      </c>
      <c r="E40" t="str">
        <f>IF(②選手情報入力!B48="","",②選手情報入力!B48)</f>
        <v/>
      </c>
      <c r="F40" t="str">
        <f>IF(E40="","",②選手情報入力!C48)</f>
        <v/>
      </c>
      <c r="G40" t="str">
        <f>IF(E40="","",②選手情報入力!D48)</f>
        <v/>
      </c>
      <c r="H40" t="str">
        <f t="shared" si="0"/>
        <v/>
      </c>
      <c r="I40" t="str">
        <f>IF(E40="","",IF(②選手情報入力!F48="男",1,2))</f>
        <v/>
      </c>
      <c r="J40" t="str">
        <f>IF(E40="","",IF(②選手情報入力!G48="","",②選手情報入力!G48))</f>
        <v/>
      </c>
      <c r="L40" t="str">
        <f t="shared" si="1"/>
        <v/>
      </c>
      <c r="M40" t="str">
        <f t="shared" si="2"/>
        <v/>
      </c>
      <c r="O40" t="str">
        <f>IF(E40="","",IF(②選手情報入力!H48="","",IF(I40=1,VLOOKUP(②選手情報入力!H48,種目情報!$A$4:$B$31,2,FALSE),VLOOKUP(②選手情報入力!H48,種目情報!$E$4:$F$26,2,FALSE))))</f>
        <v/>
      </c>
      <c r="P40" t="str">
        <f>IF(E40="","",IF(②選手情報入力!I48="","",②選手情報入力!I48))</f>
        <v/>
      </c>
      <c r="Q40" s="35" t="str">
        <f>IF(E40="","",IF(②選手情報入力!H48="","",0))</f>
        <v/>
      </c>
      <c r="R40" t="str">
        <f>IF(E40="","",IF(②選手情報入力!H48="","",IF(I40=1,VLOOKUP(②選手情報入力!H48,種目情報!$A$4:$C$31,3,FALSE),VLOOKUP(②選手情報入力!H48,種目情報!$E$4:$G$24,3,FALSE))))</f>
        <v/>
      </c>
      <c r="S40" t="str">
        <f>IF(E40="","",IF(②選手情報入力!J48="","",IF(I40=1,VLOOKUP(②選手情報入力!J48,種目情報!$A$4:$B$31,2,FALSE),VLOOKUP(②選手情報入力!J48,種目情報!$E$4:$F$26,2,FALSE))))</f>
        <v/>
      </c>
      <c r="T40" t="str">
        <f>IF(E40="","",IF(②選手情報入力!K48="","",②選手情報入力!K48))</f>
        <v/>
      </c>
      <c r="U40" s="35" t="str">
        <f>IF(E40="","",IF(②選手情報入力!J48="","",0))</f>
        <v/>
      </c>
      <c r="V40" t="str">
        <f>IF(E40="","",IF(②選手情報入力!J48="","",IF(I40=1,VLOOKUP(②選手情報入力!J48,種目情報!$A$4:$C$31,3,FALSE),VLOOKUP(②選手情報入力!J48,種目情報!$E$4:$G$24,3,FALSE))))</f>
        <v/>
      </c>
      <c r="W40" t="str">
        <f>IF(E40="","",IF(②選手情報入力!N48="","",IF(I40=1,種目情報!$J$4,種目情報!$J$7)))</f>
        <v/>
      </c>
      <c r="X40" t="str">
        <f>IF(A40="","",IF(②選手情報入力!N48="","",IF(I40=1,IF(②選手情報入力!$N$5="","",②選手情報入力!$N$5),IF(②選手情報入力!$N$6="","",②選手情報入力!$N$6))))</f>
        <v/>
      </c>
      <c r="Y40" s="35" t="str">
        <f>IF(E40="","",IF(②選手情報入力!N48="","",0))</f>
        <v/>
      </c>
      <c r="Z40" t="str">
        <f>IF(E40="","",IF(②選手情報入力!N48="","",2))</f>
        <v/>
      </c>
      <c r="AA40" t="str">
        <f>IF(E40="","",IF(②選手情報入力!O48="","",IF(I40=1,種目情報!$J$5,種目情報!$J$8)))</f>
        <v/>
      </c>
      <c r="AB40" t="str">
        <f>IF(E40="","",IF(②選手情報入力!O48="","",IF(I40=1,IF(②選手情報入力!$O$5="","",②選手情報入力!$O$5),IF(②選手情報入力!$O$6="","",②選手情報入力!$O$6))))</f>
        <v/>
      </c>
      <c r="AC40" t="str">
        <f>IF(E40="","",IF(②選手情報入力!O48="","",0))</f>
        <v/>
      </c>
      <c r="AD40" t="str">
        <f>IF(E40="","",IF(②選手情報入力!O48="","",2))</f>
        <v/>
      </c>
      <c r="AE40" t="str">
        <f>IF(E40="","",IF(②選手情報入力!P48="","",IF(I40=1,種目情報!$J$6,種目情報!$J$9)))</f>
        <v/>
      </c>
      <c r="AF40" t="str">
        <f>IF(E40="","",IF(②選手情報入力!P48="","",IF(I40=1,IF(②選手情報入力!$P$5="","",②選手情報入力!$P$5),IF(②選手情報入力!$P$6="","",②選手情報入力!$P$6))))</f>
        <v/>
      </c>
      <c r="AG40" t="str">
        <f>IF(E40="","",IF(②選手情報入力!P48="","",0))</f>
        <v/>
      </c>
      <c r="AH40" t="str">
        <f>IF(E40="","",IF(②選手情報入力!P48="","",2))</f>
        <v/>
      </c>
    </row>
    <row r="41" spans="1:34">
      <c r="A41" t="str">
        <f>IF(E41="","",I41*1000000+①団体情報入力!$C$6*1000+②選手情報入力!A49)</f>
        <v/>
      </c>
      <c r="B41" t="str">
        <f>IF(E41="","",①団体情報入力!$C$6)</f>
        <v/>
      </c>
      <c r="E41" t="str">
        <f>IF(②選手情報入力!B49="","",②選手情報入力!B49)</f>
        <v/>
      </c>
      <c r="F41" t="str">
        <f>IF(E41="","",②選手情報入力!C49)</f>
        <v/>
      </c>
      <c r="G41" t="str">
        <f>IF(E41="","",②選手情報入力!D49)</f>
        <v/>
      </c>
      <c r="H41" t="str">
        <f t="shared" si="0"/>
        <v/>
      </c>
      <c r="I41" t="str">
        <f>IF(E41="","",IF(②選手情報入力!F49="男",1,2))</f>
        <v/>
      </c>
      <c r="J41" t="str">
        <f>IF(E41="","",IF(②選手情報入力!G49="","",②選手情報入力!G49))</f>
        <v/>
      </c>
      <c r="L41" t="str">
        <f t="shared" si="1"/>
        <v/>
      </c>
      <c r="M41" t="str">
        <f t="shared" si="2"/>
        <v/>
      </c>
      <c r="O41" t="str">
        <f>IF(E41="","",IF(②選手情報入力!H49="","",IF(I41=1,VLOOKUP(②選手情報入力!H49,種目情報!$A$4:$B$31,2,FALSE),VLOOKUP(②選手情報入力!H49,種目情報!$E$4:$F$26,2,FALSE))))</f>
        <v/>
      </c>
      <c r="P41" t="str">
        <f>IF(E41="","",IF(②選手情報入力!I49="","",②選手情報入力!I49))</f>
        <v/>
      </c>
      <c r="Q41" s="35" t="str">
        <f>IF(E41="","",IF(②選手情報入力!H49="","",0))</f>
        <v/>
      </c>
      <c r="R41" t="str">
        <f>IF(E41="","",IF(②選手情報入力!H49="","",IF(I41=1,VLOOKUP(②選手情報入力!H49,種目情報!$A$4:$C$31,3,FALSE),VLOOKUP(②選手情報入力!H49,種目情報!$E$4:$G$24,3,FALSE))))</f>
        <v/>
      </c>
      <c r="S41" t="str">
        <f>IF(E41="","",IF(②選手情報入力!J49="","",IF(I41=1,VLOOKUP(②選手情報入力!J49,種目情報!$A$4:$B$31,2,FALSE),VLOOKUP(②選手情報入力!J49,種目情報!$E$4:$F$26,2,FALSE))))</f>
        <v/>
      </c>
      <c r="T41" t="str">
        <f>IF(E41="","",IF(②選手情報入力!K49="","",②選手情報入力!K49))</f>
        <v/>
      </c>
      <c r="U41" s="35" t="str">
        <f>IF(E41="","",IF(②選手情報入力!J49="","",0))</f>
        <v/>
      </c>
      <c r="V41" t="str">
        <f>IF(E41="","",IF(②選手情報入力!J49="","",IF(I41=1,VLOOKUP(②選手情報入力!J49,種目情報!$A$4:$C$31,3,FALSE),VLOOKUP(②選手情報入力!J49,種目情報!$E$4:$G$24,3,FALSE))))</f>
        <v/>
      </c>
      <c r="W41" t="str">
        <f>IF(E41="","",IF(②選手情報入力!N49="","",IF(I41=1,種目情報!$J$4,種目情報!$J$7)))</f>
        <v/>
      </c>
      <c r="X41" t="str">
        <f>IF(A41="","",IF(②選手情報入力!N49="","",IF(I41=1,IF(②選手情報入力!$N$5="","",②選手情報入力!$N$5),IF(②選手情報入力!$N$6="","",②選手情報入力!$N$6))))</f>
        <v/>
      </c>
      <c r="Y41" s="35" t="str">
        <f>IF(E41="","",IF(②選手情報入力!N49="","",0))</f>
        <v/>
      </c>
      <c r="Z41" t="str">
        <f>IF(E41="","",IF(②選手情報入力!N49="","",2))</f>
        <v/>
      </c>
      <c r="AA41" t="str">
        <f>IF(E41="","",IF(②選手情報入力!O49="","",IF(I41=1,種目情報!$J$5,種目情報!$J$8)))</f>
        <v/>
      </c>
      <c r="AB41" t="str">
        <f>IF(E41="","",IF(②選手情報入力!O49="","",IF(I41=1,IF(②選手情報入力!$O$5="","",②選手情報入力!$O$5),IF(②選手情報入力!$O$6="","",②選手情報入力!$O$6))))</f>
        <v/>
      </c>
      <c r="AC41" t="str">
        <f>IF(E41="","",IF(②選手情報入力!O49="","",0))</f>
        <v/>
      </c>
      <c r="AD41" t="str">
        <f>IF(E41="","",IF(②選手情報入力!O49="","",2))</f>
        <v/>
      </c>
      <c r="AE41" t="str">
        <f>IF(E41="","",IF(②選手情報入力!P49="","",IF(I41=1,種目情報!$J$6,種目情報!$J$9)))</f>
        <v/>
      </c>
      <c r="AF41" t="str">
        <f>IF(E41="","",IF(②選手情報入力!P49="","",IF(I41=1,IF(②選手情報入力!$P$5="","",②選手情報入力!$P$5),IF(②選手情報入力!$P$6="","",②選手情報入力!$P$6))))</f>
        <v/>
      </c>
      <c r="AG41" t="str">
        <f>IF(E41="","",IF(②選手情報入力!P49="","",0))</f>
        <v/>
      </c>
      <c r="AH41" t="str">
        <f>IF(E41="","",IF(②選手情報入力!P49="","",2))</f>
        <v/>
      </c>
    </row>
    <row r="42" spans="1:34">
      <c r="A42" t="str">
        <f>IF(E42="","",I42*1000000+①団体情報入力!$C$6*1000+②選手情報入力!A50)</f>
        <v/>
      </c>
      <c r="B42" t="str">
        <f>IF(E42="","",①団体情報入力!$C$6)</f>
        <v/>
      </c>
      <c r="E42" t="str">
        <f>IF(②選手情報入力!B50="","",②選手情報入力!B50)</f>
        <v/>
      </c>
      <c r="F42" t="str">
        <f>IF(E42="","",②選手情報入力!C50)</f>
        <v/>
      </c>
      <c r="G42" t="str">
        <f>IF(E42="","",②選手情報入力!D50)</f>
        <v/>
      </c>
      <c r="H42" t="str">
        <f t="shared" si="0"/>
        <v/>
      </c>
      <c r="I42" t="str">
        <f>IF(E42="","",IF(②選手情報入力!F50="男",1,2))</f>
        <v/>
      </c>
      <c r="J42" t="str">
        <f>IF(E42="","",IF(②選手情報入力!G50="","",②選手情報入力!G50))</f>
        <v/>
      </c>
      <c r="L42" t="str">
        <f t="shared" si="1"/>
        <v/>
      </c>
      <c r="M42" t="str">
        <f t="shared" si="2"/>
        <v/>
      </c>
      <c r="O42" t="str">
        <f>IF(E42="","",IF(②選手情報入力!H50="","",IF(I42=1,VLOOKUP(②選手情報入力!H50,種目情報!$A$4:$B$31,2,FALSE),VLOOKUP(②選手情報入力!H50,種目情報!$E$4:$F$26,2,FALSE))))</f>
        <v/>
      </c>
      <c r="P42" t="str">
        <f>IF(E42="","",IF(②選手情報入力!I50="","",②選手情報入力!I50))</f>
        <v/>
      </c>
      <c r="Q42" s="35" t="str">
        <f>IF(E42="","",IF(②選手情報入力!H50="","",0))</f>
        <v/>
      </c>
      <c r="R42" t="str">
        <f>IF(E42="","",IF(②選手情報入力!H50="","",IF(I42=1,VLOOKUP(②選手情報入力!H50,種目情報!$A$4:$C$31,3,FALSE),VLOOKUP(②選手情報入力!H50,種目情報!$E$4:$G$24,3,FALSE))))</f>
        <v/>
      </c>
      <c r="S42" t="str">
        <f>IF(E42="","",IF(②選手情報入力!J50="","",IF(I42=1,VLOOKUP(②選手情報入力!J50,種目情報!$A$4:$B$31,2,FALSE),VLOOKUP(②選手情報入力!J50,種目情報!$E$4:$F$26,2,FALSE))))</f>
        <v/>
      </c>
      <c r="T42" t="str">
        <f>IF(E42="","",IF(②選手情報入力!K50="","",②選手情報入力!K50))</f>
        <v/>
      </c>
      <c r="U42" s="35" t="str">
        <f>IF(E42="","",IF(②選手情報入力!J50="","",0))</f>
        <v/>
      </c>
      <c r="V42" t="str">
        <f>IF(E42="","",IF(②選手情報入力!J50="","",IF(I42=1,VLOOKUP(②選手情報入力!J50,種目情報!$A$4:$C$31,3,FALSE),VLOOKUP(②選手情報入力!J50,種目情報!$E$4:$G$24,3,FALSE))))</f>
        <v/>
      </c>
      <c r="W42" t="str">
        <f>IF(E42="","",IF(②選手情報入力!N50="","",IF(I42=1,種目情報!$J$4,種目情報!$J$7)))</f>
        <v/>
      </c>
      <c r="X42" t="str">
        <f>IF(A42="","",IF(②選手情報入力!N50="","",IF(I42=1,IF(②選手情報入力!$N$5="","",②選手情報入力!$N$5),IF(②選手情報入力!$N$6="","",②選手情報入力!$N$6))))</f>
        <v/>
      </c>
      <c r="Y42" s="35" t="str">
        <f>IF(E42="","",IF(②選手情報入力!N50="","",0))</f>
        <v/>
      </c>
      <c r="Z42" t="str">
        <f>IF(E42="","",IF(②選手情報入力!N50="","",2))</f>
        <v/>
      </c>
      <c r="AA42" t="str">
        <f>IF(E42="","",IF(②選手情報入力!O50="","",IF(I42=1,種目情報!$J$5,種目情報!$J$8)))</f>
        <v/>
      </c>
      <c r="AB42" t="str">
        <f>IF(E42="","",IF(②選手情報入力!O50="","",IF(I42=1,IF(②選手情報入力!$O$5="","",②選手情報入力!$O$5),IF(②選手情報入力!$O$6="","",②選手情報入力!$O$6))))</f>
        <v/>
      </c>
      <c r="AC42" t="str">
        <f>IF(E42="","",IF(②選手情報入力!O50="","",0))</f>
        <v/>
      </c>
      <c r="AD42" t="str">
        <f>IF(E42="","",IF(②選手情報入力!O50="","",2))</f>
        <v/>
      </c>
      <c r="AE42" t="str">
        <f>IF(E42="","",IF(②選手情報入力!P50="","",IF(I42=1,種目情報!$J$6,種目情報!$J$9)))</f>
        <v/>
      </c>
      <c r="AF42" t="str">
        <f>IF(E42="","",IF(②選手情報入力!P50="","",IF(I42=1,IF(②選手情報入力!$P$5="","",②選手情報入力!$P$5),IF(②選手情報入力!$P$6="","",②選手情報入力!$P$6))))</f>
        <v/>
      </c>
      <c r="AG42" t="str">
        <f>IF(E42="","",IF(②選手情報入力!P50="","",0))</f>
        <v/>
      </c>
      <c r="AH42" t="str">
        <f>IF(E42="","",IF(②選手情報入力!P50="","",2))</f>
        <v/>
      </c>
    </row>
    <row r="43" spans="1:34">
      <c r="A43" t="str">
        <f>IF(E43="","",I43*1000000+①団体情報入力!$C$6*1000+②選手情報入力!A51)</f>
        <v/>
      </c>
      <c r="B43" t="str">
        <f>IF(E43="","",①団体情報入力!$C$6)</f>
        <v/>
      </c>
      <c r="E43" t="str">
        <f>IF(②選手情報入力!B51="","",②選手情報入力!B51)</f>
        <v/>
      </c>
      <c r="F43" t="str">
        <f>IF(E43="","",②選手情報入力!C51)</f>
        <v/>
      </c>
      <c r="G43" t="str">
        <f>IF(E43="","",②選手情報入力!D51)</f>
        <v/>
      </c>
      <c r="H43" t="str">
        <f t="shared" si="0"/>
        <v/>
      </c>
      <c r="I43" t="str">
        <f>IF(E43="","",IF(②選手情報入力!F51="男",1,2))</f>
        <v/>
      </c>
      <c r="J43" t="str">
        <f>IF(E43="","",IF(②選手情報入力!G51="","",②選手情報入力!G51))</f>
        <v/>
      </c>
      <c r="L43" t="str">
        <f t="shared" si="1"/>
        <v/>
      </c>
      <c r="M43" t="str">
        <f t="shared" si="2"/>
        <v/>
      </c>
      <c r="O43" t="str">
        <f>IF(E43="","",IF(②選手情報入力!H51="","",IF(I43=1,VLOOKUP(②選手情報入力!H51,種目情報!$A$4:$B$31,2,FALSE),VLOOKUP(②選手情報入力!H51,種目情報!$E$4:$F$26,2,FALSE))))</f>
        <v/>
      </c>
      <c r="P43" t="str">
        <f>IF(E43="","",IF(②選手情報入力!I51="","",②選手情報入力!I51))</f>
        <v/>
      </c>
      <c r="Q43" s="35" t="str">
        <f>IF(E43="","",IF(②選手情報入力!H51="","",0))</f>
        <v/>
      </c>
      <c r="R43" t="str">
        <f>IF(E43="","",IF(②選手情報入力!H51="","",IF(I43=1,VLOOKUP(②選手情報入力!H51,種目情報!$A$4:$C$31,3,FALSE),VLOOKUP(②選手情報入力!H51,種目情報!$E$4:$G$24,3,FALSE))))</f>
        <v/>
      </c>
      <c r="S43" t="str">
        <f>IF(E43="","",IF(②選手情報入力!J51="","",IF(I43=1,VLOOKUP(②選手情報入力!J51,種目情報!$A$4:$B$31,2,FALSE),VLOOKUP(②選手情報入力!J51,種目情報!$E$4:$F$26,2,FALSE))))</f>
        <v/>
      </c>
      <c r="T43" t="str">
        <f>IF(E43="","",IF(②選手情報入力!K51="","",②選手情報入力!K51))</f>
        <v/>
      </c>
      <c r="U43" s="35" t="str">
        <f>IF(E43="","",IF(②選手情報入力!J51="","",0))</f>
        <v/>
      </c>
      <c r="V43" t="str">
        <f>IF(E43="","",IF(②選手情報入力!J51="","",IF(I43=1,VLOOKUP(②選手情報入力!J51,種目情報!$A$4:$C$31,3,FALSE),VLOOKUP(②選手情報入力!J51,種目情報!$E$4:$G$24,3,FALSE))))</f>
        <v/>
      </c>
      <c r="W43" t="str">
        <f>IF(E43="","",IF(②選手情報入力!N51="","",IF(I43=1,種目情報!$J$4,種目情報!$J$7)))</f>
        <v/>
      </c>
      <c r="X43" t="str">
        <f>IF(A43="","",IF(②選手情報入力!N51="","",IF(I43=1,IF(②選手情報入力!$N$5="","",②選手情報入力!$N$5),IF(②選手情報入力!$N$6="","",②選手情報入力!$N$6))))</f>
        <v/>
      </c>
      <c r="Y43" s="35" t="str">
        <f>IF(E43="","",IF(②選手情報入力!N51="","",0))</f>
        <v/>
      </c>
      <c r="Z43" t="str">
        <f>IF(E43="","",IF(②選手情報入力!N51="","",2))</f>
        <v/>
      </c>
      <c r="AA43" t="str">
        <f>IF(E43="","",IF(②選手情報入力!O51="","",IF(I43=1,種目情報!$J$5,種目情報!$J$8)))</f>
        <v/>
      </c>
      <c r="AB43" t="str">
        <f>IF(E43="","",IF(②選手情報入力!O51="","",IF(I43=1,IF(②選手情報入力!$O$5="","",②選手情報入力!$O$5),IF(②選手情報入力!$O$6="","",②選手情報入力!$O$6))))</f>
        <v/>
      </c>
      <c r="AC43" t="str">
        <f>IF(E43="","",IF(②選手情報入力!O51="","",0))</f>
        <v/>
      </c>
      <c r="AD43" t="str">
        <f>IF(E43="","",IF(②選手情報入力!O51="","",2))</f>
        <v/>
      </c>
      <c r="AE43" t="str">
        <f>IF(E43="","",IF(②選手情報入力!P51="","",IF(I43=1,種目情報!$J$6,種目情報!$J$9)))</f>
        <v/>
      </c>
      <c r="AF43" t="str">
        <f>IF(E43="","",IF(②選手情報入力!P51="","",IF(I43=1,IF(②選手情報入力!$P$5="","",②選手情報入力!$P$5),IF(②選手情報入力!$P$6="","",②選手情報入力!$P$6))))</f>
        <v/>
      </c>
      <c r="AG43" t="str">
        <f>IF(E43="","",IF(②選手情報入力!P51="","",0))</f>
        <v/>
      </c>
      <c r="AH43" t="str">
        <f>IF(E43="","",IF(②選手情報入力!P51="","",2))</f>
        <v/>
      </c>
    </row>
    <row r="44" spans="1:34">
      <c r="A44" t="str">
        <f>IF(E44="","",I44*1000000+①団体情報入力!$C$6*1000+②選手情報入力!A52)</f>
        <v/>
      </c>
      <c r="B44" t="str">
        <f>IF(E44="","",①団体情報入力!$C$6)</f>
        <v/>
      </c>
      <c r="E44" t="str">
        <f>IF(②選手情報入力!B52="","",②選手情報入力!B52)</f>
        <v/>
      </c>
      <c r="F44" t="str">
        <f>IF(E44="","",②選手情報入力!C52)</f>
        <v/>
      </c>
      <c r="G44" t="str">
        <f>IF(E44="","",②選手情報入力!D52)</f>
        <v/>
      </c>
      <c r="H44" t="str">
        <f t="shared" si="0"/>
        <v/>
      </c>
      <c r="I44" t="str">
        <f>IF(E44="","",IF(②選手情報入力!F52="男",1,2))</f>
        <v/>
      </c>
      <c r="J44" t="str">
        <f>IF(E44="","",IF(②選手情報入力!G52="","",②選手情報入力!G52))</f>
        <v/>
      </c>
      <c r="L44" t="str">
        <f t="shared" si="1"/>
        <v/>
      </c>
      <c r="M44" t="str">
        <f t="shared" si="2"/>
        <v/>
      </c>
      <c r="O44" t="str">
        <f>IF(E44="","",IF(②選手情報入力!H52="","",IF(I44=1,VLOOKUP(②選手情報入力!H52,種目情報!$A$4:$B$31,2,FALSE),VLOOKUP(②選手情報入力!H52,種目情報!$E$4:$F$26,2,FALSE))))</f>
        <v/>
      </c>
      <c r="P44" t="str">
        <f>IF(E44="","",IF(②選手情報入力!I52="","",②選手情報入力!I52))</f>
        <v/>
      </c>
      <c r="Q44" s="35" t="str">
        <f>IF(E44="","",IF(②選手情報入力!H52="","",0))</f>
        <v/>
      </c>
      <c r="R44" t="str">
        <f>IF(E44="","",IF(②選手情報入力!H52="","",IF(I44=1,VLOOKUP(②選手情報入力!H52,種目情報!$A$4:$C$31,3,FALSE),VLOOKUP(②選手情報入力!H52,種目情報!$E$4:$G$24,3,FALSE))))</f>
        <v/>
      </c>
      <c r="S44" t="str">
        <f>IF(E44="","",IF(②選手情報入力!J52="","",IF(I44=1,VLOOKUP(②選手情報入力!J52,種目情報!$A$4:$B$31,2,FALSE),VLOOKUP(②選手情報入力!J52,種目情報!$E$4:$F$26,2,FALSE))))</f>
        <v/>
      </c>
      <c r="T44" t="str">
        <f>IF(E44="","",IF(②選手情報入力!K52="","",②選手情報入力!K52))</f>
        <v/>
      </c>
      <c r="U44" s="35" t="str">
        <f>IF(E44="","",IF(②選手情報入力!J52="","",0))</f>
        <v/>
      </c>
      <c r="V44" t="str">
        <f>IF(E44="","",IF(②選手情報入力!J52="","",IF(I44=1,VLOOKUP(②選手情報入力!J52,種目情報!$A$4:$C$31,3,FALSE),VLOOKUP(②選手情報入力!J52,種目情報!$E$4:$G$24,3,FALSE))))</f>
        <v/>
      </c>
      <c r="W44" t="str">
        <f>IF(E44="","",IF(②選手情報入力!N52="","",IF(I44=1,種目情報!$J$4,種目情報!$J$7)))</f>
        <v/>
      </c>
      <c r="X44" t="str">
        <f>IF(A44="","",IF(②選手情報入力!N52="","",IF(I44=1,IF(②選手情報入力!$N$5="","",②選手情報入力!$N$5),IF(②選手情報入力!$N$6="","",②選手情報入力!$N$6))))</f>
        <v/>
      </c>
      <c r="Y44" s="35" t="str">
        <f>IF(E44="","",IF(②選手情報入力!N52="","",0))</f>
        <v/>
      </c>
      <c r="Z44" t="str">
        <f>IF(E44="","",IF(②選手情報入力!N52="","",2))</f>
        <v/>
      </c>
      <c r="AA44" t="str">
        <f>IF(E44="","",IF(②選手情報入力!O52="","",IF(I44=1,種目情報!$J$5,種目情報!$J$8)))</f>
        <v/>
      </c>
      <c r="AB44" t="str">
        <f>IF(E44="","",IF(②選手情報入力!O52="","",IF(I44=1,IF(②選手情報入力!$O$5="","",②選手情報入力!$O$5),IF(②選手情報入力!$O$6="","",②選手情報入力!$O$6))))</f>
        <v/>
      </c>
      <c r="AC44" t="str">
        <f>IF(E44="","",IF(②選手情報入力!O52="","",0))</f>
        <v/>
      </c>
      <c r="AD44" t="str">
        <f>IF(E44="","",IF(②選手情報入力!O52="","",2))</f>
        <v/>
      </c>
      <c r="AE44" t="str">
        <f>IF(E44="","",IF(②選手情報入力!P52="","",IF(I44=1,種目情報!$J$6,種目情報!$J$9)))</f>
        <v/>
      </c>
      <c r="AF44" t="str">
        <f>IF(E44="","",IF(②選手情報入力!P52="","",IF(I44=1,IF(②選手情報入力!$P$5="","",②選手情報入力!$P$5),IF(②選手情報入力!$P$6="","",②選手情報入力!$P$6))))</f>
        <v/>
      </c>
      <c r="AG44" t="str">
        <f>IF(E44="","",IF(②選手情報入力!P52="","",0))</f>
        <v/>
      </c>
      <c r="AH44" t="str">
        <f>IF(E44="","",IF(②選手情報入力!P52="","",2))</f>
        <v/>
      </c>
    </row>
    <row r="45" spans="1:34">
      <c r="A45" t="str">
        <f>IF(E45="","",I45*1000000+①団体情報入力!$C$6*1000+②選手情報入力!A53)</f>
        <v/>
      </c>
      <c r="B45" t="str">
        <f>IF(E45="","",①団体情報入力!$C$6)</f>
        <v/>
      </c>
      <c r="E45" t="str">
        <f>IF(②選手情報入力!B53="","",②選手情報入力!B53)</f>
        <v/>
      </c>
      <c r="F45" t="str">
        <f>IF(E45="","",②選手情報入力!C53)</f>
        <v/>
      </c>
      <c r="G45" t="str">
        <f>IF(E45="","",②選手情報入力!D53)</f>
        <v/>
      </c>
      <c r="H45" t="str">
        <f t="shared" si="0"/>
        <v/>
      </c>
      <c r="I45" t="str">
        <f>IF(E45="","",IF(②選手情報入力!F53="男",1,2))</f>
        <v/>
      </c>
      <c r="J45" t="str">
        <f>IF(E45="","",IF(②選手情報入力!G53="","",②選手情報入力!G53))</f>
        <v/>
      </c>
      <c r="L45" t="str">
        <f t="shared" si="1"/>
        <v/>
      </c>
      <c r="M45" t="str">
        <f t="shared" si="2"/>
        <v/>
      </c>
      <c r="O45" t="str">
        <f>IF(E45="","",IF(②選手情報入力!H53="","",IF(I45=1,VLOOKUP(②選手情報入力!H53,種目情報!$A$4:$B$31,2,FALSE),VLOOKUP(②選手情報入力!H53,種目情報!$E$4:$F$26,2,FALSE))))</f>
        <v/>
      </c>
      <c r="P45" t="str">
        <f>IF(E45="","",IF(②選手情報入力!I53="","",②選手情報入力!I53))</f>
        <v/>
      </c>
      <c r="Q45" s="35" t="str">
        <f>IF(E45="","",IF(②選手情報入力!H53="","",0))</f>
        <v/>
      </c>
      <c r="R45" t="str">
        <f>IF(E45="","",IF(②選手情報入力!H53="","",IF(I45=1,VLOOKUP(②選手情報入力!H53,種目情報!$A$4:$C$31,3,FALSE),VLOOKUP(②選手情報入力!H53,種目情報!$E$4:$G$24,3,FALSE))))</f>
        <v/>
      </c>
      <c r="S45" t="str">
        <f>IF(E45="","",IF(②選手情報入力!J53="","",IF(I45=1,VLOOKUP(②選手情報入力!J53,種目情報!$A$4:$B$31,2,FALSE),VLOOKUP(②選手情報入力!J53,種目情報!$E$4:$F$26,2,FALSE))))</f>
        <v/>
      </c>
      <c r="T45" t="str">
        <f>IF(E45="","",IF(②選手情報入力!K53="","",②選手情報入力!K53))</f>
        <v/>
      </c>
      <c r="U45" s="35" t="str">
        <f>IF(E45="","",IF(②選手情報入力!J53="","",0))</f>
        <v/>
      </c>
      <c r="V45" t="str">
        <f>IF(E45="","",IF(②選手情報入力!J53="","",IF(I45=1,VLOOKUP(②選手情報入力!J53,種目情報!$A$4:$C$31,3,FALSE),VLOOKUP(②選手情報入力!J53,種目情報!$E$4:$G$24,3,FALSE))))</f>
        <v/>
      </c>
      <c r="W45" t="str">
        <f>IF(E45="","",IF(②選手情報入力!N53="","",IF(I45=1,種目情報!$J$4,種目情報!$J$7)))</f>
        <v/>
      </c>
      <c r="X45" t="str">
        <f>IF(A45="","",IF(②選手情報入力!N53="","",IF(I45=1,IF(②選手情報入力!$N$5="","",②選手情報入力!$N$5),IF(②選手情報入力!$N$6="","",②選手情報入力!$N$6))))</f>
        <v/>
      </c>
      <c r="Y45" s="35" t="str">
        <f>IF(E45="","",IF(②選手情報入力!N53="","",0))</f>
        <v/>
      </c>
      <c r="Z45" t="str">
        <f>IF(E45="","",IF(②選手情報入力!N53="","",2))</f>
        <v/>
      </c>
      <c r="AA45" t="str">
        <f>IF(E45="","",IF(②選手情報入力!O53="","",IF(I45=1,種目情報!$J$5,種目情報!$J$8)))</f>
        <v/>
      </c>
      <c r="AB45" t="str">
        <f>IF(E45="","",IF(②選手情報入力!O53="","",IF(I45=1,IF(②選手情報入力!$O$5="","",②選手情報入力!$O$5),IF(②選手情報入力!$O$6="","",②選手情報入力!$O$6))))</f>
        <v/>
      </c>
      <c r="AC45" t="str">
        <f>IF(E45="","",IF(②選手情報入力!O53="","",0))</f>
        <v/>
      </c>
      <c r="AD45" t="str">
        <f>IF(E45="","",IF(②選手情報入力!O53="","",2))</f>
        <v/>
      </c>
      <c r="AE45" t="str">
        <f>IF(E45="","",IF(②選手情報入力!P53="","",IF(I45=1,種目情報!$J$6,種目情報!$J$9)))</f>
        <v/>
      </c>
      <c r="AF45" t="str">
        <f>IF(E45="","",IF(②選手情報入力!P53="","",IF(I45=1,IF(②選手情報入力!$P$5="","",②選手情報入力!$P$5),IF(②選手情報入力!$P$6="","",②選手情報入力!$P$6))))</f>
        <v/>
      </c>
      <c r="AG45" t="str">
        <f>IF(E45="","",IF(②選手情報入力!P53="","",0))</f>
        <v/>
      </c>
      <c r="AH45" t="str">
        <f>IF(E45="","",IF(②選手情報入力!P53="","",2))</f>
        <v/>
      </c>
    </row>
    <row r="46" spans="1:34">
      <c r="A46" t="str">
        <f>IF(E46="","",I46*1000000+①団体情報入力!$C$6*1000+②選手情報入力!A54)</f>
        <v/>
      </c>
      <c r="B46" t="str">
        <f>IF(E46="","",①団体情報入力!$C$6)</f>
        <v/>
      </c>
      <c r="E46" t="str">
        <f>IF(②選手情報入力!B54="","",②選手情報入力!B54)</f>
        <v/>
      </c>
      <c r="F46" t="str">
        <f>IF(E46="","",②選手情報入力!C54)</f>
        <v/>
      </c>
      <c r="G46" t="str">
        <f>IF(E46="","",②選手情報入力!D54)</f>
        <v/>
      </c>
      <c r="H46" t="str">
        <f t="shared" si="0"/>
        <v/>
      </c>
      <c r="I46" t="str">
        <f>IF(E46="","",IF(②選手情報入力!F54="男",1,2))</f>
        <v/>
      </c>
      <c r="J46" t="str">
        <f>IF(E46="","",IF(②選手情報入力!G54="","",②選手情報入力!G54))</f>
        <v/>
      </c>
      <c r="L46" t="str">
        <f t="shared" si="1"/>
        <v/>
      </c>
      <c r="M46" t="str">
        <f t="shared" si="2"/>
        <v/>
      </c>
      <c r="O46" t="str">
        <f>IF(E46="","",IF(②選手情報入力!H54="","",IF(I46=1,VLOOKUP(②選手情報入力!H54,種目情報!$A$4:$B$31,2,FALSE),VLOOKUP(②選手情報入力!H54,種目情報!$E$4:$F$26,2,FALSE))))</f>
        <v/>
      </c>
      <c r="P46" t="str">
        <f>IF(E46="","",IF(②選手情報入力!I54="","",②選手情報入力!I54))</f>
        <v/>
      </c>
      <c r="Q46" s="35" t="str">
        <f>IF(E46="","",IF(②選手情報入力!H54="","",0))</f>
        <v/>
      </c>
      <c r="R46" t="str">
        <f>IF(E46="","",IF(②選手情報入力!H54="","",IF(I46=1,VLOOKUP(②選手情報入力!H54,種目情報!$A$4:$C$31,3,FALSE),VLOOKUP(②選手情報入力!H54,種目情報!$E$4:$G$24,3,FALSE))))</f>
        <v/>
      </c>
      <c r="S46" t="str">
        <f>IF(E46="","",IF(②選手情報入力!J54="","",IF(I46=1,VLOOKUP(②選手情報入力!J54,種目情報!$A$4:$B$31,2,FALSE),VLOOKUP(②選手情報入力!J54,種目情報!$E$4:$F$26,2,FALSE))))</f>
        <v/>
      </c>
      <c r="T46" t="str">
        <f>IF(E46="","",IF(②選手情報入力!K54="","",②選手情報入力!K54))</f>
        <v/>
      </c>
      <c r="U46" s="35" t="str">
        <f>IF(E46="","",IF(②選手情報入力!J54="","",0))</f>
        <v/>
      </c>
      <c r="V46" t="str">
        <f>IF(E46="","",IF(②選手情報入力!J54="","",IF(I46=1,VLOOKUP(②選手情報入力!J54,種目情報!$A$4:$C$31,3,FALSE),VLOOKUP(②選手情報入力!J54,種目情報!$E$4:$G$24,3,FALSE))))</f>
        <v/>
      </c>
      <c r="W46" t="str">
        <f>IF(E46="","",IF(②選手情報入力!N54="","",IF(I46=1,種目情報!$J$4,種目情報!$J$7)))</f>
        <v/>
      </c>
      <c r="X46" t="str">
        <f>IF(A46="","",IF(②選手情報入力!N54="","",IF(I46=1,IF(②選手情報入力!$N$5="","",②選手情報入力!$N$5),IF(②選手情報入力!$N$6="","",②選手情報入力!$N$6))))</f>
        <v/>
      </c>
      <c r="Y46" s="35" t="str">
        <f>IF(E46="","",IF(②選手情報入力!N54="","",0))</f>
        <v/>
      </c>
      <c r="Z46" t="str">
        <f>IF(E46="","",IF(②選手情報入力!N54="","",2))</f>
        <v/>
      </c>
      <c r="AA46" t="str">
        <f>IF(E46="","",IF(②選手情報入力!O54="","",IF(I46=1,種目情報!$J$5,種目情報!$J$8)))</f>
        <v/>
      </c>
      <c r="AB46" t="str">
        <f>IF(E46="","",IF(②選手情報入力!O54="","",IF(I46=1,IF(②選手情報入力!$O$5="","",②選手情報入力!$O$5),IF(②選手情報入力!$O$6="","",②選手情報入力!$O$6))))</f>
        <v/>
      </c>
      <c r="AC46" t="str">
        <f>IF(E46="","",IF(②選手情報入力!O54="","",0))</f>
        <v/>
      </c>
      <c r="AD46" t="str">
        <f>IF(E46="","",IF(②選手情報入力!O54="","",2))</f>
        <v/>
      </c>
      <c r="AE46" t="str">
        <f>IF(E46="","",IF(②選手情報入力!P54="","",IF(I46=1,種目情報!$J$6,種目情報!$J$9)))</f>
        <v/>
      </c>
      <c r="AF46" t="str">
        <f>IF(E46="","",IF(②選手情報入力!P54="","",IF(I46=1,IF(②選手情報入力!$P$5="","",②選手情報入力!$P$5),IF(②選手情報入力!$P$6="","",②選手情報入力!$P$6))))</f>
        <v/>
      </c>
      <c r="AG46" t="str">
        <f>IF(E46="","",IF(②選手情報入力!P54="","",0))</f>
        <v/>
      </c>
      <c r="AH46" t="str">
        <f>IF(E46="","",IF(②選手情報入力!P54="","",2))</f>
        <v/>
      </c>
    </row>
    <row r="47" spans="1:34">
      <c r="A47" t="str">
        <f>IF(E47="","",I47*1000000+①団体情報入力!$C$6*1000+②選手情報入力!A55)</f>
        <v/>
      </c>
      <c r="B47" t="str">
        <f>IF(E47="","",①団体情報入力!$C$6)</f>
        <v/>
      </c>
      <c r="E47" t="str">
        <f>IF(②選手情報入力!B55="","",②選手情報入力!B55)</f>
        <v/>
      </c>
      <c r="F47" t="str">
        <f>IF(E47="","",②選手情報入力!C55)</f>
        <v/>
      </c>
      <c r="G47" t="str">
        <f>IF(E47="","",②選手情報入力!D55)</f>
        <v/>
      </c>
      <c r="H47" t="str">
        <f t="shared" si="0"/>
        <v/>
      </c>
      <c r="I47" t="str">
        <f>IF(E47="","",IF(②選手情報入力!F55="男",1,2))</f>
        <v/>
      </c>
      <c r="J47" t="str">
        <f>IF(E47="","",IF(②選手情報入力!G55="","",②選手情報入力!G55))</f>
        <v/>
      </c>
      <c r="L47" t="str">
        <f t="shared" si="1"/>
        <v/>
      </c>
      <c r="M47" t="str">
        <f t="shared" si="2"/>
        <v/>
      </c>
      <c r="O47" t="str">
        <f>IF(E47="","",IF(②選手情報入力!H55="","",IF(I47=1,VLOOKUP(②選手情報入力!H55,種目情報!$A$4:$B$31,2,FALSE),VLOOKUP(②選手情報入力!H55,種目情報!$E$4:$F$26,2,FALSE))))</f>
        <v/>
      </c>
      <c r="P47" t="str">
        <f>IF(E47="","",IF(②選手情報入力!I55="","",②選手情報入力!I55))</f>
        <v/>
      </c>
      <c r="Q47" s="35" t="str">
        <f>IF(E47="","",IF(②選手情報入力!H55="","",0))</f>
        <v/>
      </c>
      <c r="R47" t="str">
        <f>IF(E47="","",IF(②選手情報入力!H55="","",IF(I47=1,VLOOKUP(②選手情報入力!H55,種目情報!$A$4:$C$31,3,FALSE),VLOOKUP(②選手情報入力!H55,種目情報!$E$4:$G$24,3,FALSE))))</f>
        <v/>
      </c>
      <c r="S47" t="str">
        <f>IF(E47="","",IF(②選手情報入力!J55="","",IF(I47=1,VLOOKUP(②選手情報入力!J55,種目情報!$A$4:$B$31,2,FALSE),VLOOKUP(②選手情報入力!J55,種目情報!$E$4:$F$26,2,FALSE))))</f>
        <v/>
      </c>
      <c r="T47" t="str">
        <f>IF(E47="","",IF(②選手情報入力!K55="","",②選手情報入力!K55))</f>
        <v/>
      </c>
      <c r="U47" s="35" t="str">
        <f>IF(E47="","",IF(②選手情報入力!J55="","",0))</f>
        <v/>
      </c>
      <c r="V47" t="str">
        <f>IF(E47="","",IF(②選手情報入力!J55="","",IF(I47=1,VLOOKUP(②選手情報入力!J55,種目情報!$A$4:$C$31,3,FALSE),VLOOKUP(②選手情報入力!J55,種目情報!$E$4:$G$24,3,FALSE))))</f>
        <v/>
      </c>
      <c r="W47" t="str">
        <f>IF(E47="","",IF(②選手情報入力!N55="","",IF(I47=1,種目情報!$J$4,種目情報!$J$7)))</f>
        <v/>
      </c>
      <c r="X47" t="str">
        <f>IF(A47="","",IF(②選手情報入力!N55="","",IF(I47=1,IF(②選手情報入力!$N$5="","",②選手情報入力!$N$5),IF(②選手情報入力!$N$6="","",②選手情報入力!$N$6))))</f>
        <v/>
      </c>
      <c r="Y47" s="35" t="str">
        <f>IF(E47="","",IF(②選手情報入力!N55="","",0))</f>
        <v/>
      </c>
      <c r="Z47" t="str">
        <f>IF(E47="","",IF(②選手情報入力!N55="","",2))</f>
        <v/>
      </c>
      <c r="AA47" t="str">
        <f>IF(E47="","",IF(②選手情報入力!O55="","",IF(I47=1,種目情報!$J$5,種目情報!$J$8)))</f>
        <v/>
      </c>
      <c r="AB47" t="str">
        <f>IF(E47="","",IF(②選手情報入力!O55="","",IF(I47=1,IF(②選手情報入力!$O$5="","",②選手情報入力!$O$5),IF(②選手情報入力!$O$6="","",②選手情報入力!$O$6))))</f>
        <v/>
      </c>
      <c r="AC47" t="str">
        <f>IF(E47="","",IF(②選手情報入力!O55="","",0))</f>
        <v/>
      </c>
      <c r="AD47" t="str">
        <f>IF(E47="","",IF(②選手情報入力!O55="","",2))</f>
        <v/>
      </c>
      <c r="AE47" t="str">
        <f>IF(E47="","",IF(②選手情報入力!P55="","",IF(I47=1,種目情報!$J$6,種目情報!$J$9)))</f>
        <v/>
      </c>
      <c r="AF47" t="str">
        <f>IF(E47="","",IF(②選手情報入力!P55="","",IF(I47=1,IF(②選手情報入力!$P$5="","",②選手情報入力!$P$5),IF(②選手情報入力!$P$6="","",②選手情報入力!$P$6))))</f>
        <v/>
      </c>
      <c r="AG47" t="str">
        <f>IF(E47="","",IF(②選手情報入力!P55="","",0))</f>
        <v/>
      </c>
      <c r="AH47" t="str">
        <f>IF(E47="","",IF(②選手情報入力!P55="","",2))</f>
        <v/>
      </c>
    </row>
    <row r="48" spans="1:34">
      <c r="A48" t="str">
        <f>IF(E48="","",I48*1000000+①団体情報入力!$C$6*1000+②選手情報入力!A56)</f>
        <v/>
      </c>
      <c r="B48" t="str">
        <f>IF(E48="","",①団体情報入力!$C$6)</f>
        <v/>
      </c>
      <c r="E48" t="str">
        <f>IF(②選手情報入力!B56="","",②選手情報入力!B56)</f>
        <v/>
      </c>
      <c r="F48" t="str">
        <f>IF(E48="","",②選手情報入力!C56)</f>
        <v/>
      </c>
      <c r="G48" t="str">
        <f>IF(E48="","",②選手情報入力!D56)</f>
        <v/>
      </c>
      <c r="H48" t="str">
        <f t="shared" si="0"/>
        <v/>
      </c>
      <c r="I48" t="str">
        <f>IF(E48="","",IF(②選手情報入力!F56="男",1,2))</f>
        <v/>
      </c>
      <c r="J48" t="str">
        <f>IF(E48="","",IF(②選手情報入力!G56="","",②選手情報入力!G56))</f>
        <v/>
      </c>
      <c r="L48" t="str">
        <f t="shared" si="1"/>
        <v/>
      </c>
      <c r="M48" t="str">
        <f t="shared" si="2"/>
        <v/>
      </c>
      <c r="O48" t="str">
        <f>IF(E48="","",IF(②選手情報入力!H56="","",IF(I48=1,VLOOKUP(②選手情報入力!H56,種目情報!$A$4:$B$31,2,FALSE),VLOOKUP(②選手情報入力!H56,種目情報!$E$4:$F$26,2,FALSE))))</f>
        <v/>
      </c>
      <c r="P48" t="str">
        <f>IF(E48="","",IF(②選手情報入力!I56="","",②選手情報入力!I56))</f>
        <v/>
      </c>
      <c r="Q48" s="35" t="str">
        <f>IF(E48="","",IF(②選手情報入力!H56="","",0))</f>
        <v/>
      </c>
      <c r="R48" t="str">
        <f>IF(E48="","",IF(②選手情報入力!H56="","",IF(I48=1,VLOOKUP(②選手情報入力!H56,種目情報!$A$4:$C$31,3,FALSE),VLOOKUP(②選手情報入力!H56,種目情報!$E$4:$G$24,3,FALSE))))</f>
        <v/>
      </c>
      <c r="S48" t="str">
        <f>IF(E48="","",IF(②選手情報入力!J56="","",IF(I48=1,VLOOKUP(②選手情報入力!J56,種目情報!$A$4:$B$31,2,FALSE),VLOOKUP(②選手情報入力!J56,種目情報!$E$4:$F$26,2,FALSE))))</f>
        <v/>
      </c>
      <c r="T48" t="str">
        <f>IF(E48="","",IF(②選手情報入力!K56="","",②選手情報入力!K56))</f>
        <v/>
      </c>
      <c r="U48" s="35" t="str">
        <f>IF(E48="","",IF(②選手情報入力!J56="","",0))</f>
        <v/>
      </c>
      <c r="V48" t="str">
        <f>IF(E48="","",IF(②選手情報入力!J56="","",IF(I48=1,VLOOKUP(②選手情報入力!J56,種目情報!$A$4:$C$31,3,FALSE),VLOOKUP(②選手情報入力!J56,種目情報!$E$4:$G$24,3,FALSE))))</f>
        <v/>
      </c>
      <c r="W48" t="str">
        <f>IF(E48="","",IF(②選手情報入力!N56="","",IF(I48=1,種目情報!$J$4,種目情報!$J$7)))</f>
        <v/>
      </c>
      <c r="X48" t="str">
        <f>IF(A48="","",IF(②選手情報入力!N56="","",IF(I48=1,IF(②選手情報入力!$N$5="","",②選手情報入力!$N$5),IF(②選手情報入力!$N$6="","",②選手情報入力!$N$6))))</f>
        <v/>
      </c>
      <c r="Y48" s="35" t="str">
        <f>IF(E48="","",IF(②選手情報入力!N56="","",0))</f>
        <v/>
      </c>
      <c r="Z48" t="str">
        <f>IF(E48="","",IF(②選手情報入力!N56="","",2))</f>
        <v/>
      </c>
      <c r="AA48" t="str">
        <f>IF(E48="","",IF(②選手情報入力!O56="","",IF(I48=1,種目情報!$J$5,種目情報!$J$8)))</f>
        <v/>
      </c>
      <c r="AB48" t="str">
        <f>IF(E48="","",IF(②選手情報入力!O56="","",IF(I48=1,IF(②選手情報入力!$O$5="","",②選手情報入力!$O$5),IF(②選手情報入力!$O$6="","",②選手情報入力!$O$6))))</f>
        <v/>
      </c>
      <c r="AC48" t="str">
        <f>IF(E48="","",IF(②選手情報入力!O56="","",0))</f>
        <v/>
      </c>
      <c r="AD48" t="str">
        <f>IF(E48="","",IF(②選手情報入力!O56="","",2))</f>
        <v/>
      </c>
      <c r="AE48" t="str">
        <f>IF(E48="","",IF(②選手情報入力!P56="","",IF(I48=1,種目情報!$J$6,種目情報!$J$9)))</f>
        <v/>
      </c>
      <c r="AF48" t="str">
        <f>IF(E48="","",IF(②選手情報入力!P56="","",IF(I48=1,IF(②選手情報入力!$P$5="","",②選手情報入力!$P$5),IF(②選手情報入力!$P$6="","",②選手情報入力!$P$6))))</f>
        <v/>
      </c>
      <c r="AG48" t="str">
        <f>IF(E48="","",IF(②選手情報入力!P56="","",0))</f>
        <v/>
      </c>
      <c r="AH48" t="str">
        <f>IF(E48="","",IF(②選手情報入力!P56="","",2))</f>
        <v/>
      </c>
    </row>
    <row r="49" spans="1:34">
      <c r="A49" t="str">
        <f>IF(E49="","",I49*1000000+①団体情報入力!$C$6*1000+②選手情報入力!A57)</f>
        <v/>
      </c>
      <c r="B49" t="str">
        <f>IF(E49="","",①団体情報入力!$C$6)</f>
        <v/>
      </c>
      <c r="E49" t="str">
        <f>IF(②選手情報入力!B57="","",②選手情報入力!B57)</f>
        <v/>
      </c>
      <c r="F49" t="str">
        <f>IF(E49="","",②選手情報入力!C57)</f>
        <v/>
      </c>
      <c r="G49" t="str">
        <f>IF(E49="","",②選手情報入力!D57)</f>
        <v/>
      </c>
      <c r="H49" t="str">
        <f t="shared" si="0"/>
        <v/>
      </c>
      <c r="I49" t="str">
        <f>IF(E49="","",IF(②選手情報入力!F57="男",1,2))</f>
        <v/>
      </c>
      <c r="J49" t="str">
        <f>IF(E49="","",IF(②選手情報入力!G57="","",②選手情報入力!G57))</f>
        <v/>
      </c>
      <c r="L49" t="str">
        <f t="shared" si="1"/>
        <v/>
      </c>
      <c r="M49" t="str">
        <f t="shared" si="2"/>
        <v/>
      </c>
      <c r="O49" t="str">
        <f>IF(E49="","",IF(②選手情報入力!H57="","",IF(I49=1,VLOOKUP(②選手情報入力!H57,種目情報!$A$4:$B$31,2,FALSE),VLOOKUP(②選手情報入力!H57,種目情報!$E$4:$F$26,2,FALSE))))</f>
        <v/>
      </c>
      <c r="P49" t="str">
        <f>IF(E49="","",IF(②選手情報入力!I57="","",②選手情報入力!I57))</f>
        <v/>
      </c>
      <c r="Q49" s="35" t="str">
        <f>IF(E49="","",IF(②選手情報入力!H57="","",0))</f>
        <v/>
      </c>
      <c r="R49" t="str">
        <f>IF(E49="","",IF(②選手情報入力!H57="","",IF(I49=1,VLOOKUP(②選手情報入力!H57,種目情報!$A$4:$C$31,3,FALSE),VLOOKUP(②選手情報入力!H57,種目情報!$E$4:$G$24,3,FALSE))))</f>
        <v/>
      </c>
      <c r="S49" t="str">
        <f>IF(E49="","",IF(②選手情報入力!J57="","",IF(I49=1,VLOOKUP(②選手情報入力!J57,種目情報!$A$4:$B$31,2,FALSE),VLOOKUP(②選手情報入力!J57,種目情報!$E$4:$F$26,2,FALSE))))</f>
        <v/>
      </c>
      <c r="T49" t="str">
        <f>IF(E49="","",IF(②選手情報入力!K57="","",②選手情報入力!K57))</f>
        <v/>
      </c>
      <c r="U49" s="35" t="str">
        <f>IF(E49="","",IF(②選手情報入力!J57="","",0))</f>
        <v/>
      </c>
      <c r="V49" t="str">
        <f>IF(E49="","",IF(②選手情報入力!J57="","",IF(I49=1,VLOOKUP(②選手情報入力!J57,種目情報!$A$4:$C$31,3,FALSE),VLOOKUP(②選手情報入力!J57,種目情報!$E$4:$G$24,3,FALSE))))</f>
        <v/>
      </c>
      <c r="W49" t="str">
        <f>IF(E49="","",IF(②選手情報入力!N57="","",IF(I49=1,種目情報!$J$4,種目情報!$J$7)))</f>
        <v/>
      </c>
      <c r="X49" t="str">
        <f>IF(A49="","",IF(②選手情報入力!N57="","",IF(I49=1,IF(②選手情報入力!$N$5="","",②選手情報入力!$N$5),IF(②選手情報入力!$N$6="","",②選手情報入力!$N$6))))</f>
        <v/>
      </c>
      <c r="Y49" s="35" t="str">
        <f>IF(E49="","",IF(②選手情報入力!N57="","",0))</f>
        <v/>
      </c>
      <c r="Z49" t="str">
        <f>IF(E49="","",IF(②選手情報入力!N57="","",2))</f>
        <v/>
      </c>
      <c r="AA49" t="str">
        <f>IF(E49="","",IF(②選手情報入力!O57="","",IF(I49=1,種目情報!$J$5,種目情報!$J$8)))</f>
        <v/>
      </c>
      <c r="AB49" t="str">
        <f>IF(E49="","",IF(②選手情報入力!O57="","",IF(I49=1,IF(②選手情報入力!$O$5="","",②選手情報入力!$O$5),IF(②選手情報入力!$O$6="","",②選手情報入力!$O$6))))</f>
        <v/>
      </c>
      <c r="AC49" t="str">
        <f>IF(E49="","",IF(②選手情報入力!O57="","",0))</f>
        <v/>
      </c>
      <c r="AD49" t="str">
        <f>IF(E49="","",IF(②選手情報入力!O57="","",2))</f>
        <v/>
      </c>
      <c r="AE49" t="str">
        <f>IF(E49="","",IF(②選手情報入力!P57="","",IF(I49=1,種目情報!$J$6,種目情報!$J$9)))</f>
        <v/>
      </c>
      <c r="AF49" t="str">
        <f>IF(E49="","",IF(②選手情報入力!P57="","",IF(I49=1,IF(②選手情報入力!$P$5="","",②選手情報入力!$P$5),IF(②選手情報入力!$P$6="","",②選手情報入力!$P$6))))</f>
        <v/>
      </c>
      <c r="AG49" t="str">
        <f>IF(E49="","",IF(②選手情報入力!P57="","",0))</f>
        <v/>
      </c>
      <c r="AH49" t="str">
        <f>IF(E49="","",IF(②選手情報入力!P57="","",2))</f>
        <v/>
      </c>
    </row>
    <row r="50" spans="1:34">
      <c r="A50" t="str">
        <f>IF(E50="","",I50*1000000+①団体情報入力!$C$6*1000+②選手情報入力!A58)</f>
        <v/>
      </c>
      <c r="B50" t="str">
        <f>IF(E50="","",①団体情報入力!$C$6)</f>
        <v/>
      </c>
      <c r="E50" t="str">
        <f>IF(②選手情報入力!B58="","",②選手情報入力!B58)</f>
        <v/>
      </c>
      <c r="F50" t="str">
        <f>IF(E50="","",②選手情報入力!C58)</f>
        <v/>
      </c>
      <c r="G50" t="str">
        <f>IF(E50="","",②選手情報入力!D58)</f>
        <v/>
      </c>
      <c r="H50" t="str">
        <f t="shared" si="0"/>
        <v/>
      </c>
      <c r="I50" t="str">
        <f>IF(E50="","",IF(②選手情報入力!F58="男",1,2))</f>
        <v/>
      </c>
      <c r="J50" t="str">
        <f>IF(E50="","",IF(②選手情報入力!G58="","",②選手情報入力!G58))</f>
        <v/>
      </c>
      <c r="L50" t="str">
        <f t="shared" si="1"/>
        <v/>
      </c>
      <c r="M50" t="str">
        <f t="shared" si="2"/>
        <v/>
      </c>
      <c r="O50" t="str">
        <f>IF(E50="","",IF(②選手情報入力!H58="","",IF(I50=1,VLOOKUP(②選手情報入力!H58,種目情報!$A$4:$B$31,2,FALSE),VLOOKUP(②選手情報入力!H58,種目情報!$E$4:$F$26,2,FALSE))))</f>
        <v/>
      </c>
      <c r="P50" t="str">
        <f>IF(E50="","",IF(②選手情報入力!I58="","",②選手情報入力!I58))</f>
        <v/>
      </c>
      <c r="Q50" s="35" t="str">
        <f>IF(E50="","",IF(②選手情報入力!H58="","",0))</f>
        <v/>
      </c>
      <c r="R50" t="str">
        <f>IF(E50="","",IF(②選手情報入力!H58="","",IF(I50=1,VLOOKUP(②選手情報入力!H58,種目情報!$A$4:$C$31,3,FALSE),VLOOKUP(②選手情報入力!H58,種目情報!$E$4:$G$24,3,FALSE))))</f>
        <v/>
      </c>
      <c r="S50" t="str">
        <f>IF(E50="","",IF(②選手情報入力!J58="","",IF(I50=1,VLOOKUP(②選手情報入力!J58,種目情報!$A$4:$B$31,2,FALSE),VLOOKUP(②選手情報入力!J58,種目情報!$E$4:$F$26,2,FALSE))))</f>
        <v/>
      </c>
      <c r="T50" t="str">
        <f>IF(E50="","",IF(②選手情報入力!K58="","",②選手情報入力!K58))</f>
        <v/>
      </c>
      <c r="U50" s="35" t="str">
        <f>IF(E50="","",IF(②選手情報入力!J58="","",0))</f>
        <v/>
      </c>
      <c r="V50" t="str">
        <f>IF(E50="","",IF(②選手情報入力!J58="","",IF(I50=1,VLOOKUP(②選手情報入力!J58,種目情報!$A$4:$C$31,3,FALSE),VLOOKUP(②選手情報入力!J58,種目情報!$E$4:$G$24,3,FALSE))))</f>
        <v/>
      </c>
      <c r="W50" t="str">
        <f>IF(E50="","",IF(②選手情報入力!N58="","",IF(I50=1,種目情報!$J$4,種目情報!$J$7)))</f>
        <v/>
      </c>
      <c r="X50" t="str">
        <f>IF(A50="","",IF(②選手情報入力!N58="","",IF(I50=1,IF(②選手情報入力!$N$5="","",②選手情報入力!$N$5),IF(②選手情報入力!$N$6="","",②選手情報入力!$N$6))))</f>
        <v/>
      </c>
      <c r="Y50" s="35" t="str">
        <f>IF(E50="","",IF(②選手情報入力!N58="","",0))</f>
        <v/>
      </c>
      <c r="Z50" t="str">
        <f>IF(E50="","",IF(②選手情報入力!N58="","",2))</f>
        <v/>
      </c>
      <c r="AA50" t="str">
        <f>IF(E50="","",IF(②選手情報入力!O58="","",IF(I50=1,種目情報!$J$5,種目情報!$J$8)))</f>
        <v/>
      </c>
      <c r="AB50" t="str">
        <f>IF(E50="","",IF(②選手情報入力!O58="","",IF(I50=1,IF(②選手情報入力!$O$5="","",②選手情報入力!$O$5),IF(②選手情報入力!$O$6="","",②選手情報入力!$O$6))))</f>
        <v/>
      </c>
      <c r="AC50" t="str">
        <f>IF(E50="","",IF(②選手情報入力!O58="","",0))</f>
        <v/>
      </c>
      <c r="AD50" t="str">
        <f>IF(E50="","",IF(②選手情報入力!O58="","",2))</f>
        <v/>
      </c>
      <c r="AE50" t="str">
        <f>IF(E50="","",IF(②選手情報入力!P58="","",IF(I50=1,種目情報!$J$6,種目情報!$J$9)))</f>
        <v/>
      </c>
      <c r="AF50" t="str">
        <f>IF(E50="","",IF(②選手情報入力!P58="","",IF(I50=1,IF(②選手情報入力!$P$5="","",②選手情報入力!$P$5),IF(②選手情報入力!$P$6="","",②選手情報入力!$P$6))))</f>
        <v/>
      </c>
      <c r="AG50" t="str">
        <f>IF(E50="","",IF(②選手情報入力!P58="","",0))</f>
        <v/>
      </c>
      <c r="AH50" t="str">
        <f>IF(E50="","",IF(②選手情報入力!P58="","",2))</f>
        <v/>
      </c>
    </row>
    <row r="51" spans="1:34">
      <c r="A51" t="str">
        <f>IF(E51="","",I51*1000000+①団体情報入力!$C$6*1000+②選手情報入力!A59)</f>
        <v/>
      </c>
      <c r="B51" t="str">
        <f>IF(E51="","",①団体情報入力!$C$6)</f>
        <v/>
      </c>
      <c r="E51" t="str">
        <f>IF(②選手情報入力!B59="","",②選手情報入力!B59)</f>
        <v/>
      </c>
      <c r="F51" t="str">
        <f>IF(E51="","",②選手情報入力!C59)</f>
        <v/>
      </c>
      <c r="G51" t="str">
        <f>IF(E51="","",②選手情報入力!D59)</f>
        <v/>
      </c>
      <c r="H51" t="str">
        <f t="shared" si="0"/>
        <v/>
      </c>
      <c r="I51" t="str">
        <f>IF(E51="","",IF(②選手情報入力!F59="男",1,2))</f>
        <v/>
      </c>
      <c r="J51" t="str">
        <f>IF(E51="","",IF(②選手情報入力!G59="","",②選手情報入力!G59))</f>
        <v/>
      </c>
      <c r="L51" t="str">
        <f t="shared" si="1"/>
        <v/>
      </c>
      <c r="M51" t="str">
        <f t="shared" si="2"/>
        <v/>
      </c>
      <c r="O51" t="str">
        <f>IF(E51="","",IF(②選手情報入力!H59="","",IF(I51=1,VLOOKUP(②選手情報入力!H59,種目情報!$A$4:$B$31,2,FALSE),VLOOKUP(②選手情報入力!H59,種目情報!$E$4:$F$26,2,FALSE))))</f>
        <v/>
      </c>
      <c r="P51" t="str">
        <f>IF(E51="","",IF(②選手情報入力!I59="","",②選手情報入力!I59))</f>
        <v/>
      </c>
      <c r="Q51" s="35" t="str">
        <f>IF(E51="","",IF(②選手情報入力!H59="","",0))</f>
        <v/>
      </c>
      <c r="R51" t="str">
        <f>IF(E51="","",IF(②選手情報入力!H59="","",IF(I51=1,VLOOKUP(②選手情報入力!H59,種目情報!$A$4:$C$31,3,FALSE),VLOOKUP(②選手情報入力!H59,種目情報!$E$4:$G$24,3,FALSE))))</f>
        <v/>
      </c>
      <c r="S51" t="str">
        <f>IF(E51="","",IF(②選手情報入力!J59="","",IF(I51=1,VLOOKUP(②選手情報入力!J59,種目情報!$A$4:$B$31,2,FALSE),VLOOKUP(②選手情報入力!J59,種目情報!$E$4:$F$26,2,FALSE))))</f>
        <v/>
      </c>
      <c r="T51" t="str">
        <f>IF(E51="","",IF(②選手情報入力!K59="","",②選手情報入力!K59))</f>
        <v/>
      </c>
      <c r="U51" s="35" t="str">
        <f>IF(E51="","",IF(②選手情報入力!J59="","",0))</f>
        <v/>
      </c>
      <c r="V51" t="str">
        <f>IF(E51="","",IF(②選手情報入力!J59="","",IF(I51=1,VLOOKUP(②選手情報入力!J59,種目情報!$A$4:$C$31,3,FALSE),VLOOKUP(②選手情報入力!J59,種目情報!$E$4:$G$24,3,FALSE))))</f>
        <v/>
      </c>
      <c r="W51" t="str">
        <f>IF(E51="","",IF(②選手情報入力!N59="","",IF(I51=1,種目情報!$J$4,種目情報!$J$7)))</f>
        <v/>
      </c>
      <c r="X51" t="str">
        <f>IF(A51="","",IF(②選手情報入力!N59="","",IF(I51=1,IF(②選手情報入力!$N$5="","",②選手情報入力!$N$5),IF(②選手情報入力!$N$6="","",②選手情報入力!$N$6))))</f>
        <v/>
      </c>
      <c r="Y51" s="35" t="str">
        <f>IF(E51="","",IF(②選手情報入力!N59="","",0))</f>
        <v/>
      </c>
      <c r="Z51" t="str">
        <f>IF(E51="","",IF(②選手情報入力!N59="","",2))</f>
        <v/>
      </c>
      <c r="AA51" t="str">
        <f>IF(E51="","",IF(②選手情報入力!O59="","",IF(I51=1,種目情報!$J$5,種目情報!$J$8)))</f>
        <v/>
      </c>
      <c r="AB51" t="str">
        <f>IF(E51="","",IF(②選手情報入力!O59="","",IF(I51=1,IF(②選手情報入力!$O$5="","",②選手情報入力!$O$5),IF(②選手情報入力!$O$6="","",②選手情報入力!$O$6))))</f>
        <v/>
      </c>
      <c r="AC51" t="str">
        <f>IF(E51="","",IF(②選手情報入力!O59="","",0))</f>
        <v/>
      </c>
      <c r="AD51" t="str">
        <f>IF(E51="","",IF(②選手情報入力!O59="","",2))</f>
        <v/>
      </c>
      <c r="AE51" t="str">
        <f>IF(E51="","",IF(②選手情報入力!P59="","",IF(I51=1,種目情報!$J$6,種目情報!$J$9)))</f>
        <v/>
      </c>
      <c r="AF51" t="str">
        <f>IF(E51="","",IF(②選手情報入力!P59="","",IF(I51=1,IF(②選手情報入力!$P$5="","",②選手情報入力!$P$5),IF(②選手情報入力!$P$6="","",②選手情報入力!$P$6))))</f>
        <v/>
      </c>
      <c r="AG51" t="str">
        <f>IF(E51="","",IF(②選手情報入力!P59="","",0))</f>
        <v/>
      </c>
      <c r="AH51" t="str">
        <f>IF(E51="","",IF(②選手情報入力!P59="","",2))</f>
        <v/>
      </c>
    </row>
    <row r="52" spans="1:34">
      <c r="A52" t="str">
        <f>IF(E52="","",I52*1000000+①団体情報入力!$C$6*1000+②選手情報入力!A60)</f>
        <v/>
      </c>
      <c r="B52" t="str">
        <f>IF(E52="","",①団体情報入力!$C$6)</f>
        <v/>
      </c>
      <c r="E52" t="str">
        <f>IF(②選手情報入力!B60="","",②選手情報入力!B60)</f>
        <v/>
      </c>
      <c r="F52" t="str">
        <f>IF(E52="","",②選手情報入力!C60)</f>
        <v/>
      </c>
      <c r="G52" t="str">
        <f>IF(E52="","",②選手情報入力!D60)</f>
        <v/>
      </c>
      <c r="H52" t="str">
        <f t="shared" si="0"/>
        <v/>
      </c>
      <c r="I52" t="str">
        <f>IF(E52="","",IF(②選手情報入力!F60="男",1,2))</f>
        <v/>
      </c>
      <c r="J52" t="str">
        <f>IF(E52="","",IF(②選手情報入力!G60="","",②選手情報入力!G60))</f>
        <v/>
      </c>
      <c r="L52" t="str">
        <f t="shared" si="1"/>
        <v/>
      </c>
      <c r="M52" t="str">
        <f t="shared" si="2"/>
        <v/>
      </c>
      <c r="O52" t="str">
        <f>IF(E52="","",IF(②選手情報入力!H60="","",IF(I52=1,VLOOKUP(②選手情報入力!H60,種目情報!$A$4:$B$31,2,FALSE),VLOOKUP(②選手情報入力!H60,種目情報!$E$4:$F$26,2,FALSE))))</f>
        <v/>
      </c>
      <c r="P52" t="str">
        <f>IF(E52="","",IF(②選手情報入力!I60="","",②選手情報入力!I60))</f>
        <v/>
      </c>
      <c r="Q52" s="35" t="str">
        <f>IF(E52="","",IF(②選手情報入力!H60="","",0))</f>
        <v/>
      </c>
      <c r="R52" t="str">
        <f>IF(E52="","",IF(②選手情報入力!H60="","",IF(I52=1,VLOOKUP(②選手情報入力!H60,種目情報!$A$4:$C$31,3,FALSE),VLOOKUP(②選手情報入力!H60,種目情報!$E$4:$G$24,3,FALSE))))</f>
        <v/>
      </c>
      <c r="S52" t="str">
        <f>IF(E52="","",IF(②選手情報入力!J60="","",IF(I52=1,VLOOKUP(②選手情報入力!J60,種目情報!$A$4:$B$31,2,FALSE),VLOOKUP(②選手情報入力!J60,種目情報!$E$4:$F$26,2,FALSE))))</f>
        <v/>
      </c>
      <c r="T52" t="str">
        <f>IF(E52="","",IF(②選手情報入力!K60="","",②選手情報入力!K60))</f>
        <v/>
      </c>
      <c r="U52" s="35" t="str">
        <f>IF(E52="","",IF(②選手情報入力!J60="","",0))</f>
        <v/>
      </c>
      <c r="V52" t="str">
        <f>IF(E52="","",IF(②選手情報入力!J60="","",IF(I52=1,VLOOKUP(②選手情報入力!J60,種目情報!$A$4:$C$31,3,FALSE),VLOOKUP(②選手情報入力!J60,種目情報!$E$4:$G$24,3,FALSE))))</f>
        <v/>
      </c>
      <c r="W52" t="str">
        <f>IF(E52="","",IF(②選手情報入力!N60="","",IF(I52=1,種目情報!$J$4,種目情報!$J$7)))</f>
        <v/>
      </c>
      <c r="X52" t="str">
        <f>IF(A52="","",IF(②選手情報入力!N60="","",IF(I52=1,IF(②選手情報入力!$N$5="","",②選手情報入力!$N$5),IF(②選手情報入力!$N$6="","",②選手情報入力!$N$6))))</f>
        <v/>
      </c>
      <c r="Y52" s="35" t="str">
        <f>IF(E52="","",IF(②選手情報入力!N60="","",0))</f>
        <v/>
      </c>
      <c r="Z52" t="str">
        <f>IF(E52="","",IF(②選手情報入力!N60="","",2))</f>
        <v/>
      </c>
      <c r="AA52" t="str">
        <f>IF(E52="","",IF(②選手情報入力!O60="","",IF(I52=1,種目情報!$J$5,種目情報!$J$8)))</f>
        <v/>
      </c>
      <c r="AB52" t="str">
        <f>IF(E52="","",IF(②選手情報入力!O60="","",IF(I52=1,IF(②選手情報入力!$O$5="","",②選手情報入力!$O$5),IF(②選手情報入力!$O$6="","",②選手情報入力!$O$6))))</f>
        <v/>
      </c>
      <c r="AC52" t="str">
        <f>IF(E52="","",IF(②選手情報入力!O60="","",0))</f>
        <v/>
      </c>
      <c r="AD52" t="str">
        <f>IF(E52="","",IF(②選手情報入力!O60="","",2))</f>
        <v/>
      </c>
      <c r="AE52" t="str">
        <f>IF(E52="","",IF(②選手情報入力!P60="","",IF(I52=1,種目情報!$J$6,種目情報!$J$9)))</f>
        <v/>
      </c>
      <c r="AF52" t="str">
        <f>IF(E52="","",IF(②選手情報入力!P60="","",IF(I52=1,IF(②選手情報入力!$P$5="","",②選手情報入力!$P$5),IF(②選手情報入力!$P$6="","",②選手情報入力!$P$6))))</f>
        <v/>
      </c>
      <c r="AG52" t="str">
        <f>IF(E52="","",IF(②選手情報入力!P60="","",0))</f>
        <v/>
      </c>
      <c r="AH52" t="str">
        <f>IF(E52="","",IF(②選手情報入力!P60="","",2))</f>
        <v/>
      </c>
    </row>
    <row r="53" spans="1:34">
      <c r="A53" t="str">
        <f>IF(E53="","",I53*1000000+①団体情報入力!$C$6*1000+②選手情報入力!A61)</f>
        <v/>
      </c>
      <c r="B53" t="str">
        <f>IF(E53="","",①団体情報入力!$C$6)</f>
        <v/>
      </c>
      <c r="E53" t="str">
        <f>IF(②選手情報入力!B61="","",②選手情報入力!B61)</f>
        <v/>
      </c>
      <c r="F53" t="str">
        <f>IF(E53="","",②選手情報入力!C61)</f>
        <v/>
      </c>
      <c r="G53" t="str">
        <f>IF(E53="","",②選手情報入力!D61)</f>
        <v/>
      </c>
      <c r="H53" t="str">
        <f t="shared" si="0"/>
        <v/>
      </c>
      <c r="I53" t="str">
        <f>IF(E53="","",IF(②選手情報入力!F61="男",1,2))</f>
        <v/>
      </c>
      <c r="J53" t="str">
        <f>IF(E53="","",IF(②選手情報入力!G61="","",②選手情報入力!G61))</f>
        <v/>
      </c>
      <c r="L53" t="str">
        <f t="shared" si="1"/>
        <v/>
      </c>
      <c r="M53" t="str">
        <f t="shared" si="2"/>
        <v/>
      </c>
      <c r="O53" t="str">
        <f>IF(E53="","",IF(②選手情報入力!H61="","",IF(I53=1,VLOOKUP(②選手情報入力!H61,種目情報!$A$4:$B$31,2,FALSE),VLOOKUP(②選手情報入力!H61,種目情報!$E$4:$F$26,2,FALSE))))</f>
        <v/>
      </c>
      <c r="P53" t="str">
        <f>IF(E53="","",IF(②選手情報入力!I61="","",②選手情報入力!I61))</f>
        <v/>
      </c>
      <c r="Q53" s="35" t="str">
        <f>IF(E53="","",IF(②選手情報入力!H61="","",0))</f>
        <v/>
      </c>
      <c r="R53" t="str">
        <f>IF(E53="","",IF(②選手情報入力!H61="","",IF(I53=1,VLOOKUP(②選手情報入力!H61,種目情報!$A$4:$C$31,3,FALSE),VLOOKUP(②選手情報入力!H61,種目情報!$E$4:$G$24,3,FALSE))))</f>
        <v/>
      </c>
      <c r="S53" t="str">
        <f>IF(E53="","",IF(②選手情報入力!J61="","",IF(I53=1,VLOOKUP(②選手情報入力!J61,種目情報!$A$4:$B$31,2,FALSE),VLOOKUP(②選手情報入力!J61,種目情報!$E$4:$F$26,2,FALSE))))</f>
        <v/>
      </c>
      <c r="T53" t="str">
        <f>IF(E53="","",IF(②選手情報入力!K61="","",②選手情報入力!K61))</f>
        <v/>
      </c>
      <c r="U53" s="35" t="str">
        <f>IF(E53="","",IF(②選手情報入力!J61="","",0))</f>
        <v/>
      </c>
      <c r="V53" t="str">
        <f>IF(E53="","",IF(②選手情報入力!J61="","",IF(I53=1,VLOOKUP(②選手情報入力!J61,種目情報!$A$4:$C$31,3,FALSE),VLOOKUP(②選手情報入力!J61,種目情報!$E$4:$G$24,3,FALSE))))</f>
        <v/>
      </c>
      <c r="W53" t="str">
        <f>IF(E53="","",IF(②選手情報入力!N61="","",IF(I53=1,種目情報!$J$4,種目情報!$J$7)))</f>
        <v/>
      </c>
      <c r="X53" t="str">
        <f>IF(A53="","",IF(②選手情報入力!N61="","",IF(I53=1,IF(②選手情報入力!$N$5="","",②選手情報入力!$N$5),IF(②選手情報入力!$N$6="","",②選手情報入力!$N$6))))</f>
        <v/>
      </c>
      <c r="Y53" s="35" t="str">
        <f>IF(E53="","",IF(②選手情報入力!N61="","",0))</f>
        <v/>
      </c>
      <c r="Z53" t="str">
        <f>IF(E53="","",IF(②選手情報入力!N61="","",2))</f>
        <v/>
      </c>
      <c r="AA53" t="str">
        <f>IF(E53="","",IF(②選手情報入力!O61="","",IF(I53=1,種目情報!$J$5,種目情報!$J$8)))</f>
        <v/>
      </c>
      <c r="AB53" t="str">
        <f>IF(E53="","",IF(②選手情報入力!O61="","",IF(I53=1,IF(②選手情報入力!$O$5="","",②選手情報入力!$O$5),IF(②選手情報入力!$O$6="","",②選手情報入力!$O$6))))</f>
        <v/>
      </c>
      <c r="AC53" t="str">
        <f>IF(E53="","",IF(②選手情報入力!O61="","",0))</f>
        <v/>
      </c>
      <c r="AD53" t="str">
        <f>IF(E53="","",IF(②選手情報入力!O61="","",2))</f>
        <v/>
      </c>
      <c r="AE53" t="str">
        <f>IF(E53="","",IF(②選手情報入力!P61="","",IF(I53=1,種目情報!$J$6,種目情報!$J$9)))</f>
        <v/>
      </c>
      <c r="AF53" t="str">
        <f>IF(E53="","",IF(②選手情報入力!P61="","",IF(I53=1,IF(②選手情報入力!$P$5="","",②選手情報入力!$P$5),IF(②選手情報入力!$P$6="","",②選手情報入力!$P$6))))</f>
        <v/>
      </c>
      <c r="AG53" t="str">
        <f>IF(E53="","",IF(②選手情報入力!P61="","",0))</f>
        <v/>
      </c>
      <c r="AH53" t="str">
        <f>IF(E53="","",IF(②選手情報入力!P61="","",2))</f>
        <v/>
      </c>
    </row>
    <row r="54" spans="1:34">
      <c r="A54" t="str">
        <f>IF(E54="","",I54*1000000+①団体情報入力!$C$6*1000+②選手情報入力!A62)</f>
        <v/>
      </c>
      <c r="B54" t="str">
        <f>IF(E54="","",①団体情報入力!$C$6)</f>
        <v/>
      </c>
      <c r="E54" t="str">
        <f>IF(②選手情報入力!B62="","",②選手情報入力!B62)</f>
        <v/>
      </c>
      <c r="F54" t="str">
        <f>IF(E54="","",②選手情報入力!C62)</f>
        <v/>
      </c>
      <c r="G54" t="str">
        <f>IF(E54="","",②選手情報入力!D62)</f>
        <v/>
      </c>
      <c r="H54" t="str">
        <f t="shared" si="0"/>
        <v/>
      </c>
      <c r="I54" t="str">
        <f>IF(E54="","",IF(②選手情報入力!F62="男",1,2))</f>
        <v/>
      </c>
      <c r="J54" t="str">
        <f>IF(E54="","",IF(②選手情報入力!G62="","",②選手情報入力!G62))</f>
        <v/>
      </c>
      <c r="L54" t="str">
        <f t="shared" si="1"/>
        <v/>
      </c>
      <c r="M54" t="str">
        <f t="shared" si="2"/>
        <v/>
      </c>
      <c r="O54" t="str">
        <f>IF(E54="","",IF(②選手情報入力!H62="","",IF(I54=1,VLOOKUP(②選手情報入力!H62,種目情報!$A$4:$B$31,2,FALSE),VLOOKUP(②選手情報入力!H62,種目情報!$E$4:$F$26,2,FALSE))))</f>
        <v/>
      </c>
      <c r="P54" t="str">
        <f>IF(E54="","",IF(②選手情報入力!I62="","",②選手情報入力!I62))</f>
        <v/>
      </c>
      <c r="Q54" s="35" t="str">
        <f>IF(E54="","",IF(②選手情報入力!H62="","",0))</f>
        <v/>
      </c>
      <c r="R54" t="str">
        <f>IF(E54="","",IF(②選手情報入力!H62="","",IF(I54=1,VLOOKUP(②選手情報入力!H62,種目情報!$A$4:$C$31,3,FALSE),VLOOKUP(②選手情報入力!H62,種目情報!$E$4:$G$24,3,FALSE))))</f>
        <v/>
      </c>
      <c r="S54" t="str">
        <f>IF(E54="","",IF(②選手情報入力!J62="","",IF(I54=1,VLOOKUP(②選手情報入力!J62,種目情報!$A$4:$B$31,2,FALSE),VLOOKUP(②選手情報入力!J62,種目情報!$E$4:$F$26,2,FALSE))))</f>
        <v/>
      </c>
      <c r="T54" t="str">
        <f>IF(E54="","",IF(②選手情報入力!K62="","",②選手情報入力!K62))</f>
        <v/>
      </c>
      <c r="U54" s="35" t="str">
        <f>IF(E54="","",IF(②選手情報入力!J62="","",0))</f>
        <v/>
      </c>
      <c r="V54" t="str">
        <f>IF(E54="","",IF(②選手情報入力!J62="","",IF(I54=1,VLOOKUP(②選手情報入力!J62,種目情報!$A$4:$C$31,3,FALSE),VLOOKUP(②選手情報入力!J62,種目情報!$E$4:$G$24,3,FALSE))))</f>
        <v/>
      </c>
      <c r="W54" t="str">
        <f>IF(E54="","",IF(②選手情報入力!N62="","",IF(I54=1,種目情報!$J$4,種目情報!$J$7)))</f>
        <v/>
      </c>
      <c r="X54" t="str">
        <f>IF(A54="","",IF(②選手情報入力!N62="","",IF(I54=1,IF(②選手情報入力!$N$5="","",②選手情報入力!$N$5),IF(②選手情報入力!$N$6="","",②選手情報入力!$N$6))))</f>
        <v/>
      </c>
      <c r="Y54" s="35" t="str">
        <f>IF(E54="","",IF(②選手情報入力!N62="","",0))</f>
        <v/>
      </c>
      <c r="Z54" t="str">
        <f>IF(E54="","",IF(②選手情報入力!N62="","",2))</f>
        <v/>
      </c>
      <c r="AA54" t="str">
        <f>IF(E54="","",IF(②選手情報入力!O62="","",IF(I54=1,種目情報!$J$5,種目情報!$J$8)))</f>
        <v/>
      </c>
      <c r="AB54" t="str">
        <f>IF(E54="","",IF(②選手情報入力!O62="","",IF(I54=1,IF(②選手情報入力!$O$5="","",②選手情報入力!$O$5),IF(②選手情報入力!$O$6="","",②選手情報入力!$O$6))))</f>
        <v/>
      </c>
      <c r="AC54" t="str">
        <f>IF(E54="","",IF(②選手情報入力!O62="","",0))</f>
        <v/>
      </c>
      <c r="AD54" t="str">
        <f>IF(E54="","",IF(②選手情報入力!O62="","",2))</f>
        <v/>
      </c>
      <c r="AE54" t="str">
        <f>IF(E54="","",IF(②選手情報入力!P62="","",IF(I54=1,種目情報!$J$6,種目情報!$J$9)))</f>
        <v/>
      </c>
      <c r="AF54" t="str">
        <f>IF(E54="","",IF(②選手情報入力!P62="","",IF(I54=1,IF(②選手情報入力!$P$5="","",②選手情報入力!$P$5),IF(②選手情報入力!$P$6="","",②選手情報入力!$P$6))))</f>
        <v/>
      </c>
      <c r="AG54" t="str">
        <f>IF(E54="","",IF(②選手情報入力!P62="","",0))</f>
        <v/>
      </c>
      <c r="AH54" t="str">
        <f>IF(E54="","",IF(②選手情報入力!P62="","",2))</f>
        <v/>
      </c>
    </row>
    <row r="55" spans="1:34">
      <c r="A55" t="str">
        <f>IF(E55="","",I55*1000000+①団体情報入力!$C$6*1000+②選手情報入力!A63)</f>
        <v/>
      </c>
      <c r="B55" t="str">
        <f>IF(E55="","",①団体情報入力!$C$6)</f>
        <v/>
      </c>
      <c r="E55" t="str">
        <f>IF(②選手情報入力!B63="","",②選手情報入力!B63)</f>
        <v/>
      </c>
      <c r="F55" t="str">
        <f>IF(E55="","",②選手情報入力!C63)</f>
        <v/>
      </c>
      <c r="G55" t="str">
        <f>IF(E55="","",②選手情報入力!D63)</f>
        <v/>
      </c>
      <c r="H55" t="str">
        <f t="shared" si="0"/>
        <v/>
      </c>
      <c r="I55" t="str">
        <f>IF(E55="","",IF(②選手情報入力!F63="男",1,2))</f>
        <v/>
      </c>
      <c r="J55" t="str">
        <f>IF(E55="","",IF(②選手情報入力!G63="","",②選手情報入力!G63))</f>
        <v/>
      </c>
      <c r="L55" t="str">
        <f t="shared" si="1"/>
        <v/>
      </c>
      <c r="M55" t="str">
        <f t="shared" si="2"/>
        <v/>
      </c>
      <c r="O55" t="str">
        <f>IF(E55="","",IF(②選手情報入力!H63="","",IF(I55=1,VLOOKUP(②選手情報入力!H63,種目情報!$A$4:$B$31,2,FALSE),VLOOKUP(②選手情報入力!H63,種目情報!$E$4:$F$26,2,FALSE))))</f>
        <v/>
      </c>
      <c r="P55" t="str">
        <f>IF(E55="","",IF(②選手情報入力!I63="","",②選手情報入力!I63))</f>
        <v/>
      </c>
      <c r="Q55" s="35" t="str">
        <f>IF(E55="","",IF(②選手情報入力!H63="","",0))</f>
        <v/>
      </c>
      <c r="R55" t="str">
        <f>IF(E55="","",IF(②選手情報入力!H63="","",IF(I55=1,VLOOKUP(②選手情報入力!H63,種目情報!$A$4:$C$31,3,FALSE),VLOOKUP(②選手情報入力!H63,種目情報!$E$4:$G$24,3,FALSE))))</f>
        <v/>
      </c>
      <c r="S55" t="str">
        <f>IF(E55="","",IF(②選手情報入力!J63="","",IF(I55=1,VLOOKUP(②選手情報入力!J63,種目情報!$A$4:$B$31,2,FALSE),VLOOKUP(②選手情報入力!J63,種目情報!$E$4:$F$26,2,FALSE))))</f>
        <v/>
      </c>
      <c r="T55" t="str">
        <f>IF(E55="","",IF(②選手情報入力!K63="","",②選手情報入力!K63))</f>
        <v/>
      </c>
      <c r="U55" s="35" t="str">
        <f>IF(E55="","",IF(②選手情報入力!J63="","",0))</f>
        <v/>
      </c>
      <c r="V55" t="str">
        <f>IF(E55="","",IF(②選手情報入力!J63="","",IF(I55=1,VLOOKUP(②選手情報入力!J63,種目情報!$A$4:$C$31,3,FALSE),VLOOKUP(②選手情報入力!J63,種目情報!$E$4:$G$24,3,FALSE))))</f>
        <v/>
      </c>
      <c r="W55" t="str">
        <f>IF(E55="","",IF(②選手情報入力!N63="","",IF(I55=1,種目情報!$J$4,種目情報!$J$7)))</f>
        <v/>
      </c>
      <c r="X55" t="str">
        <f>IF(A55="","",IF(②選手情報入力!N63="","",IF(I55=1,IF(②選手情報入力!$N$5="","",②選手情報入力!$N$5),IF(②選手情報入力!$N$6="","",②選手情報入力!$N$6))))</f>
        <v/>
      </c>
      <c r="Y55" s="35" t="str">
        <f>IF(E55="","",IF(②選手情報入力!N63="","",0))</f>
        <v/>
      </c>
      <c r="Z55" t="str">
        <f>IF(E55="","",IF(②選手情報入力!N63="","",2))</f>
        <v/>
      </c>
      <c r="AA55" t="str">
        <f>IF(E55="","",IF(②選手情報入力!O63="","",IF(I55=1,種目情報!$J$5,種目情報!$J$8)))</f>
        <v/>
      </c>
      <c r="AB55" t="str">
        <f>IF(E55="","",IF(②選手情報入力!O63="","",IF(I55=1,IF(②選手情報入力!$O$5="","",②選手情報入力!$O$5),IF(②選手情報入力!$O$6="","",②選手情報入力!$O$6))))</f>
        <v/>
      </c>
      <c r="AC55" t="str">
        <f>IF(E55="","",IF(②選手情報入力!O63="","",0))</f>
        <v/>
      </c>
      <c r="AD55" t="str">
        <f>IF(E55="","",IF(②選手情報入力!O63="","",2))</f>
        <v/>
      </c>
      <c r="AE55" t="str">
        <f>IF(E55="","",IF(②選手情報入力!P63="","",IF(I55=1,種目情報!$J$6,種目情報!$J$9)))</f>
        <v/>
      </c>
      <c r="AF55" t="str">
        <f>IF(E55="","",IF(②選手情報入力!P63="","",IF(I55=1,IF(②選手情報入力!$P$5="","",②選手情報入力!$P$5),IF(②選手情報入力!$P$6="","",②選手情報入力!$P$6))))</f>
        <v/>
      </c>
      <c r="AG55" t="str">
        <f>IF(E55="","",IF(②選手情報入力!P63="","",0))</f>
        <v/>
      </c>
      <c r="AH55" t="str">
        <f>IF(E55="","",IF(②選手情報入力!P63="","",2))</f>
        <v/>
      </c>
    </row>
    <row r="56" spans="1:34">
      <c r="A56" t="str">
        <f>IF(E56="","",I56*1000000+①団体情報入力!$C$6*1000+②選手情報入力!A64)</f>
        <v/>
      </c>
      <c r="B56" t="str">
        <f>IF(E56="","",①団体情報入力!$C$6)</f>
        <v/>
      </c>
      <c r="E56" t="str">
        <f>IF(②選手情報入力!B64="","",②選手情報入力!B64)</f>
        <v/>
      </c>
      <c r="F56" t="str">
        <f>IF(E56="","",②選手情報入力!C64)</f>
        <v/>
      </c>
      <c r="G56" t="str">
        <f>IF(E56="","",②選手情報入力!D64)</f>
        <v/>
      </c>
      <c r="H56" t="str">
        <f t="shared" si="0"/>
        <v/>
      </c>
      <c r="I56" t="str">
        <f>IF(E56="","",IF(②選手情報入力!F64="男",1,2))</f>
        <v/>
      </c>
      <c r="J56" t="str">
        <f>IF(E56="","",IF(②選手情報入力!G64="","",②選手情報入力!G64))</f>
        <v/>
      </c>
      <c r="L56" t="str">
        <f t="shared" si="1"/>
        <v/>
      </c>
      <c r="M56" t="str">
        <f t="shared" si="2"/>
        <v/>
      </c>
      <c r="O56" t="str">
        <f>IF(E56="","",IF(②選手情報入力!H64="","",IF(I56=1,VLOOKUP(②選手情報入力!H64,種目情報!$A$4:$B$31,2,FALSE),VLOOKUP(②選手情報入力!H64,種目情報!$E$4:$F$26,2,FALSE))))</f>
        <v/>
      </c>
      <c r="P56" t="str">
        <f>IF(E56="","",IF(②選手情報入力!I64="","",②選手情報入力!I64))</f>
        <v/>
      </c>
      <c r="Q56" s="35" t="str">
        <f>IF(E56="","",IF(②選手情報入力!H64="","",0))</f>
        <v/>
      </c>
      <c r="R56" t="str">
        <f>IF(E56="","",IF(②選手情報入力!H64="","",IF(I56=1,VLOOKUP(②選手情報入力!H64,種目情報!$A$4:$C$31,3,FALSE),VLOOKUP(②選手情報入力!H64,種目情報!$E$4:$G$24,3,FALSE))))</f>
        <v/>
      </c>
      <c r="S56" t="str">
        <f>IF(E56="","",IF(②選手情報入力!J64="","",IF(I56=1,VLOOKUP(②選手情報入力!J64,種目情報!$A$4:$B$31,2,FALSE),VLOOKUP(②選手情報入力!J64,種目情報!$E$4:$F$26,2,FALSE))))</f>
        <v/>
      </c>
      <c r="T56" t="str">
        <f>IF(E56="","",IF(②選手情報入力!K64="","",②選手情報入力!K64))</f>
        <v/>
      </c>
      <c r="U56" s="35" t="str">
        <f>IF(E56="","",IF(②選手情報入力!J64="","",0))</f>
        <v/>
      </c>
      <c r="V56" t="str">
        <f>IF(E56="","",IF(②選手情報入力!J64="","",IF(I56=1,VLOOKUP(②選手情報入力!J64,種目情報!$A$4:$C$31,3,FALSE),VLOOKUP(②選手情報入力!J64,種目情報!$E$4:$G$24,3,FALSE))))</f>
        <v/>
      </c>
      <c r="W56" t="str">
        <f>IF(E56="","",IF(②選手情報入力!N64="","",IF(I56=1,種目情報!$J$4,種目情報!$J$7)))</f>
        <v/>
      </c>
      <c r="X56" t="str">
        <f>IF(A56="","",IF(②選手情報入力!N64="","",IF(I56=1,IF(②選手情報入力!$N$5="","",②選手情報入力!$N$5),IF(②選手情報入力!$N$6="","",②選手情報入力!$N$6))))</f>
        <v/>
      </c>
      <c r="Y56" s="35" t="str">
        <f>IF(E56="","",IF(②選手情報入力!N64="","",0))</f>
        <v/>
      </c>
      <c r="Z56" t="str">
        <f>IF(E56="","",IF(②選手情報入力!N64="","",2))</f>
        <v/>
      </c>
      <c r="AA56" t="str">
        <f>IF(E56="","",IF(②選手情報入力!O64="","",IF(I56=1,種目情報!$J$5,種目情報!$J$8)))</f>
        <v/>
      </c>
      <c r="AB56" t="str">
        <f>IF(E56="","",IF(②選手情報入力!O64="","",IF(I56=1,IF(②選手情報入力!$O$5="","",②選手情報入力!$O$5),IF(②選手情報入力!$O$6="","",②選手情報入力!$O$6))))</f>
        <v/>
      </c>
      <c r="AC56" t="str">
        <f>IF(E56="","",IF(②選手情報入力!O64="","",0))</f>
        <v/>
      </c>
      <c r="AD56" t="str">
        <f>IF(E56="","",IF(②選手情報入力!O64="","",2))</f>
        <v/>
      </c>
      <c r="AE56" t="str">
        <f>IF(E56="","",IF(②選手情報入力!P64="","",IF(I56=1,種目情報!$J$6,種目情報!$J$9)))</f>
        <v/>
      </c>
      <c r="AF56" t="str">
        <f>IF(E56="","",IF(②選手情報入力!P64="","",IF(I56=1,IF(②選手情報入力!$P$5="","",②選手情報入力!$P$5),IF(②選手情報入力!$P$6="","",②選手情報入力!$P$6))))</f>
        <v/>
      </c>
      <c r="AG56" t="str">
        <f>IF(E56="","",IF(②選手情報入力!P64="","",0))</f>
        <v/>
      </c>
      <c r="AH56" t="str">
        <f>IF(E56="","",IF(②選手情報入力!P64="","",2))</f>
        <v/>
      </c>
    </row>
    <row r="57" spans="1:34">
      <c r="A57" t="str">
        <f>IF(E57="","",I57*1000000+①団体情報入力!$C$6*1000+②選手情報入力!A65)</f>
        <v/>
      </c>
      <c r="B57" t="str">
        <f>IF(E57="","",①団体情報入力!$C$6)</f>
        <v/>
      </c>
      <c r="E57" t="str">
        <f>IF(②選手情報入力!B65="","",②選手情報入力!B65)</f>
        <v/>
      </c>
      <c r="F57" t="str">
        <f>IF(E57="","",②選手情報入力!C65)</f>
        <v/>
      </c>
      <c r="G57" t="str">
        <f>IF(E57="","",②選手情報入力!D65)</f>
        <v/>
      </c>
      <c r="H57" t="str">
        <f t="shared" si="0"/>
        <v/>
      </c>
      <c r="I57" t="str">
        <f>IF(E57="","",IF(②選手情報入力!F65="男",1,2))</f>
        <v/>
      </c>
      <c r="J57" t="str">
        <f>IF(E57="","",IF(②選手情報入力!G65="","",②選手情報入力!G65))</f>
        <v/>
      </c>
      <c r="L57" t="str">
        <f t="shared" si="1"/>
        <v/>
      </c>
      <c r="M57" t="str">
        <f t="shared" si="2"/>
        <v/>
      </c>
      <c r="O57" t="str">
        <f>IF(E57="","",IF(②選手情報入力!H65="","",IF(I57=1,VLOOKUP(②選手情報入力!H65,種目情報!$A$4:$B$31,2,FALSE),VLOOKUP(②選手情報入力!H65,種目情報!$E$4:$F$26,2,FALSE))))</f>
        <v/>
      </c>
      <c r="P57" t="str">
        <f>IF(E57="","",IF(②選手情報入力!I65="","",②選手情報入力!I65))</f>
        <v/>
      </c>
      <c r="Q57" s="35" t="str">
        <f>IF(E57="","",IF(②選手情報入力!H65="","",0))</f>
        <v/>
      </c>
      <c r="R57" t="str">
        <f>IF(E57="","",IF(②選手情報入力!H65="","",IF(I57=1,VLOOKUP(②選手情報入力!H65,種目情報!$A$4:$C$31,3,FALSE),VLOOKUP(②選手情報入力!H65,種目情報!$E$4:$G$24,3,FALSE))))</f>
        <v/>
      </c>
      <c r="S57" t="str">
        <f>IF(E57="","",IF(②選手情報入力!J65="","",IF(I57=1,VLOOKUP(②選手情報入力!J65,種目情報!$A$4:$B$31,2,FALSE),VLOOKUP(②選手情報入力!J65,種目情報!$E$4:$F$26,2,FALSE))))</f>
        <v/>
      </c>
      <c r="T57" t="str">
        <f>IF(E57="","",IF(②選手情報入力!K65="","",②選手情報入力!K65))</f>
        <v/>
      </c>
      <c r="U57" s="35" t="str">
        <f>IF(E57="","",IF(②選手情報入力!J65="","",0))</f>
        <v/>
      </c>
      <c r="V57" t="str">
        <f>IF(E57="","",IF(②選手情報入力!J65="","",IF(I57=1,VLOOKUP(②選手情報入力!J65,種目情報!$A$4:$C$31,3,FALSE),VLOOKUP(②選手情報入力!J65,種目情報!$E$4:$G$24,3,FALSE))))</f>
        <v/>
      </c>
      <c r="W57" t="str">
        <f>IF(E57="","",IF(②選手情報入力!N65="","",IF(I57=1,種目情報!$J$4,種目情報!$J$7)))</f>
        <v/>
      </c>
      <c r="X57" t="str">
        <f>IF(A57="","",IF(②選手情報入力!N65="","",IF(I57=1,IF(②選手情報入力!$N$5="","",②選手情報入力!$N$5),IF(②選手情報入力!$N$6="","",②選手情報入力!$N$6))))</f>
        <v/>
      </c>
      <c r="Y57" s="35" t="str">
        <f>IF(E57="","",IF(②選手情報入力!N65="","",0))</f>
        <v/>
      </c>
      <c r="Z57" t="str">
        <f>IF(E57="","",IF(②選手情報入力!N65="","",2))</f>
        <v/>
      </c>
      <c r="AA57" t="str">
        <f>IF(E57="","",IF(②選手情報入力!O65="","",IF(I57=1,種目情報!$J$5,種目情報!$J$8)))</f>
        <v/>
      </c>
      <c r="AB57" t="str">
        <f>IF(E57="","",IF(②選手情報入力!O65="","",IF(I57=1,IF(②選手情報入力!$O$5="","",②選手情報入力!$O$5),IF(②選手情報入力!$O$6="","",②選手情報入力!$O$6))))</f>
        <v/>
      </c>
      <c r="AC57" t="str">
        <f>IF(E57="","",IF(②選手情報入力!O65="","",0))</f>
        <v/>
      </c>
      <c r="AD57" t="str">
        <f>IF(E57="","",IF(②選手情報入力!O65="","",2))</f>
        <v/>
      </c>
      <c r="AE57" t="str">
        <f>IF(E57="","",IF(②選手情報入力!P65="","",IF(I57=1,種目情報!$J$6,種目情報!$J$9)))</f>
        <v/>
      </c>
      <c r="AF57" t="str">
        <f>IF(E57="","",IF(②選手情報入力!P65="","",IF(I57=1,IF(②選手情報入力!$P$5="","",②選手情報入力!$P$5),IF(②選手情報入力!$P$6="","",②選手情報入力!$P$6))))</f>
        <v/>
      </c>
      <c r="AG57" t="str">
        <f>IF(E57="","",IF(②選手情報入力!P65="","",0))</f>
        <v/>
      </c>
      <c r="AH57" t="str">
        <f>IF(E57="","",IF(②選手情報入力!P65="","",2))</f>
        <v/>
      </c>
    </row>
    <row r="58" spans="1:34">
      <c r="A58" t="str">
        <f>IF(E58="","",I58*1000000+①団体情報入力!$C$6*1000+②選手情報入力!A66)</f>
        <v/>
      </c>
      <c r="B58" t="str">
        <f>IF(E58="","",①団体情報入力!$C$6)</f>
        <v/>
      </c>
      <c r="E58" t="str">
        <f>IF(②選手情報入力!B66="","",②選手情報入力!B66)</f>
        <v/>
      </c>
      <c r="F58" t="str">
        <f>IF(E58="","",②選手情報入力!C66)</f>
        <v/>
      </c>
      <c r="G58" t="str">
        <f>IF(E58="","",②選手情報入力!D66)</f>
        <v/>
      </c>
      <c r="H58" t="str">
        <f t="shared" si="0"/>
        <v/>
      </c>
      <c r="I58" t="str">
        <f>IF(E58="","",IF(②選手情報入力!F66="男",1,2))</f>
        <v/>
      </c>
      <c r="J58" t="str">
        <f>IF(E58="","",IF(②選手情報入力!G66="","",②選手情報入力!G66))</f>
        <v/>
      </c>
      <c r="L58" t="str">
        <f t="shared" si="1"/>
        <v/>
      </c>
      <c r="M58" t="str">
        <f t="shared" si="2"/>
        <v/>
      </c>
      <c r="O58" t="str">
        <f>IF(E58="","",IF(②選手情報入力!H66="","",IF(I58=1,VLOOKUP(②選手情報入力!H66,種目情報!$A$4:$B$31,2,FALSE),VLOOKUP(②選手情報入力!H66,種目情報!$E$4:$F$26,2,FALSE))))</f>
        <v/>
      </c>
      <c r="P58" t="str">
        <f>IF(E58="","",IF(②選手情報入力!I66="","",②選手情報入力!I66))</f>
        <v/>
      </c>
      <c r="Q58" s="35" t="str">
        <f>IF(E58="","",IF(②選手情報入力!H66="","",0))</f>
        <v/>
      </c>
      <c r="R58" t="str">
        <f>IF(E58="","",IF(②選手情報入力!H66="","",IF(I58=1,VLOOKUP(②選手情報入力!H66,種目情報!$A$4:$C$31,3,FALSE),VLOOKUP(②選手情報入力!H66,種目情報!$E$4:$G$24,3,FALSE))))</f>
        <v/>
      </c>
      <c r="S58" t="str">
        <f>IF(E58="","",IF(②選手情報入力!J66="","",IF(I58=1,VLOOKUP(②選手情報入力!J66,種目情報!$A$4:$B$31,2,FALSE),VLOOKUP(②選手情報入力!J66,種目情報!$E$4:$F$26,2,FALSE))))</f>
        <v/>
      </c>
      <c r="T58" t="str">
        <f>IF(E58="","",IF(②選手情報入力!K66="","",②選手情報入力!K66))</f>
        <v/>
      </c>
      <c r="U58" s="35" t="str">
        <f>IF(E58="","",IF(②選手情報入力!J66="","",0))</f>
        <v/>
      </c>
      <c r="V58" t="str">
        <f>IF(E58="","",IF(②選手情報入力!J66="","",IF(I58=1,VLOOKUP(②選手情報入力!J66,種目情報!$A$4:$C$31,3,FALSE),VLOOKUP(②選手情報入力!J66,種目情報!$E$4:$G$24,3,FALSE))))</f>
        <v/>
      </c>
      <c r="W58" t="str">
        <f>IF(E58="","",IF(②選手情報入力!N66="","",IF(I58=1,種目情報!$J$4,種目情報!$J$7)))</f>
        <v/>
      </c>
      <c r="X58" t="str">
        <f>IF(A58="","",IF(②選手情報入力!N66="","",IF(I58=1,IF(②選手情報入力!$N$5="","",②選手情報入力!$N$5),IF(②選手情報入力!$N$6="","",②選手情報入力!$N$6))))</f>
        <v/>
      </c>
      <c r="Y58" s="35" t="str">
        <f>IF(E58="","",IF(②選手情報入力!N66="","",0))</f>
        <v/>
      </c>
      <c r="Z58" t="str">
        <f>IF(E58="","",IF(②選手情報入力!N66="","",2))</f>
        <v/>
      </c>
      <c r="AA58" t="str">
        <f>IF(E58="","",IF(②選手情報入力!O66="","",IF(I58=1,種目情報!$J$5,種目情報!$J$8)))</f>
        <v/>
      </c>
      <c r="AB58" t="str">
        <f>IF(E58="","",IF(②選手情報入力!O66="","",IF(I58=1,IF(②選手情報入力!$O$5="","",②選手情報入力!$O$5),IF(②選手情報入力!$O$6="","",②選手情報入力!$O$6))))</f>
        <v/>
      </c>
      <c r="AC58" t="str">
        <f>IF(E58="","",IF(②選手情報入力!O66="","",0))</f>
        <v/>
      </c>
      <c r="AD58" t="str">
        <f>IF(E58="","",IF(②選手情報入力!O66="","",2))</f>
        <v/>
      </c>
      <c r="AE58" t="str">
        <f>IF(E58="","",IF(②選手情報入力!P66="","",IF(I58=1,種目情報!$J$6,種目情報!$J$9)))</f>
        <v/>
      </c>
      <c r="AF58" t="str">
        <f>IF(E58="","",IF(②選手情報入力!P66="","",IF(I58=1,IF(②選手情報入力!$P$5="","",②選手情報入力!$P$5),IF(②選手情報入力!$P$6="","",②選手情報入力!$P$6))))</f>
        <v/>
      </c>
      <c r="AG58" t="str">
        <f>IF(E58="","",IF(②選手情報入力!P66="","",0))</f>
        <v/>
      </c>
      <c r="AH58" t="str">
        <f>IF(E58="","",IF(②選手情報入力!P66="","",2))</f>
        <v/>
      </c>
    </row>
    <row r="59" spans="1:34">
      <c r="A59" t="str">
        <f>IF(E59="","",I59*1000000+①団体情報入力!$C$6*1000+②選手情報入力!A67)</f>
        <v/>
      </c>
      <c r="B59" t="str">
        <f>IF(E59="","",①団体情報入力!$C$6)</f>
        <v/>
      </c>
      <c r="E59" t="str">
        <f>IF(②選手情報入力!B67="","",②選手情報入力!B67)</f>
        <v/>
      </c>
      <c r="F59" t="str">
        <f>IF(E59="","",②選手情報入力!C67)</f>
        <v/>
      </c>
      <c r="G59" t="str">
        <f>IF(E59="","",②選手情報入力!D67)</f>
        <v/>
      </c>
      <c r="H59" t="str">
        <f t="shared" si="0"/>
        <v/>
      </c>
      <c r="I59" t="str">
        <f>IF(E59="","",IF(②選手情報入力!F67="男",1,2))</f>
        <v/>
      </c>
      <c r="J59" t="str">
        <f>IF(E59="","",IF(②選手情報入力!G67="","",②選手情報入力!G67))</f>
        <v/>
      </c>
      <c r="L59" t="str">
        <f t="shared" si="1"/>
        <v/>
      </c>
      <c r="M59" t="str">
        <f t="shared" si="2"/>
        <v/>
      </c>
      <c r="O59" t="str">
        <f>IF(E59="","",IF(②選手情報入力!H67="","",IF(I59=1,VLOOKUP(②選手情報入力!H67,種目情報!$A$4:$B$31,2,FALSE),VLOOKUP(②選手情報入力!H67,種目情報!$E$4:$F$26,2,FALSE))))</f>
        <v/>
      </c>
      <c r="P59" t="str">
        <f>IF(E59="","",IF(②選手情報入力!I67="","",②選手情報入力!I67))</f>
        <v/>
      </c>
      <c r="Q59" s="35" t="str">
        <f>IF(E59="","",IF(②選手情報入力!H67="","",0))</f>
        <v/>
      </c>
      <c r="R59" t="str">
        <f>IF(E59="","",IF(②選手情報入力!H67="","",IF(I59=1,VLOOKUP(②選手情報入力!H67,種目情報!$A$4:$C$31,3,FALSE),VLOOKUP(②選手情報入力!H67,種目情報!$E$4:$G$24,3,FALSE))))</f>
        <v/>
      </c>
      <c r="S59" t="str">
        <f>IF(E59="","",IF(②選手情報入力!J67="","",IF(I59=1,VLOOKUP(②選手情報入力!J67,種目情報!$A$4:$B$31,2,FALSE),VLOOKUP(②選手情報入力!J67,種目情報!$E$4:$F$26,2,FALSE))))</f>
        <v/>
      </c>
      <c r="T59" t="str">
        <f>IF(E59="","",IF(②選手情報入力!K67="","",②選手情報入力!K67))</f>
        <v/>
      </c>
      <c r="U59" s="35" t="str">
        <f>IF(E59="","",IF(②選手情報入力!J67="","",0))</f>
        <v/>
      </c>
      <c r="V59" t="str">
        <f>IF(E59="","",IF(②選手情報入力!J67="","",IF(I59=1,VLOOKUP(②選手情報入力!J67,種目情報!$A$4:$C$31,3,FALSE),VLOOKUP(②選手情報入力!J67,種目情報!$E$4:$G$24,3,FALSE))))</f>
        <v/>
      </c>
      <c r="W59" t="str">
        <f>IF(E59="","",IF(②選手情報入力!N67="","",IF(I59=1,種目情報!$J$4,種目情報!$J$7)))</f>
        <v/>
      </c>
      <c r="X59" t="str">
        <f>IF(A59="","",IF(②選手情報入力!N67="","",IF(I59=1,IF(②選手情報入力!$N$5="","",②選手情報入力!$N$5),IF(②選手情報入力!$N$6="","",②選手情報入力!$N$6))))</f>
        <v/>
      </c>
      <c r="Y59" s="35" t="str">
        <f>IF(E59="","",IF(②選手情報入力!N67="","",0))</f>
        <v/>
      </c>
      <c r="Z59" t="str">
        <f>IF(E59="","",IF(②選手情報入力!N67="","",2))</f>
        <v/>
      </c>
      <c r="AA59" t="str">
        <f>IF(E59="","",IF(②選手情報入力!O67="","",IF(I59=1,種目情報!$J$5,種目情報!$J$8)))</f>
        <v/>
      </c>
      <c r="AB59" t="str">
        <f>IF(E59="","",IF(②選手情報入力!O67="","",IF(I59=1,IF(②選手情報入力!$O$5="","",②選手情報入力!$O$5),IF(②選手情報入力!$O$6="","",②選手情報入力!$O$6))))</f>
        <v/>
      </c>
      <c r="AC59" t="str">
        <f>IF(E59="","",IF(②選手情報入力!O67="","",0))</f>
        <v/>
      </c>
      <c r="AD59" t="str">
        <f>IF(E59="","",IF(②選手情報入力!O67="","",2))</f>
        <v/>
      </c>
      <c r="AE59" t="str">
        <f>IF(E59="","",IF(②選手情報入力!P67="","",IF(I59=1,種目情報!$J$6,種目情報!$J$9)))</f>
        <v/>
      </c>
      <c r="AF59" t="str">
        <f>IF(E59="","",IF(②選手情報入力!P67="","",IF(I59=1,IF(②選手情報入力!$P$5="","",②選手情報入力!$P$5),IF(②選手情報入力!$P$6="","",②選手情報入力!$P$6))))</f>
        <v/>
      </c>
      <c r="AG59" t="str">
        <f>IF(E59="","",IF(②選手情報入力!P67="","",0))</f>
        <v/>
      </c>
      <c r="AH59" t="str">
        <f>IF(E59="","",IF(②選手情報入力!P67="","",2))</f>
        <v/>
      </c>
    </row>
    <row r="60" spans="1:34">
      <c r="A60" t="str">
        <f>IF(E60="","",I60*1000000+①団体情報入力!$C$6*1000+②選手情報入力!A68)</f>
        <v/>
      </c>
      <c r="B60" t="str">
        <f>IF(E60="","",①団体情報入力!$C$6)</f>
        <v/>
      </c>
      <c r="E60" t="str">
        <f>IF(②選手情報入力!B68="","",②選手情報入力!B68)</f>
        <v/>
      </c>
      <c r="F60" t="str">
        <f>IF(E60="","",②選手情報入力!C68)</f>
        <v/>
      </c>
      <c r="G60" t="str">
        <f>IF(E60="","",②選手情報入力!D68)</f>
        <v/>
      </c>
      <c r="H60" t="str">
        <f t="shared" si="0"/>
        <v/>
      </c>
      <c r="I60" t="str">
        <f>IF(E60="","",IF(②選手情報入力!F68="男",1,2))</f>
        <v/>
      </c>
      <c r="J60" t="str">
        <f>IF(E60="","",IF(②選手情報入力!G68="","",②選手情報入力!G68))</f>
        <v/>
      </c>
      <c r="L60" t="str">
        <f t="shared" si="1"/>
        <v/>
      </c>
      <c r="M60" t="str">
        <f t="shared" si="2"/>
        <v/>
      </c>
      <c r="O60" t="str">
        <f>IF(E60="","",IF(②選手情報入力!H68="","",IF(I60=1,VLOOKUP(②選手情報入力!H68,種目情報!$A$4:$B$31,2,FALSE),VLOOKUP(②選手情報入力!H68,種目情報!$E$4:$F$26,2,FALSE))))</f>
        <v/>
      </c>
      <c r="P60" t="str">
        <f>IF(E60="","",IF(②選手情報入力!I68="","",②選手情報入力!I68))</f>
        <v/>
      </c>
      <c r="Q60" s="35" t="str">
        <f>IF(E60="","",IF(②選手情報入力!H68="","",0))</f>
        <v/>
      </c>
      <c r="R60" t="str">
        <f>IF(E60="","",IF(②選手情報入力!H68="","",IF(I60=1,VLOOKUP(②選手情報入力!H68,種目情報!$A$4:$C$31,3,FALSE),VLOOKUP(②選手情報入力!H68,種目情報!$E$4:$G$24,3,FALSE))))</f>
        <v/>
      </c>
      <c r="S60" t="str">
        <f>IF(E60="","",IF(②選手情報入力!J68="","",IF(I60=1,VLOOKUP(②選手情報入力!J68,種目情報!$A$4:$B$31,2,FALSE),VLOOKUP(②選手情報入力!J68,種目情報!$E$4:$F$26,2,FALSE))))</f>
        <v/>
      </c>
      <c r="T60" t="str">
        <f>IF(E60="","",IF(②選手情報入力!K68="","",②選手情報入力!K68))</f>
        <v/>
      </c>
      <c r="U60" s="35" t="str">
        <f>IF(E60="","",IF(②選手情報入力!J68="","",0))</f>
        <v/>
      </c>
      <c r="V60" t="str">
        <f>IF(E60="","",IF(②選手情報入力!J68="","",IF(I60=1,VLOOKUP(②選手情報入力!J68,種目情報!$A$4:$C$31,3,FALSE),VLOOKUP(②選手情報入力!J68,種目情報!$E$4:$G$24,3,FALSE))))</f>
        <v/>
      </c>
      <c r="W60" t="str">
        <f>IF(E60="","",IF(②選手情報入力!N68="","",IF(I60=1,種目情報!$J$4,種目情報!$J$7)))</f>
        <v/>
      </c>
      <c r="X60" t="str">
        <f>IF(A60="","",IF(②選手情報入力!N68="","",IF(I60=1,IF(②選手情報入力!$N$5="","",②選手情報入力!$N$5),IF(②選手情報入力!$N$6="","",②選手情報入力!$N$6))))</f>
        <v/>
      </c>
      <c r="Y60" s="35" t="str">
        <f>IF(E60="","",IF(②選手情報入力!N68="","",0))</f>
        <v/>
      </c>
      <c r="Z60" t="str">
        <f>IF(E60="","",IF(②選手情報入力!N68="","",2))</f>
        <v/>
      </c>
      <c r="AA60" t="str">
        <f>IF(E60="","",IF(②選手情報入力!O68="","",IF(I60=1,種目情報!$J$5,種目情報!$J$8)))</f>
        <v/>
      </c>
      <c r="AB60" t="str">
        <f>IF(E60="","",IF(②選手情報入力!O68="","",IF(I60=1,IF(②選手情報入力!$O$5="","",②選手情報入力!$O$5),IF(②選手情報入力!$O$6="","",②選手情報入力!$O$6))))</f>
        <v/>
      </c>
      <c r="AC60" t="str">
        <f>IF(E60="","",IF(②選手情報入力!O68="","",0))</f>
        <v/>
      </c>
      <c r="AD60" t="str">
        <f>IF(E60="","",IF(②選手情報入力!O68="","",2))</f>
        <v/>
      </c>
      <c r="AE60" t="str">
        <f>IF(E60="","",IF(②選手情報入力!P68="","",IF(I60=1,種目情報!$J$6,種目情報!$J$9)))</f>
        <v/>
      </c>
      <c r="AF60" t="str">
        <f>IF(E60="","",IF(②選手情報入力!P68="","",IF(I60=1,IF(②選手情報入力!$P$5="","",②選手情報入力!$P$5),IF(②選手情報入力!$P$6="","",②選手情報入力!$P$6))))</f>
        <v/>
      </c>
      <c r="AG60" t="str">
        <f>IF(E60="","",IF(②選手情報入力!P68="","",0))</f>
        <v/>
      </c>
      <c r="AH60" t="str">
        <f>IF(E60="","",IF(②選手情報入力!P68="","",2))</f>
        <v/>
      </c>
    </row>
    <row r="61" spans="1:34">
      <c r="A61" t="str">
        <f>IF(E61="","",I61*1000000+①団体情報入力!$C$6*1000+②選手情報入力!A69)</f>
        <v/>
      </c>
      <c r="B61" t="str">
        <f>IF(E61="","",①団体情報入力!$C$6)</f>
        <v/>
      </c>
      <c r="E61" t="str">
        <f>IF(②選手情報入力!B69="","",②選手情報入力!B69)</f>
        <v/>
      </c>
      <c r="F61" t="str">
        <f>IF(E61="","",②選手情報入力!C69)</f>
        <v/>
      </c>
      <c r="G61" t="str">
        <f>IF(E61="","",②選手情報入力!D69)</f>
        <v/>
      </c>
      <c r="H61" t="str">
        <f t="shared" si="0"/>
        <v/>
      </c>
      <c r="I61" t="str">
        <f>IF(E61="","",IF(②選手情報入力!F69="男",1,2))</f>
        <v/>
      </c>
      <c r="J61" t="str">
        <f>IF(E61="","",IF(②選手情報入力!G69="","",②選手情報入力!G69))</f>
        <v/>
      </c>
      <c r="L61" t="str">
        <f t="shared" si="1"/>
        <v/>
      </c>
      <c r="M61" t="str">
        <f t="shared" si="2"/>
        <v/>
      </c>
      <c r="O61" t="str">
        <f>IF(E61="","",IF(②選手情報入力!H69="","",IF(I61=1,VLOOKUP(②選手情報入力!H69,種目情報!$A$4:$B$31,2,FALSE),VLOOKUP(②選手情報入力!H69,種目情報!$E$4:$F$26,2,FALSE))))</f>
        <v/>
      </c>
      <c r="P61" t="str">
        <f>IF(E61="","",IF(②選手情報入力!I69="","",②選手情報入力!I69))</f>
        <v/>
      </c>
      <c r="Q61" s="35" t="str">
        <f>IF(E61="","",IF(②選手情報入力!H69="","",0))</f>
        <v/>
      </c>
      <c r="R61" t="str">
        <f>IF(E61="","",IF(②選手情報入力!H69="","",IF(I61=1,VLOOKUP(②選手情報入力!H69,種目情報!$A$4:$C$31,3,FALSE),VLOOKUP(②選手情報入力!H69,種目情報!$E$4:$G$24,3,FALSE))))</f>
        <v/>
      </c>
      <c r="S61" t="str">
        <f>IF(E61="","",IF(②選手情報入力!J69="","",IF(I61=1,VLOOKUP(②選手情報入力!J69,種目情報!$A$4:$B$31,2,FALSE),VLOOKUP(②選手情報入力!J69,種目情報!$E$4:$F$26,2,FALSE))))</f>
        <v/>
      </c>
      <c r="T61" t="str">
        <f>IF(E61="","",IF(②選手情報入力!K69="","",②選手情報入力!K69))</f>
        <v/>
      </c>
      <c r="U61" s="35" t="str">
        <f>IF(E61="","",IF(②選手情報入力!J69="","",0))</f>
        <v/>
      </c>
      <c r="V61" t="str">
        <f>IF(E61="","",IF(②選手情報入力!J69="","",IF(I61=1,VLOOKUP(②選手情報入力!J69,種目情報!$A$4:$C$31,3,FALSE),VLOOKUP(②選手情報入力!J69,種目情報!$E$4:$G$24,3,FALSE))))</f>
        <v/>
      </c>
      <c r="W61" t="str">
        <f>IF(E61="","",IF(②選手情報入力!N69="","",IF(I61=1,種目情報!$J$4,種目情報!$J$7)))</f>
        <v/>
      </c>
      <c r="X61" t="str">
        <f>IF(A61="","",IF(②選手情報入力!N69="","",IF(I61=1,IF(②選手情報入力!$N$5="","",②選手情報入力!$N$5),IF(②選手情報入力!$N$6="","",②選手情報入力!$N$6))))</f>
        <v/>
      </c>
      <c r="Y61" s="35" t="str">
        <f>IF(E61="","",IF(②選手情報入力!N69="","",0))</f>
        <v/>
      </c>
      <c r="Z61" t="str">
        <f>IF(E61="","",IF(②選手情報入力!N69="","",2))</f>
        <v/>
      </c>
      <c r="AA61" t="str">
        <f>IF(E61="","",IF(②選手情報入力!O69="","",IF(I61=1,種目情報!$J$5,種目情報!$J$8)))</f>
        <v/>
      </c>
      <c r="AB61" t="str">
        <f>IF(E61="","",IF(②選手情報入力!O69="","",IF(I61=1,IF(②選手情報入力!$O$5="","",②選手情報入力!$O$5),IF(②選手情報入力!$O$6="","",②選手情報入力!$O$6))))</f>
        <v/>
      </c>
      <c r="AC61" t="str">
        <f>IF(E61="","",IF(②選手情報入力!O69="","",0))</f>
        <v/>
      </c>
      <c r="AD61" t="str">
        <f>IF(E61="","",IF(②選手情報入力!O69="","",2))</f>
        <v/>
      </c>
      <c r="AE61" t="str">
        <f>IF(E61="","",IF(②選手情報入力!P69="","",IF(I61=1,種目情報!$J$6,種目情報!$J$9)))</f>
        <v/>
      </c>
      <c r="AF61" t="str">
        <f>IF(E61="","",IF(②選手情報入力!P69="","",IF(I61=1,IF(②選手情報入力!$P$5="","",②選手情報入力!$P$5),IF(②選手情報入力!$P$6="","",②選手情報入力!$P$6))))</f>
        <v/>
      </c>
      <c r="AG61" t="str">
        <f>IF(E61="","",IF(②選手情報入力!P69="","",0))</f>
        <v/>
      </c>
      <c r="AH61" t="str">
        <f>IF(E61="","",IF(②選手情報入力!P69="","",2))</f>
        <v/>
      </c>
    </row>
    <row r="62" spans="1:34">
      <c r="A62" t="str">
        <f>IF(E62="","",I62*1000000+①団体情報入力!$C$6*1000+②選手情報入力!A70)</f>
        <v/>
      </c>
      <c r="B62" t="str">
        <f>IF(E62="","",①団体情報入力!$C$6)</f>
        <v/>
      </c>
      <c r="E62" t="str">
        <f>IF(②選手情報入力!B70="","",②選手情報入力!B70)</f>
        <v/>
      </c>
      <c r="F62" t="str">
        <f>IF(E62="","",②選手情報入力!C70)</f>
        <v/>
      </c>
      <c r="G62" t="str">
        <f>IF(E62="","",②選手情報入力!D70)</f>
        <v/>
      </c>
      <c r="H62" t="str">
        <f t="shared" si="0"/>
        <v/>
      </c>
      <c r="I62" t="str">
        <f>IF(E62="","",IF(②選手情報入力!F70="男",1,2))</f>
        <v/>
      </c>
      <c r="J62" t="str">
        <f>IF(E62="","",IF(②選手情報入力!G70="","",②選手情報入力!G70))</f>
        <v/>
      </c>
      <c r="L62" t="str">
        <f t="shared" si="1"/>
        <v/>
      </c>
      <c r="M62" t="str">
        <f t="shared" si="2"/>
        <v/>
      </c>
      <c r="O62" t="str">
        <f>IF(E62="","",IF(②選手情報入力!H70="","",IF(I62=1,VLOOKUP(②選手情報入力!H70,種目情報!$A$4:$B$31,2,FALSE),VLOOKUP(②選手情報入力!H70,種目情報!$E$4:$F$26,2,FALSE))))</f>
        <v/>
      </c>
      <c r="P62" t="str">
        <f>IF(E62="","",IF(②選手情報入力!I70="","",②選手情報入力!I70))</f>
        <v/>
      </c>
      <c r="Q62" s="35" t="str">
        <f>IF(E62="","",IF(②選手情報入力!H70="","",0))</f>
        <v/>
      </c>
      <c r="R62" t="str">
        <f>IF(E62="","",IF(②選手情報入力!H70="","",IF(I62=1,VLOOKUP(②選手情報入力!H70,種目情報!$A$4:$C$31,3,FALSE),VLOOKUP(②選手情報入力!H70,種目情報!$E$4:$G$24,3,FALSE))))</f>
        <v/>
      </c>
      <c r="S62" t="str">
        <f>IF(E62="","",IF(②選手情報入力!J70="","",IF(I62=1,VLOOKUP(②選手情報入力!J70,種目情報!$A$4:$B$31,2,FALSE),VLOOKUP(②選手情報入力!J70,種目情報!$E$4:$F$26,2,FALSE))))</f>
        <v/>
      </c>
      <c r="T62" t="str">
        <f>IF(E62="","",IF(②選手情報入力!K70="","",②選手情報入力!K70))</f>
        <v/>
      </c>
      <c r="U62" s="35" t="str">
        <f>IF(E62="","",IF(②選手情報入力!J70="","",0))</f>
        <v/>
      </c>
      <c r="V62" t="str">
        <f>IF(E62="","",IF(②選手情報入力!J70="","",IF(I62=1,VLOOKUP(②選手情報入力!J70,種目情報!$A$4:$C$31,3,FALSE),VLOOKUP(②選手情報入力!J70,種目情報!$E$4:$G$24,3,FALSE))))</f>
        <v/>
      </c>
      <c r="W62" t="str">
        <f>IF(E62="","",IF(②選手情報入力!N70="","",IF(I62=1,種目情報!$J$4,種目情報!$J$7)))</f>
        <v/>
      </c>
      <c r="X62" t="str">
        <f>IF(A62="","",IF(②選手情報入力!N70="","",IF(I62=1,IF(②選手情報入力!$N$5="","",②選手情報入力!$N$5),IF(②選手情報入力!$N$6="","",②選手情報入力!$N$6))))</f>
        <v/>
      </c>
      <c r="Y62" s="35" t="str">
        <f>IF(E62="","",IF(②選手情報入力!N70="","",0))</f>
        <v/>
      </c>
      <c r="Z62" t="str">
        <f>IF(E62="","",IF(②選手情報入力!N70="","",2))</f>
        <v/>
      </c>
      <c r="AA62" t="str">
        <f>IF(E62="","",IF(②選手情報入力!O70="","",IF(I62=1,種目情報!$J$5,種目情報!$J$8)))</f>
        <v/>
      </c>
      <c r="AB62" t="str">
        <f>IF(E62="","",IF(②選手情報入力!O70="","",IF(I62=1,IF(②選手情報入力!$O$5="","",②選手情報入力!$O$5),IF(②選手情報入力!$O$6="","",②選手情報入力!$O$6))))</f>
        <v/>
      </c>
      <c r="AC62" t="str">
        <f>IF(E62="","",IF(②選手情報入力!O70="","",0))</f>
        <v/>
      </c>
      <c r="AD62" t="str">
        <f>IF(E62="","",IF(②選手情報入力!O70="","",2))</f>
        <v/>
      </c>
      <c r="AE62" t="str">
        <f>IF(E62="","",IF(②選手情報入力!P70="","",IF(I62=1,種目情報!$J$6,種目情報!$J$9)))</f>
        <v/>
      </c>
      <c r="AF62" t="str">
        <f>IF(E62="","",IF(②選手情報入力!P70="","",IF(I62=1,IF(②選手情報入力!$P$5="","",②選手情報入力!$P$5),IF(②選手情報入力!$P$6="","",②選手情報入力!$P$6))))</f>
        <v/>
      </c>
      <c r="AG62" t="str">
        <f>IF(E62="","",IF(②選手情報入力!P70="","",0))</f>
        <v/>
      </c>
      <c r="AH62" t="str">
        <f>IF(E62="","",IF(②選手情報入力!P70="","",2))</f>
        <v/>
      </c>
    </row>
    <row r="63" spans="1:34">
      <c r="A63" t="str">
        <f>IF(E63="","",I63*1000000+①団体情報入力!$C$6*1000+②選手情報入力!A71)</f>
        <v/>
      </c>
      <c r="B63" t="str">
        <f>IF(E63="","",①団体情報入力!$C$6)</f>
        <v/>
      </c>
      <c r="E63" t="str">
        <f>IF(②選手情報入力!B71="","",②選手情報入力!B71)</f>
        <v/>
      </c>
      <c r="F63" t="str">
        <f>IF(E63="","",②選手情報入力!C71)</f>
        <v/>
      </c>
      <c r="G63" t="str">
        <f>IF(E63="","",②選手情報入力!D71)</f>
        <v/>
      </c>
      <c r="H63" t="str">
        <f t="shared" si="0"/>
        <v/>
      </c>
      <c r="I63" t="str">
        <f>IF(E63="","",IF(②選手情報入力!F71="男",1,2))</f>
        <v/>
      </c>
      <c r="J63" t="str">
        <f>IF(E63="","",IF(②選手情報入力!G71="","",②選手情報入力!G71))</f>
        <v/>
      </c>
      <c r="L63" t="str">
        <f t="shared" si="1"/>
        <v/>
      </c>
      <c r="M63" t="str">
        <f t="shared" si="2"/>
        <v/>
      </c>
      <c r="O63" t="str">
        <f>IF(E63="","",IF(②選手情報入力!H71="","",IF(I63=1,VLOOKUP(②選手情報入力!H71,種目情報!$A$4:$B$31,2,FALSE),VLOOKUP(②選手情報入力!H71,種目情報!$E$4:$F$26,2,FALSE))))</f>
        <v/>
      </c>
      <c r="P63" t="str">
        <f>IF(E63="","",IF(②選手情報入力!I71="","",②選手情報入力!I71))</f>
        <v/>
      </c>
      <c r="Q63" s="35" t="str">
        <f>IF(E63="","",IF(②選手情報入力!H71="","",0))</f>
        <v/>
      </c>
      <c r="R63" t="str">
        <f>IF(E63="","",IF(②選手情報入力!H71="","",IF(I63=1,VLOOKUP(②選手情報入力!H71,種目情報!$A$4:$C$31,3,FALSE),VLOOKUP(②選手情報入力!H71,種目情報!$E$4:$G$24,3,FALSE))))</f>
        <v/>
      </c>
      <c r="S63" t="str">
        <f>IF(E63="","",IF(②選手情報入力!J71="","",IF(I63=1,VLOOKUP(②選手情報入力!J71,種目情報!$A$4:$B$31,2,FALSE),VLOOKUP(②選手情報入力!J71,種目情報!$E$4:$F$26,2,FALSE))))</f>
        <v/>
      </c>
      <c r="T63" t="str">
        <f>IF(E63="","",IF(②選手情報入力!K71="","",②選手情報入力!K71))</f>
        <v/>
      </c>
      <c r="U63" s="35" t="str">
        <f>IF(E63="","",IF(②選手情報入力!J71="","",0))</f>
        <v/>
      </c>
      <c r="V63" t="str">
        <f>IF(E63="","",IF(②選手情報入力!J71="","",IF(I63=1,VLOOKUP(②選手情報入力!J71,種目情報!$A$4:$C$31,3,FALSE),VLOOKUP(②選手情報入力!J71,種目情報!$E$4:$G$24,3,FALSE))))</f>
        <v/>
      </c>
      <c r="W63" t="str">
        <f>IF(E63="","",IF(②選手情報入力!N71="","",IF(I63=1,種目情報!$J$4,種目情報!$J$7)))</f>
        <v/>
      </c>
      <c r="X63" t="str">
        <f>IF(A63="","",IF(②選手情報入力!N71="","",IF(I63=1,IF(②選手情報入力!$N$5="","",②選手情報入力!$N$5),IF(②選手情報入力!$N$6="","",②選手情報入力!$N$6))))</f>
        <v/>
      </c>
      <c r="Y63" s="35" t="str">
        <f>IF(E63="","",IF(②選手情報入力!N71="","",0))</f>
        <v/>
      </c>
      <c r="Z63" t="str">
        <f>IF(E63="","",IF(②選手情報入力!N71="","",2))</f>
        <v/>
      </c>
      <c r="AA63" t="str">
        <f>IF(E63="","",IF(②選手情報入力!O71="","",IF(I63=1,種目情報!$J$5,種目情報!$J$8)))</f>
        <v/>
      </c>
      <c r="AB63" t="str">
        <f>IF(E63="","",IF(②選手情報入力!O71="","",IF(I63=1,IF(②選手情報入力!$O$5="","",②選手情報入力!$O$5),IF(②選手情報入力!$O$6="","",②選手情報入力!$O$6))))</f>
        <v/>
      </c>
      <c r="AC63" t="str">
        <f>IF(E63="","",IF(②選手情報入力!O71="","",0))</f>
        <v/>
      </c>
      <c r="AD63" t="str">
        <f>IF(E63="","",IF(②選手情報入力!O71="","",2))</f>
        <v/>
      </c>
      <c r="AE63" t="str">
        <f>IF(E63="","",IF(②選手情報入力!P71="","",IF(I63=1,種目情報!$J$6,種目情報!$J$9)))</f>
        <v/>
      </c>
      <c r="AF63" t="str">
        <f>IF(E63="","",IF(②選手情報入力!P71="","",IF(I63=1,IF(②選手情報入力!$P$5="","",②選手情報入力!$P$5),IF(②選手情報入力!$P$6="","",②選手情報入力!$P$6))))</f>
        <v/>
      </c>
      <c r="AG63" t="str">
        <f>IF(E63="","",IF(②選手情報入力!P71="","",0))</f>
        <v/>
      </c>
      <c r="AH63" t="str">
        <f>IF(E63="","",IF(②選手情報入力!P71="","",2))</f>
        <v/>
      </c>
    </row>
    <row r="64" spans="1:34">
      <c r="A64" t="str">
        <f>IF(E64="","",I64*1000000+①団体情報入力!$C$6*1000+②選手情報入力!A72)</f>
        <v/>
      </c>
      <c r="B64" t="str">
        <f>IF(E64="","",①団体情報入力!$C$6)</f>
        <v/>
      </c>
      <c r="E64" t="str">
        <f>IF(②選手情報入力!B72="","",②選手情報入力!B72)</f>
        <v/>
      </c>
      <c r="F64" t="str">
        <f>IF(E64="","",②選手情報入力!C72)</f>
        <v/>
      </c>
      <c r="G64" t="str">
        <f>IF(E64="","",②選手情報入力!D72)</f>
        <v/>
      </c>
      <c r="H64" t="str">
        <f t="shared" si="0"/>
        <v/>
      </c>
      <c r="I64" t="str">
        <f>IF(E64="","",IF(②選手情報入力!F72="男",1,2))</f>
        <v/>
      </c>
      <c r="J64" t="str">
        <f>IF(E64="","",IF(②選手情報入力!G72="","",②選手情報入力!G72))</f>
        <v/>
      </c>
      <c r="L64" t="str">
        <f t="shared" si="1"/>
        <v/>
      </c>
      <c r="M64" t="str">
        <f t="shared" si="2"/>
        <v/>
      </c>
      <c r="O64" t="str">
        <f>IF(E64="","",IF(②選手情報入力!H72="","",IF(I64=1,VLOOKUP(②選手情報入力!H72,種目情報!$A$4:$B$31,2,FALSE),VLOOKUP(②選手情報入力!H72,種目情報!$E$4:$F$26,2,FALSE))))</f>
        <v/>
      </c>
      <c r="P64" t="str">
        <f>IF(E64="","",IF(②選手情報入力!I72="","",②選手情報入力!I72))</f>
        <v/>
      </c>
      <c r="Q64" s="35" t="str">
        <f>IF(E64="","",IF(②選手情報入力!H72="","",0))</f>
        <v/>
      </c>
      <c r="R64" t="str">
        <f>IF(E64="","",IF(②選手情報入力!H72="","",IF(I64=1,VLOOKUP(②選手情報入力!H72,種目情報!$A$4:$C$31,3,FALSE),VLOOKUP(②選手情報入力!H72,種目情報!$E$4:$G$24,3,FALSE))))</f>
        <v/>
      </c>
      <c r="S64" t="str">
        <f>IF(E64="","",IF(②選手情報入力!J72="","",IF(I64=1,VLOOKUP(②選手情報入力!J72,種目情報!$A$4:$B$31,2,FALSE),VLOOKUP(②選手情報入力!J72,種目情報!$E$4:$F$26,2,FALSE))))</f>
        <v/>
      </c>
      <c r="T64" t="str">
        <f>IF(E64="","",IF(②選手情報入力!K72="","",②選手情報入力!K72))</f>
        <v/>
      </c>
      <c r="U64" s="35" t="str">
        <f>IF(E64="","",IF(②選手情報入力!J72="","",0))</f>
        <v/>
      </c>
      <c r="V64" t="str">
        <f>IF(E64="","",IF(②選手情報入力!J72="","",IF(I64=1,VLOOKUP(②選手情報入力!J72,種目情報!$A$4:$C$31,3,FALSE),VLOOKUP(②選手情報入力!J72,種目情報!$E$4:$G$24,3,FALSE))))</f>
        <v/>
      </c>
      <c r="W64" t="str">
        <f>IF(E64="","",IF(②選手情報入力!N72="","",IF(I64=1,種目情報!$J$4,種目情報!$J$7)))</f>
        <v/>
      </c>
      <c r="X64" t="str">
        <f>IF(A64="","",IF(②選手情報入力!N72="","",IF(I64=1,IF(②選手情報入力!$N$5="","",②選手情報入力!$N$5),IF(②選手情報入力!$N$6="","",②選手情報入力!$N$6))))</f>
        <v/>
      </c>
      <c r="Y64" s="35" t="str">
        <f>IF(E64="","",IF(②選手情報入力!N72="","",0))</f>
        <v/>
      </c>
      <c r="Z64" t="str">
        <f>IF(E64="","",IF(②選手情報入力!N72="","",2))</f>
        <v/>
      </c>
      <c r="AA64" t="str">
        <f>IF(E64="","",IF(②選手情報入力!O72="","",IF(I64=1,種目情報!$J$5,種目情報!$J$8)))</f>
        <v/>
      </c>
      <c r="AB64" t="str">
        <f>IF(E64="","",IF(②選手情報入力!O72="","",IF(I64=1,IF(②選手情報入力!$O$5="","",②選手情報入力!$O$5),IF(②選手情報入力!$O$6="","",②選手情報入力!$O$6))))</f>
        <v/>
      </c>
      <c r="AC64" t="str">
        <f>IF(E64="","",IF(②選手情報入力!O72="","",0))</f>
        <v/>
      </c>
      <c r="AD64" t="str">
        <f>IF(E64="","",IF(②選手情報入力!O72="","",2))</f>
        <v/>
      </c>
      <c r="AE64" t="str">
        <f>IF(E64="","",IF(②選手情報入力!P72="","",IF(I64=1,種目情報!$J$6,種目情報!$J$9)))</f>
        <v/>
      </c>
      <c r="AF64" t="str">
        <f>IF(E64="","",IF(②選手情報入力!P72="","",IF(I64=1,IF(②選手情報入力!$P$5="","",②選手情報入力!$P$5),IF(②選手情報入力!$P$6="","",②選手情報入力!$P$6))))</f>
        <v/>
      </c>
      <c r="AG64" t="str">
        <f>IF(E64="","",IF(②選手情報入力!P72="","",0))</f>
        <v/>
      </c>
      <c r="AH64" t="str">
        <f>IF(E64="","",IF(②選手情報入力!P72="","",2))</f>
        <v/>
      </c>
    </row>
    <row r="65" spans="1:34">
      <c r="A65" t="str">
        <f>IF(E65="","",I65*1000000+①団体情報入力!$C$6*1000+②選手情報入力!A73)</f>
        <v/>
      </c>
      <c r="B65" t="str">
        <f>IF(E65="","",①団体情報入力!$C$6)</f>
        <v/>
      </c>
      <c r="E65" t="str">
        <f>IF(②選手情報入力!B73="","",②選手情報入力!B73)</f>
        <v/>
      </c>
      <c r="F65" t="str">
        <f>IF(E65="","",②選手情報入力!C73)</f>
        <v/>
      </c>
      <c r="G65" t="str">
        <f>IF(E65="","",②選手情報入力!D73)</f>
        <v/>
      </c>
      <c r="H65" t="str">
        <f t="shared" si="0"/>
        <v/>
      </c>
      <c r="I65" t="str">
        <f>IF(E65="","",IF(②選手情報入力!F73="男",1,2))</f>
        <v/>
      </c>
      <c r="J65" t="str">
        <f>IF(E65="","",IF(②選手情報入力!G73="","",②選手情報入力!G73))</f>
        <v/>
      </c>
      <c r="L65" t="str">
        <f t="shared" si="1"/>
        <v/>
      </c>
      <c r="M65" t="str">
        <f t="shared" si="2"/>
        <v/>
      </c>
      <c r="O65" t="str">
        <f>IF(E65="","",IF(②選手情報入力!H73="","",IF(I65=1,VLOOKUP(②選手情報入力!H73,種目情報!$A$4:$B$31,2,FALSE),VLOOKUP(②選手情報入力!H73,種目情報!$E$4:$F$26,2,FALSE))))</f>
        <v/>
      </c>
      <c r="P65" t="str">
        <f>IF(E65="","",IF(②選手情報入力!I73="","",②選手情報入力!I73))</f>
        <v/>
      </c>
      <c r="Q65" s="35" t="str">
        <f>IF(E65="","",IF(②選手情報入力!H73="","",0))</f>
        <v/>
      </c>
      <c r="R65" t="str">
        <f>IF(E65="","",IF(②選手情報入力!H73="","",IF(I65=1,VLOOKUP(②選手情報入力!H73,種目情報!$A$4:$C$31,3,FALSE),VLOOKUP(②選手情報入力!H73,種目情報!$E$4:$G$24,3,FALSE))))</f>
        <v/>
      </c>
      <c r="S65" t="str">
        <f>IF(E65="","",IF(②選手情報入力!J73="","",IF(I65=1,VLOOKUP(②選手情報入力!J73,種目情報!$A$4:$B$31,2,FALSE),VLOOKUP(②選手情報入力!J73,種目情報!$E$4:$F$26,2,FALSE))))</f>
        <v/>
      </c>
      <c r="T65" t="str">
        <f>IF(E65="","",IF(②選手情報入力!K73="","",②選手情報入力!K73))</f>
        <v/>
      </c>
      <c r="U65" s="35" t="str">
        <f>IF(E65="","",IF(②選手情報入力!J73="","",0))</f>
        <v/>
      </c>
      <c r="V65" t="str">
        <f>IF(E65="","",IF(②選手情報入力!J73="","",IF(I65=1,VLOOKUP(②選手情報入力!J73,種目情報!$A$4:$C$31,3,FALSE),VLOOKUP(②選手情報入力!J73,種目情報!$E$4:$G$24,3,FALSE))))</f>
        <v/>
      </c>
      <c r="W65" t="str">
        <f>IF(E65="","",IF(②選手情報入力!N73="","",IF(I65=1,種目情報!$J$4,種目情報!$J$7)))</f>
        <v/>
      </c>
      <c r="X65" t="str">
        <f>IF(A65="","",IF(②選手情報入力!N73="","",IF(I65=1,IF(②選手情報入力!$N$5="","",②選手情報入力!$N$5),IF(②選手情報入力!$N$6="","",②選手情報入力!$N$6))))</f>
        <v/>
      </c>
      <c r="Y65" s="35" t="str">
        <f>IF(E65="","",IF(②選手情報入力!N73="","",0))</f>
        <v/>
      </c>
      <c r="Z65" t="str">
        <f>IF(E65="","",IF(②選手情報入力!N73="","",2))</f>
        <v/>
      </c>
      <c r="AA65" t="str">
        <f>IF(E65="","",IF(②選手情報入力!O73="","",IF(I65=1,種目情報!$J$5,種目情報!$J$8)))</f>
        <v/>
      </c>
      <c r="AB65" t="str">
        <f>IF(E65="","",IF(②選手情報入力!O73="","",IF(I65=1,IF(②選手情報入力!$O$5="","",②選手情報入力!$O$5),IF(②選手情報入力!$O$6="","",②選手情報入力!$O$6))))</f>
        <v/>
      </c>
      <c r="AC65" t="str">
        <f>IF(E65="","",IF(②選手情報入力!O73="","",0))</f>
        <v/>
      </c>
      <c r="AD65" t="str">
        <f>IF(E65="","",IF(②選手情報入力!O73="","",2))</f>
        <v/>
      </c>
      <c r="AE65" t="str">
        <f>IF(E65="","",IF(②選手情報入力!P73="","",IF(I65=1,種目情報!$J$6,種目情報!$J$9)))</f>
        <v/>
      </c>
      <c r="AF65" t="str">
        <f>IF(E65="","",IF(②選手情報入力!P73="","",IF(I65=1,IF(②選手情報入力!$P$5="","",②選手情報入力!$P$5),IF(②選手情報入力!$P$6="","",②選手情報入力!$P$6))))</f>
        <v/>
      </c>
      <c r="AG65" t="str">
        <f>IF(E65="","",IF(②選手情報入力!P73="","",0))</f>
        <v/>
      </c>
      <c r="AH65" t="str">
        <f>IF(E65="","",IF(②選手情報入力!P73="","",2))</f>
        <v/>
      </c>
    </row>
    <row r="66" spans="1:34">
      <c r="A66" t="str">
        <f>IF(E66="","",I66*1000000+①団体情報入力!$C$6*1000+②選手情報入力!A74)</f>
        <v/>
      </c>
      <c r="B66" t="str">
        <f>IF(E66="","",①団体情報入力!$C$6)</f>
        <v/>
      </c>
      <c r="E66" t="str">
        <f>IF(②選手情報入力!B74="","",②選手情報入力!B74)</f>
        <v/>
      </c>
      <c r="F66" t="str">
        <f>IF(E66="","",②選手情報入力!C74)</f>
        <v/>
      </c>
      <c r="G66" t="str">
        <f>IF(E66="","",②選手情報入力!D74)</f>
        <v/>
      </c>
      <c r="H66" t="str">
        <f t="shared" si="0"/>
        <v/>
      </c>
      <c r="I66" t="str">
        <f>IF(E66="","",IF(②選手情報入力!F74="男",1,2))</f>
        <v/>
      </c>
      <c r="J66" t="str">
        <f>IF(E66="","",IF(②選手情報入力!G74="","",②選手情報入力!G74))</f>
        <v/>
      </c>
      <c r="L66" t="str">
        <f t="shared" si="1"/>
        <v/>
      </c>
      <c r="M66" t="str">
        <f t="shared" si="2"/>
        <v/>
      </c>
      <c r="O66" t="str">
        <f>IF(E66="","",IF(②選手情報入力!H74="","",IF(I66=1,VLOOKUP(②選手情報入力!H74,種目情報!$A$4:$B$31,2,FALSE),VLOOKUP(②選手情報入力!H74,種目情報!$E$4:$F$26,2,FALSE))))</f>
        <v/>
      </c>
      <c r="P66" t="str">
        <f>IF(E66="","",IF(②選手情報入力!I74="","",②選手情報入力!I74))</f>
        <v/>
      </c>
      <c r="Q66" s="35" t="str">
        <f>IF(E66="","",IF(②選手情報入力!H74="","",0))</f>
        <v/>
      </c>
      <c r="R66" t="str">
        <f>IF(E66="","",IF(②選手情報入力!H74="","",IF(I66=1,VLOOKUP(②選手情報入力!H74,種目情報!$A$4:$C$31,3,FALSE),VLOOKUP(②選手情報入力!H74,種目情報!$E$4:$G$24,3,FALSE))))</f>
        <v/>
      </c>
      <c r="S66" t="str">
        <f>IF(E66="","",IF(②選手情報入力!J74="","",IF(I66=1,VLOOKUP(②選手情報入力!J74,種目情報!$A$4:$B$31,2,FALSE),VLOOKUP(②選手情報入力!J74,種目情報!$E$4:$F$26,2,FALSE))))</f>
        <v/>
      </c>
      <c r="T66" t="str">
        <f>IF(E66="","",IF(②選手情報入力!K74="","",②選手情報入力!K74))</f>
        <v/>
      </c>
      <c r="U66" s="35" t="str">
        <f>IF(E66="","",IF(②選手情報入力!J74="","",0))</f>
        <v/>
      </c>
      <c r="V66" t="str">
        <f>IF(E66="","",IF(②選手情報入力!J74="","",IF(I66=1,VLOOKUP(②選手情報入力!J74,種目情報!$A$4:$C$31,3,FALSE),VLOOKUP(②選手情報入力!J74,種目情報!$E$4:$G$24,3,FALSE))))</f>
        <v/>
      </c>
      <c r="W66" t="str">
        <f>IF(E66="","",IF(②選手情報入力!N74="","",IF(I66=1,種目情報!$J$4,種目情報!$J$7)))</f>
        <v/>
      </c>
      <c r="X66" t="str">
        <f>IF(A66="","",IF(②選手情報入力!N74="","",IF(I66=1,IF(②選手情報入力!$N$5="","",②選手情報入力!$N$5),IF(②選手情報入力!$N$6="","",②選手情報入力!$N$6))))</f>
        <v/>
      </c>
      <c r="Y66" s="35" t="str">
        <f>IF(E66="","",IF(②選手情報入力!N74="","",0))</f>
        <v/>
      </c>
      <c r="Z66" t="str">
        <f>IF(E66="","",IF(②選手情報入力!N74="","",2))</f>
        <v/>
      </c>
      <c r="AA66" t="str">
        <f>IF(E66="","",IF(②選手情報入力!O74="","",IF(I66=1,種目情報!$J$5,種目情報!$J$8)))</f>
        <v/>
      </c>
      <c r="AB66" t="str">
        <f>IF(E66="","",IF(②選手情報入力!O74="","",IF(I66=1,IF(②選手情報入力!$O$5="","",②選手情報入力!$O$5),IF(②選手情報入力!$O$6="","",②選手情報入力!$O$6))))</f>
        <v/>
      </c>
      <c r="AC66" t="str">
        <f>IF(E66="","",IF(②選手情報入力!O74="","",0))</f>
        <v/>
      </c>
      <c r="AD66" t="str">
        <f>IF(E66="","",IF(②選手情報入力!O74="","",2))</f>
        <v/>
      </c>
      <c r="AE66" t="str">
        <f>IF(E66="","",IF(②選手情報入力!P74="","",IF(I66=1,種目情報!$J$6,種目情報!$J$9)))</f>
        <v/>
      </c>
      <c r="AF66" t="str">
        <f>IF(E66="","",IF(②選手情報入力!P74="","",IF(I66=1,IF(②選手情報入力!$P$5="","",②選手情報入力!$P$5),IF(②選手情報入力!$P$6="","",②選手情報入力!$P$6))))</f>
        <v/>
      </c>
      <c r="AG66" t="str">
        <f>IF(E66="","",IF(②選手情報入力!P74="","",0))</f>
        <v/>
      </c>
      <c r="AH66" t="str">
        <f>IF(E66="","",IF(②選手情報入力!P74="","",2))</f>
        <v/>
      </c>
    </row>
    <row r="67" spans="1:34">
      <c r="A67" t="str">
        <f>IF(E67="","",I67*1000000+①団体情報入力!$C$6*1000+②選手情報入力!A75)</f>
        <v/>
      </c>
      <c r="B67" t="str">
        <f>IF(E67="","",①団体情報入力!$C$6)</f>
        <v/>
      </c>
      <c r="E67" t="str">
        <f>IF(②選手情報入力!B75="","",②選手情報入力!B75)</f>
        <v/>
      </c>
      <c r="F67" t="str">
        <f>IF(E67="","",②選手情報入力!C75)</f>
        <v/>
      </c>
      <c r="G67" t="str">
        <f>IF(E67="","",②選手情報入力!D75)</f>
        <v/>
      </c>
      <c r="H67" t="str">
        <f t="shared" ref="H67:H91" si="3">IF(E67="","",F67)</f>
        <v/>
      </c>
      <c r="I67" t="str">
        <f>IF(E67="","",IF(②選手情報入力!F75="男",1,2))</f>
        <v/>
      </c>
      <c r="J67" t="str">
        <f>IF(E67="","",IF(②選手情報入力!G75="","",②選手情報入力!G75))</f>
        <v/>
      </c>
      <c r="L67" t="str">
        <f t="shared" ref="L67:L91" si="4">IF(E67="","",0)</f>
        <v/>
      </c>
      <c r="M67" t="str">
        <f t="shared" ref="M67:M91" si="5">IF(E67="","","愛知")</f>
        <v/>
      </c>
      <c r="O67" t="str">
        <f>IF(E67="","",IF(②選手情報入力!H75="","",IF(I67=1,VLOOKUP(②選手情報入力!H75,種目情報!$A$4:$B$31,2,FALSE),VLOOKUP(②選手情報入力!H75,種目情報!$E$4:$F$26,2,FALSE))))</f>
        <v/>
      </c>
      <c r="P67" t="str">
        <f>IF(E67="","",IF(②選手情報入力!I75="","",②選手情報入力!I75))</f>
        <v/>
      </c>
      <c r="Q67" s="35" t="str">
        <f>IF(E67="","",IF(②選手情報入力!H75="","",0))</f>
        <v/>
      </c>
      <c r="R67" t="str">
        <f>IF(E67="","",IF(②選手情報入力!H75="","",IF(I67=1,VLOOKUP(②選手情報入力!H75,種目情報!$A$4:$C$31,3,FALSE),VLOOKUP(②選手情報入力!H75,種目情報!$E$4:$G$24,3,FALSE))))</f>
        <v/>
      </c>
      <c r="S67" t="str">
        <f>IF(E67="","",IF(②選手情報入力!J75="","",IF(I67=1,VLOOKUP(②選手情報入力!J75,種目情報!$A$4:$B$31,2,FALSE),VLOOKUP(②選手情報入力!J75,種目情報!$E$4:$F$26,2,FALSE))))</f>
        <v/>
      </c>
      <c r="T67" t="str">
        <f>IF(E67="","",IF(②選手情報入力!K75="","",②選手情報入力!K75))</f>
        <v/>
      </c>
      <c r="U67" s="35" t="str">
        <f>IF(E67="","",IF(②選手情報入力!J75="","",0))</f>
        <v/>
      </c>
      <c r="V67" t="str">
        <f>IF(E67="","",IF(②選手情報入力!J75="","",IF(I67=1,VLOOKUP(②選手情報入力!J75,種目情報!$A$4:$C$31,3,FALSE),VLOOKUP(②選手情報入力!J75,種目情報!$E$4:$G$24,3,FALSE))))</f>
        <v/>
      </c>
      <c r="W67" t="str">
        <f>IF(E67="","",IF(②選手情報入力!N75="","",IF(I67=1,種目情報!$J$4,種目情報!$J$7)))</f>
        <v/>
      </c>
      <c r="X67" t="str">
        <f>IF(A67="","",IF(②選手情報入力!N75="","",IF(I67=1,IF(②選手情報入力!$N$5="","",②選手情報入力!$N$5),IF(②選手情報入力!$N$6="","",②選手情報入力!$N$6))))</f>
        <v/>
      </c>
      <c r="Y67" s="35" t="str">
        <f>IF(E67="","",IF(②選手情報入力!N75="","",0))</f>
        <v/>
      </c>
      <c r="Z67" t="str">
        <f>IF(E67="","",IF(②選手情報入力!N75="","",2))</f>
        <v/>
      </c>
      <c r="AA67" t="str">
        <f>IF(E67="","",IF(②選手情報入力!O75="","",IF(I67=1,種目情報!$J$5,種目情報!$J$8)))</f>
        <v/>
      </c>
      <c r="AB67" t="str">
        <f>IF(E67="","",IF(②選手情報入力!O75="","",IF(I67=1,IF(②選手情報入力!$O$5="","",②選手情報入力!$O$5),IF(②選手情報入力!$O$6="","",②選手情報入力!$O$6))))</f>
        <v/>
      </c>
      <c r="AC67" t="str">
        <f>IF(E67="","",IF(②選手情報入力!O75="","",0))</f>
        <v/>
      </c>
      <c r="AD67" t="str">
        <f>IF(E67="","",IF(②選手情報入力!O75="","",2))</f>
        <v/>
      </c>
      <c r="AE67" t="str">
        <f>IF(E67="","",IF(②選手情報入力!P75="","",IF(I67=1,種目情報!$J$6,種目情報!$J$9)))</f>
        <v/>
      </c>
      <c r="AF67" t="str">
        <f>IF(E67="","",IF(②選手情報入力!P75="","",IF(I67=1,IF(②選手情報入力!$P$5="","",②選手情報入力!$P$5),IF(②選手情報入力!$P$6="","",②選手情報入力!$P$6))))</f>
        <v/>
      </c>
      <c r="AG67" t="str">
        <f>IF(E67="","",IF(②選手情報入力!P75="","",0))</f>
        <v/>
      </c>
      <c r="AH67" t="str">
        <f>IF(E67="","",IF(②選手情報入力!P75="","",2))</f>
        <v/>
      </c>
    </row>
    <row r="68" spans="1:34">
      <c r="A68" t="str">
        <f>IF(E68="","",I68*1000000+①団体情報入力!$C$6*1000+②選手情報入力!A76)</f>
        <v/>
      </c>
      <c r="B68" t="str">
        <f>IF(E68="","",①団体情報入力!$C$6)</f>
        <v/>
      </c>
      <c r="E68" t="str">
        <f>IF(②選手情報入力!B76="","",②選手情報入力!B76)</f>
        <v/>
      </c>
      <c r="F68" t="str">
        <f>IF(E68="","",②選手情報入力!C76)</f>
        <v/>
      </c>
      <c r="G68" t="str">
        <f>IF(E68="","",②選手情報入力!D76)</f>
        <v/>
      </c>
      <c r="H68" t="str">
        <f t="shared" si="3"/>
        <v/>
      </c>
      <c r="I68" t="str">
        <f>IF(E68="","",IF(②選手情報入力!F76="男",1,2))</f>
        <v/>
      </c>
      <c r="J68" t="str">
        <f>IF(E68="","",IF(②選手情報入力!G76="","",②選手情報入力!G76))</f>
        <v/>
      </c>
      <c r="L68" t="str">
        <f t="shared" si="4"/>
        <v/>
      </c>
      <c r="M68" t="str">
        <f t="shared" si="5"/>
        <v/>
      </c>
      <c r="O68" t="str">
        <f>IF(E68="","",IF(②選手情報入力!H76="","",IF(I68=1,VLOOKUP(②選手情報入力!H76,種目情報!$A$4:$B$31,2,FALSE),VLOOKUP(②選手情報入力!H76,種目情報!$E$4:$F$26,2,FALSE))))</f>
        <v/>
      </c>
      <c r="P68" t="str">
        <f>IF(E68="","",IF(②選手情報入力!I76="","",②選手情報入力!I76))</f>
        <v/>
      </c>
      <c r="Q68" s="35" t="str">
        <f>IF(E68="","",IF(②選手情報入力!H76="","",0))</f>
        <v/>
      </c>
      <c r="R68" t="str">
        <f>IF(E68="","",IF(②選手情報入力!H76="","",IF(I68=1,VLOOKUP(②選手情報入力!H76,種目情報!$A$4:$C$31,3,FALSE),VLOOKUP(②選手情報入力!H76,種目情報!$E$4:$G$24,3,FALSE))))</f>
        <v/>
      </c>
      <c r="S68" t="str">
        <f>IF(E68="","",IF(②選手情報入力!J76="","",IF(I68=1,VLOOKUP(②選手情報入力!J76,種目情報!$A$4:$B$31,2,FALSE),VLOOKUP(②選手情報入力!J76,種目情報!$E$4:$F$26,2,FALSE))))</f>
        <v/>
      </c>
      <c r="T68" t="str">
        <f>IF(E68="","",IF(②選手情報入力!K76="","",②選手情報入力!K76))</f>
        <v/>
      </c>
      <c r="U68" s="35" t="str">
        <f>IF(E68="","",IF(②選手情報入力!J76="","",0))</f>
        <v/>
      </c>
      <c r="V68" t="str">
        <f>IF(E68="","",IF(②選手情報入力!J76="","",IF(I68=1,VLOOKUP(②選手情報入力!J76,種目情報!$A$4:$C$31,3,FALSE),VLOOKUP(②選手情報入力!J76,種目情報!$E$4:$G$24,3,FALSE))))</f>
        <v/>
      </c>
      <c r="W68" t="str">
        <f>IF(E68="","",IF(②選手情報入力!N76="","",IF(I68=1,種目情報!$J$4,種目情報!$J$7)))</f>
        <v/>
      </c>
      <c r="X68" t="str">
        <f>IF(A68="","",IF(②選手情報入力!N76="","",IF(I68=1,IF(②選手情報入力!$N$5="","",②選手情報入力!$N$5),IF(②選手情報入力!$N$6="","",②選手情報入力!$N$6))))</f>
        <v/>
      </c>
      <c r="Y68" s="35" t="str">
        <f>IF(E68="","",IF(②選手情報入力!N76="","",0))</f>
        <v/>
      </c>
      <c r="Z68" t="str">
        <f>IF(E68="","",IF(②選手情報入力!N76="","",2))</f>
        <v/>
      </c>
      <c r="AA68" t="str">
        <f>IF(E68="","",IF(②選手情報入力!O76="","",IF(I68=1,種目情報!$J$5,種目情報!$J$8)))</f>
        <v/>
      </c>
      <c r="AB68" t="str">
        <f>IF(E68="","",IF(②選手情報入力!O76="","",IF(I68=1,IF(②選手情報入力!$O$5="","",②選手情報入力!$O$5),IF(②選手情報入力!$O$6="","",②選手情報入力!$O$6))))</f>
        <v/>
      </c>
      <c r="AC68" t="str">
        <f>IF(E68="","",IF(②選手情報入力!O76="","",0))</f>
        <v/>
      </c>
      <c r="AD68" t="str">
        <f>IF(E68="","",IF(②選手情報入力!O76="","",2))</f>
        <v/>
      </c>
      <c r="AE68" t="str">
        <f>IF(E68="","",IF(②選手情報入力!P76="","",IF(I68=1,種目情報!$J$6,種目情報!$J$9)))</f>
        <v/>
      </c>
      <c r="AF68" t="str">
        <f>IF(E68="","",IF(②選手情報入力!P76="","",IF(I68=1,IF(②選手情報入力!$P$5="","",②選手情報入力!$P$5),IF(②選手情報入力!$P$6="","",②選手情報入力!$P$6))))</f>
        <v/>
      </c>
      <c r="AG68" t="str">
        <f>IF(E68="","",IF(②選手情報入力!P76="","",0))</f>
        <v/>
      </c>
      <c r="AH68" t="str">
        <f>IF(E68="","",IF(②選手情報入力!P76="","",2))</f>
        <v/>
      </c>
    </row>
    <row r="69" spans="1:34">
      <c r="A69" t="str">
        <f>IF(E69="","",I69*1000000+①団体情報入力!$C$6*1000+②選手情報入力!A77)</f>
        <v/>
      </c>
      <c r="B69" t="str">
        <f>IF(E69="","",①団体情報入力!$C$6)</f>
        <v/>
      </c>
      <c r="E69" t="str">
        <f>IF(②選手情報入力!B77="","",②選手情報入力!B77)</f>
        <v/>
      </c>
      <c r="F69" t="str">
        <f>IF(E69="","",②選手情報入力!C77)</f>
        <v/>
      </c>
      <c r="G69" t="str">
        <f>IF(E69="","",②選手情報入力!D77)</f>
        <v/>
      </c>
      <c r="H69" t="str">
        <f t="shared" si="3"/>
        <v/>
      </c>
      <c r="I69" t="str">
        <f>IF(E69="","",IF(②選手情報入力!F77="男",1,2))</f>
        <v/>
      </c>
      <c r="J69" t="str">
        <f>IF(E69="","",IF(②選手情報入力!G77="","",②選手情報入力!G77))</f>
        <v/>
      </c>
      <c r="L69" t="str">
        <f t="shared" si="4"/>
        <v/>
      </c>
      <c r="M69" t="str">
        <f t="shared" si="5"/>
        <v/>
      </c>
      <c r="O69" t="str">
        <f>IF(E69="","",IF(②選手情報入力!H77="","",IF(I69=1,VLOOKUP(②選手情報入力!H77,種目情報!$A$4:$B$31,2,FALSE),VLOOKUP(②選手情報入力!H77,種目情報!$E$4:$F$26,2,FALSE))))</f>
        <v/>
      </c>
      <c r="P69" t="str">
        <f>IF(E69="","",IF(②選手情報入力!I77="","",②選手情報入力!I77))</f>
        <v/>
      </c>
      <c r="Q69" s="35" t="str">
        <f>IF(E69="","",IF(②選手情報入力!H77="","",0))</f>
        <v/>
      </c>
      <c r="R69" t="str">
        <f>IF(E69="","",IF(②選手情報入力!H77="","",IF(I69=1,VLOOKUP(②選手情報入力!H77,種目情報!$A$4:$C$31,3,FALSE),VLOOKUP(②選手情報入力!H77,種目情報!$E$4:$G$24,3,FALSE))))</f>
        <v/>
      </c>
      <c r="S69" t="str">
        <f>IF(E69="","",IF(②選手情報入力!J77="","",IF(I69=1,VLOOKUP(②選手情報入力!J77,種目情報!$A$4:$B$31,2,FALSE),VLOOKUP(②選手情報入力!J77,種目情報!$E$4:$F$26,2,FALSE))))</f>
        <v/>
      </c>
      <c r="T69" t="str">
        <f>IF(E69="","",IF(②選手情報入力!K77="","",②選手情報入力!K77))</f>
        <v/>
      </c>
      <c r="U69" s="35" t="str">
        <f>IF(E69="","",IF(②選手情報入力!J77="","",0))</f>
        <v/>
      </c>
      <c r="V69" t="str">
        <f>IF(E69="","",IF(②選手情報入力!J77="","",IF(I69=1,VLOOKUP(②選手情報入力!J77,種目情報!$A$4:$C$31,3,FALSE),VLOOKUP(②選手情報入力!J77,種目情報!$E$4:$G$24,3,FALSE))))</f>
        <v/>
      </c>
      <c r="W69" t="str">
        <f>IF(E69="","",IF(②選手情報入力!N77="","",IF(I69=1,種目情報!$J$4,種目情報!$J$7)))</f>
        <v/>
      </c>
      <c r="X69" t="str">
        <f>IF(A69="","",IF(②選手情報入力!N77="","",IF(I69=1,IF(②選手情報入力!$N$5="","",②選手情報入力!$N$5),IF(②選手情報入力!$N$6="","",②選手情報入力!$N$6))))</f>
        <v/>
      </c>
      <c r="Y69" s="35" t="str">
        <f>IF(E69="","",IF(②選手情報入力!N77="","",0))</f>
        <v/>
      </c>
      <c r="Z69" t="str">
        <f>IF(E69="","",IF(②選手情報入力!N77="","",2))</f>
        <v/>
      </c>
      <c r="AA69" t="str">
        <f>IF(E69="","",IF(②選手情報入力!O77="","",IF(I69=1,種目情報!$J$5,種目情報!$J$8)))</f>
        <v/>
      </c>
      <c r="AB69" t="str">
        <f>IF(E69="","",IF(②選手情報入力!O77="","",IF(I69=1,IF(②選手情報入力!$O$5="","",②選手情報入力!$O$5),IF(②選手情報入力!$O$6="","",②選手情報入力!$O$6))))</f>
        <v/>
      </c>
      <c r="AC69" t="str">
        <f>IF(E69="","",IF(②選手情報入力!O77="","",0))</f>
        <v/>
      </c>
      <c r="AD69" t="str">
        <f>IF(E69="","",IF(②選手情報入力!O77="","",2))</f>
        <v/>
      </c>
      <c r="AE69" t="str">
        <f>IF(E69="","",IF(②選手情報入力!P77="","",IF(I69=1,種目情報!$J$6,種目情報!$J$9)))</f>
        <v/>
      </c>
      <c r="AF69" t="str">
        <f>IF(E69="","",IF(②選手情報入力!P77="","",IF(I69=1,IF(②選手情報入力!$P$5="","",②選手情報入力!$P$5),IF(②選手情報入力!$P$6="","",②選手情報入力!$P$6))))</f>
        <v/>
      </c>
      <c r="AG69" t="str">
        <f>IF(E69="","",IF(②選手情報入力!P77="","",0))</f>
        <v/>
      </c>
      <c r="AH69" t="str">
        <f>IF(E69="","",IF(②選手情報入力!P77="","",2))</f>
        <v/>
      </c>
    </row>
    <row r="70" spans="1:34">
      <c r="A70" t="str">
        <f>IF(E70="","",I70*1000000+①団体情報入力!$C$6*1000+②選手情報入力!A78)</f>
        <v/>
      </c>
      <c r="B70" t="str">
        <f>IF(E70="","",①団体情報入力!$C$6)</f>
        <v/>
      </c>
      <c r="E70" t="str">
        <f>IF(②選手情報入力!B78="","",②選手情報入力!B78)</f>
        <v/>
      </c>
      <c r="F70" t="str">
        <f>IF(E70="","",②選手情報入力!C78)</f>
        <v/>
      </c>
      <c r="G70" t="str">
        <f>IF(E70="","",②選手情報入力!D78)</f>
        <v/>
      </c>
      <c r="H70" t="str">
        <f t="shared" si="3"/>
        <v/>
      </c>
      <c r="I70" t="str">
        <f>IF(E70="","",IF(②選手情報入力!F78="男",1,2))</f>
        <v/>
      </c>
      <c r="J70" t="str">
        <f>IF(E70="","",IF(②選手情報入力!G78="","",②選手情報入力!G78))</f>
        <v/>
      </c>
      <c r="L70" t="str">
        <f t="shared" si="4"/>
        <v/>
      </c>
      <c r="M70" t="str">
        <f t="shared" si="5"/>
        <v/>
      </c>
      <c r="O70" t="str">
        <f>IF(E70="","",IF(②選手情報入力!H78="","",IF(I70=1,VLOOKUP(②選手情報入力!H78,種目情報!$A$4:$B$31,2,FALSE),VLOOKUP(②選手情報入力!H78,種目情報!$E$4:$F$26,2,FALSE))))</f>
        <v/>
      </c>
      <c r="P70" t="str">
        <f>IF(E70="","",IF(②選手情報入力!I78="","",②選手情報入力!I78))</f>
        <v/>
      </c>
      <c r="Q70" s="35" t="str">
        <f>IF(E70="","",IF(②選手情報入力!H78="","",0))</f>
        <v/>
      </c>
      <c r="R70" t="str">
        <f>IF(E70="","",IF(②選手情報入力!H78="","",IF(I70=1,VLOOKUP(②選手情報入力!H78,種目情報!$A$4:$C$31,3,FALSE),VLOOKUP(②選手情報入力!H78,種目情報!$E$4:$G$24,3,FALSE))))</f>
        <v/>
      </c>
      <c r="S70" t="str">
        <f>IF(E70="","",IF(②選手情報入力!J78="","",IF(I70=1,VLOOKUP(②選手情報入力!J78,種目情報!$A$4:$B$31,2,FALSE),VLOOKUP(②選手情報入力!J78,種目情報!$E$4:$F$26,2,FALSE))))</f>
        <v/>
      </c>
      <c r="T70" t="str">
        <f>IF(E70="","",IF(②選手情報入力!K78="","",②選手情報入力!K78))</f>
        <v/>
      </c>
      <c r="U70" s="35" t="str">
        <f>IF(E70="","",IF(②選手情報入力!J78="","",0))</f>
        <v/>
      </c>
      <c r="V70" t="str">
        <f>IF(E70="","",IF(②選手情報入力!J78="","",IF(I70=1,VLOOKUP(②選手情報入力!J78,種目情報!$A$4:$C$31,3,FALSE),VLOOKUP(②選手情報入力!J78,種目情報!$E$4:$G$24,3,FALSE))))</f>
        <v/>
      </c>
      <c r="W70" t="str">
        <f>IF(E70="","",IF(②選手情報入力!N78="","",IF(I70=1,種目情報!$J$4,種目情報!$J$7)))</f>
        <v/>
      </c>
      <c r="X70" t="str">
        <f>IF(A70="","",IF(②選手情報入力!N78="","",IF(I70=1,IF(②選手情報入力!$N$5="","",②選手情報入力!$N$5),IF(②選手情報入力!$N$6="","",②選手情報入力!$N$6))))</f>
        <v/>
      </c>
      <c r="Y70" s="35" t="str">
        <f>IF(E70="","",IF(②選手情報入力!N78="","",0))</f>
        <v/>
      </c>
      <c r="Z70" t="str">
        <f>IF(E70="","",IF(②選手情報入力!N78="","",2))</f>
        <v/>
      </c>
      <c r="AA70" t="str">
        <f>IF(E70="","",IF(②選手情報入力!O78="","",IF(I70=1,種目情報!$J$5,種目情報!$J$8)))</f>
        <v/>
      </c>
      <c r="AB70" t="str">
        <f>IF(E70="","",IF(②選手情報入力!O78="","",IF(I70=1,IF(②選手情報入力!$O$5="","",②選手情報入力!$O$5),IF(②選手情報入力!$O$6="","",②選手情報入力!$O$6))))</f>
        <v/>
      </c>
      <c r="AC70" t="str">
        <f>IF(E70="","",IF(②選手情報入力!O78="","",0))</f>
        <v/>
      </c>
      <c r="AD70" t="str">
        <f>IF(E70="","",IF(②選手情報入力!O78="","",2))</f>
        <v/>
      </c>
      <c r="AE70" t="str">
        <f>IF(E70="","",IF(②選手情報入力!P78="","",IF(I70=1,種目情報!$J$6,種目情報!$J$9)))</f>
        <v/>
      </c>
      <c r="AF70" t="str">
        <f>IF(E70="","",IF(②選手情報入力!P78="","",IF(I70=1,IF(②選手情報入力!$P$5="","",②選手情報入力!$P$5),IF(②選手情報入力!$P$6="","",②選手情報入力!$P$6))))</f>
        <v/>
      </c>
      <c r="AG70" t="str">
        <f>IF(E70="","",IF(②選手情報入力!P78="","",0))</f>
        <v/>
      </c>
      <c r="AH70" t="str">
        <f>IF(E70="","",IF(②選手情報入力!P78="","",2))</f>
        <v/>
      </c>
    </row>
    <row r="71" spans="1:34">
      <c r="A71" t="str">
        <f>IF(E71="","",I71*1000000+①団体情報入力!$C$6*1000+②選手情報入力!A79)</f>
        <v/>
      </c>
      <c r="B71" t="str">
        <f>IF(E71="","",①団体情報入力!$C$6)</f>
        <v/>
      </c>
      <c r="E71" t="str">
        <f>IF(②選手情報入力!B79="","",②選手情報入力!B79)</f>
        <v/>
      </c>
      <c r="F71" t="str">
        <f>IF(E71="","",②選手情報入力!C79)</f>
        <v/>
      </c>
      <c r="G71" t="str">
        <f>IF(E71="","",②選手情報入力!D79)</f>
        <v/>
      </c>
      <c r="H71" t="str">
        <f t="shared" si="3"/>
        <v/>
      </c>
      <c r="I71" t="str">
        <f>IF(E71="","",IF(②選手情報入力!F79="男",1,2))</f>
        <v/>
      </c>
      <c r="J71" t="str">
        <f>IF(E71="","",IF(②選手情報入力!G79="","",②選手情報入力!G79))</f>
        <v/>
      </c>
      <c r="L71" t="str">
        <f t="shared" si="4"/>
        <v/>
      </c>
      <c r="M71" t="str">
        <f t="shared" si="5"/>
        <v/>
      </c>
      <c r="O71" t="str">
        <f>IF(E71="","",IF(②選手情報入力!H79="","",IF(I71=1,VLOOKUP(②選手情報入力!H79,種目情報!$A$4:$B$31,2,FALSE),VLOOKUP(②選手情報入力!H79,種目情報!$E$4:$F$26,2,FALSE))))</f>
        <v/>
      </c>
      <c r="P71" t="str">
        <f>IF(E71="","",IF(②選手情報入力!I79="","",②選手情報入力!I79))</f>
        <v/>
      </c>
      <c r="Q71" s="35" t="str">
        <f>IF(E71="","",IF(②選手情報入力!H79="","",0))</f>
        <v/>
      </c>
      <c r="R71" t="str">
        <f>IF(E71="","",IF(②選手情報入力!H79="","",IF(I71=1,VLOOKUP(②選手情報入力!H79,種目情報!$A$4:$C$31,3,FALSE),VLOOKUP(②選手情報入力!H79,種目情報!$E$4:$G$24,3,FALSE))))</f>
        <v/>
      </c>
      <c r="S71" t="str">
        <f>IF(E71="","",IF(②選手情報入力!J79="","",IF(I71=1,VLOOKUP(②選手情報入力!J79,種目情報!$A$4:$B$31,2,FALSE),VLOOKUP(②選手情報入力!J79,種目情報!$E$4:$F$26,2,FALSE))))</f>
        <v/>
      </c>
      <c r="T71" t="str">
        <f>IF(E71="","",IF(②選手情報入力!K79="","",②選手情報入力!K79))</f>
        <v/>
      </c>
      <c r="U71" s="35" t="str">
        <f>IF(E71="","",IF(②選手情報入力!J79="","",0))</f>
        <v/>
      </c>
      <c r="V71" t="str">
        <f>IF(E71="","",IF(②選手情報入力!J79="","",IF(I71=1,VLOOKUP(②選手情報入力!J79,種目情報!$A$4:$C$31,3,FALSE),VLOOKUP(②選手情報入力!J79,種目情報!$E$4:$G$24,3,FALSE))))</f>
        <v/>
      </c>
      <c r="W71" t="str">
        <f>IF(E71="","",IF(②選手情報入力!N79="","",IF(I71=1,種目情報!$J$4,種目情報!$J$7)))</f>
        <v/>
      </c>
      <c r="X71" t="str">
        <f>IF(A71="","",IF(②選手情報入力!N79="","",IF(I71=1,IF(②選手情報入力!$N$5="","",②選手情報入力!$N$5),IF(②選手情報入力!$N$6="","",②選手情報入力!$N$6))))</f>
        <v/>
      </c>
      <c r="Y71" s="35" t="str">
        <f>IF(E71="","",IF(②選手情報入力!N79="","",0))</f>
        <v/>
      </c>
      <c r="Z71" t="str">
        <f>IF(E71="","",IF(②選手情報入力!N79="","",2))</f>
        <v/>
      </c>
      <c r="AA71" t="str">
        <f>IF(E71="","",IF(②選手情報入力!O79="","",IF(I71=1,種目情報!$J$5,種目情報!$J$8)))</f>
        <v/>
      </c>
      <c r="AB71" t="str">
        <f>IF(E71="","",IF(②選手情報入力!O79="","",IF(I71=1,IF(②選手情報入力!$O$5="","",②選手情報入力!$O$5),IF(②選手情報入力!$O$6="","",②選手情報入力!$O$6))))</f>
        <v/>
      </c>
      <c r="AC71" t="str">
        <f>IF(E71="","",IF(②選手情報入力!O79="","",0))</f>
        <v/>
      </c>
      <c r="AD71" t="str">
        <f>IF(E71="","",IF(②選手情報入力!O79="","",2))</f>
        <v/>
      </c>
      <c r="AE71" t="str">
        <f>IF(E71="","",IF(②選手情報入力!P79="","",IF(I71=1,種目情報!$J$6,種目情報!$J$9)))</f>
        <v/>
      </c>
      <c r="AF71" t="str">
        <f>IF(E71="","",IF(②選手情報入力!P79="","",IF(I71=1,IF(②選手情報入力!$P$5="","",②選手情報入力!$P$5),IF(②選手情報入力!$P$6="","",②選手情報入力!$P$6))))</f>
        <v/>
      </c>
      <c r="AG71" t="str">
        <f>IF(E71="","",IF(②選手情報入力!P79="","",0))</f>
        <v/>
      </c>
      <c r="AH71" t="str">
        <f>IF(E71="","",IF(②選手情報入力!P79="","",2))</f>
        <v/>
      </c>
    </row>
    <row r="72" spans="1:34">
      <c r="A72" t="str">
        <f>IF(E72="","",I72*1000000+①団体情報入力!$C$6*1000+②選手情報入力!A80)</f>
        <v/>
      </c>
      <c r="B72" t="str">
        <f>IF(E72="","",①団体情報入力!$C$6)</f>
        <v/>
      </c>
      <c r="E72" t="str">
        <f>IF(②選手情報入力!B80="","",②選手情報入力!B80)</f>
        <v/>
      </c>
      <c r="F72" t="str">
        <f>IF(E72="","",②選手情報入力!C80)</f>
        <v/>
      </c>
      <c r="G72" t="str">
        <f>IF(E72="","",②選手情報入力!D80)</f>
        <v/>
      </c>
      <c r="H72" t="str">
        <f t="shared" si="3"/>
        <v/>
      </c>
      <c r="I72" t="str">
        <f>IF(E72="","",IF(②選手情報入力!F80="男",1,2))</f>
        <v/>
      </c>
      <c r="J72" t="str">
        <f>IF(E72="","",IF(②選手情報入力!G80="","",②選手情報入力!G80))</f>
        <v/>
      </c>
      <c r="L72" t="str">
        <f t="shared" si="4"/>
        <v/>
      </c>
      <c r="M72" t="str">
        <f t="shared" si="5"/>
        <v/>
      </c>
      <c r="O72" t="str">
        <f>IF(E72="","",IF(②選手情報入力!H80="","",IF(I72=1,VLOOKUP(②選手情報入力!H80,種目情報!$A$4:$B$31,2,FALSE),VLOOKUP(②選手情報入力!H80,種目情報!$E$4:$F$26,2,FALSE))))</f>
        <v/>
      </c>
      <c r="P72" t="str">
        <f>IF(E72="","",IF(②選手情報入力!I80="","",②選手情報入力!I80))</f>
        <v/>
      </c>
      <c r="Q72" s="35" t="str">
        <f>IF(E72="","",IF(②選手情報入力!H80="","",0))</f>
        <v/>
      </c>
      <c r="R72" t="str">
        <f>IF(E72="","",IF(②選手情報入力!H80="","",IF(I72=1,VLOOKUP(②選手情報入力!H80,種目情報!$A$4:$C$31,3,FALSE),VLOOKUP(②選手情報入力!H80,種目情報!$E$4:$G$24,3,FALSE))))</f>
        <v/>
      </c>
      <c r="S72" t="str">
        <f>IF(E72="","",IF(②選手情報入力!J80="","",IF(I72=1,VLOOKUP(②選手情報入力!J80,種目情報!$A$4:$B$31,2,FALSE),VLOOKUP(②選手情報入力!J80,種目情報!$E$4:$F$26,2,FALSE))))</f>
        <v/>
      </c>
      <c r="T72" t="str">
        <f>IF(E72="","",IF(②選手情報入力!K80="","",②選手情報入力!K80))</f>
        <v/>
      </c>
      <c r="U72" s="35" t="str">
        <f>IF(E72="","",IF(②選手情報入力!J80="","",0))</f>
        <v/>
      </c>
      <c r="V72" t="str">
        <f>IF(E72="","",IF(②選手情報入力!J80="","",IF(I72=1,VLOOKUP(②選手情報入力!J80,種目情報!$A$4:$C$31,3,FALSE),VLOOKUP(②選手情報入力!J80,種目情報!$E$4:$G$24,3,FALSE))))</f>
        <v/>
      </c>
      <c r="W72" t="str">
        <f>IF(E72="","",IF(②選手情報入力!N80="","",IF(I72=1,種目情報!$J$4,種目情報!$J$7)))</f>
        <v/>
      </c>
      <c r="X72" t="str">
        <f>IF(A72="","",IF(②選手情報入力!N80="","",IF(I72=1,IF(②選手情報入力!$N$5="","",②選手情報入力!$N$5),IF(②選手情報入力!$N$6="","",②選手情報入力!$N$6))))</f>
        <v/>
      </c>
      <c r="Y72" s="35" t="str">
        <f>IF(E72="","",IF(②選手情報入力!N80="","",0))</f>
        <v/>
      </c>
      <c r="Z72" t="str">
        <f>IF(E72="","",IF(②選手情報入力!N80="","",2))</f>
        <v/>
      </c>
      <c r="AA72" t="str">
        <f>IF(E72="","",IF(②選手情報入力!O80="","",IF(I72=1,種目情報!$J$5,種目情報!$J$8)))</f>
        <v/>
      </c>
      <c r="AB72" t="str">
        <f>IF(E72="","",IF(②選手情報入力!O80="","",IF(I72=1,IF(②選手情報入力!$O$5="","",②選手情報入力!$O$5),IF(②選手情報入力!$O$6="","",②選手情報入力!$O$6))))</f>
        <v/>
      </c>
      <c r="AC72" t="str">
        <f>IF(E72="","",IF(②選手情報入力!O80="","",0))</f>
        <v/>
      </c>
      <c r="AD72" t="str">
        <f>IF(E72="","",IF(②選手情報入力!O80="","",2))</f>
        <v/>
      </c>
      <c r="AE72" t="str">
        <f>IF(E72="","",IF(②選手情報入力!P80="","",IF(I72=1,種目情報!$J$6,種目情報!$J$9)))</f>
        <v/>
      </c>
      <c r="AF72" t="str">
        <f>IF(E72="","",IF(②選手情報入力!P80="","",IF(I72=1,IF(②選手情報入力!$P$5="","",②選手情報入力!$P$5),IF(②選手情報入力!$P$6="","",②選手情報入力!$P$6))))</f>
        <v/>
      </c>
      <c r="AG72" t="str">
        <f>IF(E72="","",IF(②選手情報入力!P80="","",0))</f>
        <v/>
      </c>
      <c r="AH72" t="str">
        <f>IF(E72="","",IF(②選手情報入力!P80="","",2))</f>
        <v/>
      </c>
    </row>
    <row r="73" spans="1:34">
      <c r="A73" t="str">
        <f>IF(E73="","",I73*1000000+①団体情報入力!$C$6*1000+②選手情報入力!A81)</f>
        <v/>
      </c>
      <c r="B73" t="str">
        <f>IF(E73="","",①団体情報入力!$C$6)</f>
        <v/>
      </c>
      <c r="E73" t="str">
        <f>IF(②選手情報入力!B81="","",②選手情報入力!B81)</f>
        <v/>
      </c>
      <c r="F73" t="str">
        <f>IF(E73="","",②選手情報入力!C81)</f>
        <v/>
      </c>
      <c r="G73" t="str">
        <f>IF(E73="","",②選手情報入力!D81)</f>
        <v/>
      </c>
      <c r="H73" t="str">
        <f t="shared" si="3"/>
        <v/>
      </c>
      <c r="I73" t="str">
        <f>IF(E73="","",IF(②選手情報入力!F81="男",1,2))</f>
        <v/>
      </c>
      <c r="J73" t="str">
        <f>IF(E73="","",IF(②選手情報入力!G81="","",②選手情報入力!G81))</f>
        <v/>
      </c>
      <c r="L73" t="str">
        <f t="shared" si="4"/>
        <v/>
      </c>
      <c r="M73" t="str">
        <f t="shared" si="5"/>
        <v/>
      </c>
      <c r="O73" t="str">
        <f>IF(E73="","",IF(②選手情報入力!H81="","",IF(I73=1,VLOOKUP(②選手情報入力!H81,種目情報!$A$4:$B$31,2,FALSE),VLOOKUP(②選手情報入力!H81,種目情報!$E$4:$F$26,2,FALSE))))</f>
        <v/>
      </c>
      <c r="P73" t="str">
        <f>IF(E73="","",IF(②選手情報入力!I81="","",②選手情報入力!I81))</f>
        <v/>
      </c>
      <c r="Q73" s="35" t="str">
        <f>IF(E73="","",IF(②選手情報入力!H81="","",0))</f>
        <v/>
      </c>
      <c r="R73" t="str">
        <f>IF(E73="","",IF(②選手情報入力!H81="","",IF(I73=1,VLOOKUP(②選手情報入力!H81,種目情報!$A$4:$C$31,3,FALSE),VLOOKUP(②選手情報入力!H81,種目情報!$E$4:$G$24,3,FALSE))))</f>
        <v/>
      </c>
      <c r="S73" t="str">
        <f>IF(E73="","",IF(②選手情報入力!J81="","",IF(I73=1,VLOOKUP(②選手情報入力!J81,種目情報!$A$4:$B$31,2,FALSE),VLOOKUP(②選手情報入力!J81,種目情報!$E$4:$F$26,2,FALSE))))</f>
        <v/>
      </c>
      <c r="T73" t="str">
        <f>IF(E73="","",IF(②選手情報入力!K81="","",②選手情報入力!K81))</f>
        <v/>
      </c>
      <c r="U73" s="35" t="str">
        <f>IF(E73="","",IF(②選手情報入力!J81="","",0))</f>
        <v/>
      </c>
      <c r="V73" t="str">
        <f>IF(E73="","",IF(②選手情報入力!J81="","",IF(I73=1,VLOOKUP(②選手情報入力!J81,種目情報!$A$4:$C$31,3,FALSE),VLOOKUP(②選手情報入力!J81,種目情報!$E$4:$G$24,3,FALSE))))</f>
        <v/>
      </c>
      <c r="W73" t="str">
        <f>IF(E73="","",IF(②選手情報入力!N81="","",IF(I73=1,種目情報!$J$4,種目情報!$J$7)))</f>
        <v/>
      </c>
      <c r="X73" t="str">
        <f>IF(A73="","",IF(②選手情報入力!N81="","",IF(I73=1,IF(②選手情報入力!$N$5="","",②選手情報入力!$N$5),IF(②選手情報入力!$N$6="","",②選手情報入力!$N$6))))</f>
        <v/>
      </c>
      <c r="Y73" s="35" t="str">
        <f>IF(E73="","",IF(②選手情報入力!N81="","",0))</f>
        <v/>
      </c>
      <c r="Z73" t="str">
        <f>IF(E73="","",IF(②選手情報入力!N81="","",2))</f>
        <v/>
      </c>
      <c r="AA73" t="str">
        <f>IF(E73="","",IF(②選手情報入力!O81="","",IF(I73=1,種目情報!$J$5,種目情報!$J$8)))</f>
        <v/>
      </c>
      <c r="AB73" t="str">
        <f>IF(E73="","",IF(②選手情報入力!O81="","",IF(I73=1,IF(②選手情報入力!$O$5="","",②選手情報入力!$O$5),IF(②選手情報入力!$O$6="","",②選手情報入力!$O$6))))</f>
        <v/>
      </c>
      <c r="AC73" t="str">
        <f>IF(E73="","",IF(②選手情報入力!O81="","",0))</f>
        <v/>
      </c>
      <c r="AD73" t="str">
        <f>IF(E73="","",IF(②選手情報入力!O81="","",2))</f>
        <v/>
      </c>
      <c r="AE73" t="str">
        <f>IF(E73="","",IF(②選手情報入力!P81="","",IF(I73=1,種目情報!$J$6,種目情報!$J$9)))</f>
        <v/>
      </c>
      <c r="AF73" t="str">
        <f>IF(E73="","",IF(②選手情報入力!P81="","",IF(I73=1,IF(②選手情報入力!$P$5="","",②選手情報入力!$P$5),IF(②選手情報入力!$P$6="","",②選手情報入力!$P$6))))</f>
        <v/>
      </c>
      <c r="AG73" t="str">
        <f>IF(E73="","",IF(②選手情報入力!P81="","",0))</f>
        <v/>
      </c>
      <c r="AH73" t="str">
        <f>IF(E73="","",IF(②選手情報入力!P81="","",2))</f>
        <v/>
      </c>
    </row>
    <row r="74" spans="1:34">
      <c r="A74" t="str">
        <f>IF(E74="","",I74*1000000+①団体情報入力!$C$6*1000+②選手情報入力!A82)</f>
        <v/>
      </c>
      <c r="B74" t="str">
        <f>IF(E74="","",①団体情報入力!$C$6)</f>
        <v/>
      </c>
      <c r="E74" t="str">
        <f>IF(②選手情報入力!B82="","",②選手情報入力!B82)</f>
        <v/>
      </c>
      <c r="F74" t="str">
        <f>IF(E74="","",②選手情報入力!C82)</f>
        <v/>
      </c>
      <c r="G74" t="str">
        <f>IF(E74="","",②選手情報入力!D82)</f>
        <v/>
      </c>
      <c r="H74" t="str">
        <f t="shared" si="3"/>
        <v/>
      </c>
      <c r="I74" t="str">
        <f>IF(E74="","",IF(②選手情報入力!F82="男",1,2))</f>
        <v/>
      </c>
      <c r="J74" t="str">
        <f>IF(E74="","",IF(②選手情報入力!G82="","",②選手情報入力!G82))</f>
        <v/>
      </c>
      <c r="L74" t="str">
        <f t="shared" si="4"/>
        <v/>
      </c>
      <c r="M74" t="str">
        <f t="shared" si="5"/>
        <v/>
      </c>
      <c r="O74" t="str">
        <f>IF(E74="","",IF(②選手情報入力!H82="","",IF(I74=1,VLOOKUP(②選手情報入力!H82,種目情報!$A$4:$B$31,2,FALSE),VLOOKUP(②選手情報入力!H82,種目情報!$E$4:$F$26,2,FALSE))))</f>
        <v/>
      </c>
      <c r="P74" t="str">
        <f>IF(E74="","",IF(②選手情報入力!I82="","",②選手情報入力!I82))</f>
        <v/>
      </c>
      <c r="Q74" s="35" t="str">
        <f>IF(E74="","",IF(②選手情報入力!H82="","",0))</f>
        <v/>
      </c>
      <c r="R74" t="str">
        <f>IF(E74="","",IF(②選手情報入力!H82="","",IF(I74=1,VLOOKUP(②選手情報入力!H82,種目情報!$A$4:$C$31,3,FALSE),VLOOKUP(②選手情報入力!H82,種目情報!$E$4:$G$24,3,FALSE))))</f>
        <v/>
      </c>
      <c r="S74" t="str">
        <f>IF(E74="","",IF(②選手情報入力!J82="","",IF(I74=1,VLOOKUP(②選手情報入力!J82,種目情報!$A$4:$B$31,2,FALSE),VLOOKUP(②選手情報入力!J82,種目情報!$E$4:$F$26,2,FALSE))))</f>
        <v/>
      </c>
      <c r="T74" t="str">
        <f>IF(E74="","",IF(②選手情報入力!K82="","",②選手情報入力!K82))</f>
        <v/>
      </c>
      <c r="U74" s="35" t="str">
        <f>IF(E74="","",IF(②選手情報入力!J82="","",0))</f>
        <v/>
      </c>
      <c r="V74" t="str">
        <f>IF(E74="","",IF(②選手情報入力!J82="","",IF(I74=1,VLOOKUP(②選手情報入力!J82,種目情報!$A$4:$C$31,3,FALSE),VLOOKUP(②選手情報入力!J82,種目情報!$E$4:$G$24,3,FALSE))))</f>
        <v/>
      </c>
      <c r="W74" t="str">
        <f>IF(E74="","",IF(②選手情報入力!N82="","",IF(I74=1,種目情報!$J$4,種目情報!$J$7)))</f>
        <v/>
      </c>
      <c r="X74" t="str">
        <f>IF(A74="","",IF(②選手情報入力!N82="","",IF(I74=1,IF(②選手情報入力!$N$5="","",②選手情報入力!$N$5),IF(②選手情報入力!$N$6="","",②選手情報入力!$N$6))))</f>
        <v/>
      </c>
      <c r="Y74" s="35" t="str">
        <f>IF(E74="","",IF(②選手情報入力!N82="","",0))</f>
        <v/>
      </c>
      <c r="Z74" t="str">
        <f>IF(E74="","",IF(②選手情報入力!N82="","",2))</f>
        <v/>
      </c>
      <c r="AA74" t="str">
        <f>IF(E74="","",IF(②選手情報入力!O82="","",IF(I74=1,種目情報!$J$5,種目情報!$J$8)))</f>
        <v/>
      </c>
      <c r="AB74" t="str">
        <f>IF(E74="","",IF(②選手情報入力!O82="","",IF(I74=1,IF(②選手情報入力!$O$5="","",②選手情報入力!$O$5),IF(②選手情報入力!$O$6="","",②選手情報入力!$O$6))))</f>
        <v/>
      </c>
      <c r="AC74" t="str">
        <f>IF(E74="","",IF(②選手情報入力!O82="","",0))</f>
        <v/>
      </c>
      <c r="AD74" t="str">
        <f>IF(E74="","",IF(②選手情報入力!O82="","",2))</f>
        <v/>
      </c>
      <c r="AE74" t="str">
        <f>IF(E74="","",IF(②選手情報入力!P82="","",IF(I74=1,種目情報!$J$6,種目情報!$J$9)))</f>
        <v/>
      </c>
      <c r="AF74" t="str">
        <f>IF(E74="","",IF(②選手情報入力!P82="","",IF(I74=1,IF(②選手情報入力!$P$5="","",②選手情報入力!$P$5),IF(②選手情報入力!$P$6="","",②選手情報入力!$P$6))))</f>
        <v/>
      </c>
      <c r="AG74" t="str">
        <f>IF(E74="","",IF(②選手情報入力!P82="","",0))</f>
        <v/>
      </c>
      <c r="AH74" t="str">
        <f>IF(E74="","",IF(②選手情報入力!P82="","",2))</f>
        <v/>
      </c>
    </row>
    <row r="75" spans="1:34">
      <c r="A75" t="str">
        <f>IF(E75="","",I75*1000000+①団体情報入力!$C$6*1000+②選手情報入力!A83)</f>
        <v/>
      </c>
      <c r="B75" t="str">
        <f>IF(E75="","",①団体情報入力!$C$6)</f>
        <v/>
      </c>
      <c r="E75" t="str">
        <f>IF(②選手情報入力!B83="","",②選手情報入力!B83)</f>
        <v/>
      </c>
      <c r="F75" t="str">
        <f>IF(E75="","",②選手情報入力!C83)</f>
        <v/>
      </c>
      <c r="G75" t="str">
        <f>IF(E75="","",②選手情報入力!D83)</f>
        <v/>
      </c>
      <c r="H75" t="str">
        <f t="shared" si="3"/>
        <v/>
      </c>
      <c r="I75" t="str">
        <f>IF(E75="","",IF(②選手情報入力!F83="男",1,2))</f>
        <v/>
      </c>
      <c r="J75" t="str">
        <f>IF(E75="","",IF(②選手情報入力!G83="","",②選手情報入力!G83))</f>
        <v/>
      </c>
      <c r="L75" t="str">
        <f t="shared" si="4"/>
        <v/>
      </c>
      <c r="M75" t="str">
        <f t="shared" si="5"/>
        <v/>
      </c>
      <c r="O75" t="str">
        <f>IF(E75="","",IF(②選手情報入力!H83="","",IF(I75=1,VLOOKUP(②選手情報入力!H83,種目情報!$A$4:$B$31,2,FALSE),VLOOKUP(②選手情報入力!H83,種目情報!$E$4:$F$26,2,FALSE))))</f>
        <v/>
      </c>
      <c r="P75" t="str">
        <f>IF(E75="","",IF(②選手情報入力!I83="","",②選手情報入力!I83))</f>
        <v/>
      </c>
      <c r="Q75" s="35" t="str">
        <f>IF(E75="","",IF(②選手情報入力!H83="","",0))</f>
        <v/>
      </c>
      <c r="R75" t="str">
        <f>IF(E75="","",IF(②選手情報入力!H83="","",IF(I75=1,VLOOKUP(②選手情報入力!H83,種目情報!$A$4:$C$31,3,FALSE),VLOOKUP(②選手情報入力!H83,種目情報!$E$4:$G$24,3,FALSE))))</f>
        <v/>
      </c>
      <c r="S75" t="str">
        <f>IF(E75="","",IF(②選手情報入力!J83="","",IF(I75=1,VLOOKUP(②選手情報入力!J83,種目情報!$A$4:$B$31,2,FALSE),VLOOKUP(②選手情報入力!J83,種目情報!$E$4:$F$26,2,FALSE))))</f>
        <v/>
      </c>
      <c r="T75" t="str">
        <f>IF(E75="","",IF(②選手情報入力!K83="","",②選手情報入力!K83))</f>
        <v/>
      </c>
      <c r="U75" s="35" t="str">
        <f>IF(E75="","",IF(②選手情報入力!J83="","",0))</f>
        <v/>
      </c>
      <c r="V75" t="str">
        <f>IF(E75="","",IF(②選手情報入力!J83="","",IF(I75=1,VLOOKUP(②選手情報入力!J83,種目情報!$A$4:$C$31,3,FALSE),VLOOKUP(②選手情報入力!J83,種目情報!$E$4:$G$24,3,FALSE))))</f>
        <v/>
      </c>
      <c r="W75" t="str">
        <f>IF(E75="","",IF(②選手情報入力!N83="","",IF(I75=1,種目情報!$J$4,種目情報!$J$7)))</f>
        <v/>
      </c>
      <c r="X75" t="str">
        <f>IF(A75="","",IF(②選手情報入力!N83="","",IF(I75=1,IF(②選手情報入力!$N$5="","",②選手情報入力!$N$5),IF(②選手情報入力!$N$6="","",②選手情報入力!$N$6))))</f>
        <v/>
      </c>
      <c r="Y75" s="35" t="str">
        <f>IF(E75="","",IF(②選手情報入力!N83="","",0))</f>
        <v/>
      </c>
      <c r="Z75" t="str">
        <f>IF(E75="","",IF(②選手情報入力!N83="","",2))</f>
        <v/>
      </c>
      <c r="AA75" t="str">
        <f>IF(E75="","",IF(②選手情報入力!O83="","",IF(I75=1,種目情報!$J$5,種目情報!$J$8)))</f>
        <v/>
      </c>
      <c r="AB75" t="str">
        <f>IF(E75="","",IF(②選手情報入力!O83="","",IF(I75=1,IF(②選手情報入力!$O$5="","",②選手情報入力!$O$5),IF(②選手情報入力!$O$6="","",②選手情報入力!$O$6))))</f>
        <v/>
      </c>
      <c r="AC75" t="str">
        <f>IF(E75="","",IF(②選手情報入力!O83="","",0))</f>
        <v/>
      </c>
      <c r="AD75" t="str">
        <f>IF(E75="","",IF(②選手情報入力!O83="","",2))</f>
        <v/>
      </c>
      <c r="AE75" t="str">
        <f>IF(E75="","",IF(②選手情報入力!P83="","",IF(I75=1,種目情報!$J$6,種目情報!$J$9)))</f>
        <v/>
      </c>
      <c r="AF75" t="str">
        <f>IF(E75="","",IF(②選手情報入力!P83="","",IF(I75=1,IF(②選手情報入力!$P$5="","",②選手情報入力!$P$5),IF(②選手情報入力!$P$6="","",②選手情報入力!$P$6))))</f>
        <v/>
      </c>
      <c r="AG75" t="str">
        <f>IF(E75="","",IF(②選手情報入力!P83="","",0))</f>
        <v/>
      </c>
      <c r="AH75" t="str">
        <f>IF(E75="","",IF(②選手情報入力!P83="","",2))</f>
        <v/>
      </c>
    </row>
    <row r="76" spans="1:34">
      <c r="A76" t="str">
        <f>IF(E76="","",I76*1000000+①団体情報入力!$C$6*1000+②選手情報入力!A84)</f>
        <v/>
      </c>
      <c r="B76" t="str">
        <f>IF(E76="","",①団体情報入力!$C$6)</f>
        <v/>
      </c>
      <c r="E76" t="str">
        <f>IF(②選手情報入力!B84="","",②選手情報入力!B84)</f>
        <v/>
      </c>
      <c r="F76" t="str">
        <f>IF(E76="","",②選手情報入力!C84)</f>
        <v/>
      </c>
      <c r="G76" t="str">
        <f>IF(E76="","",②選手情報入力!D84)</f>
        <v/>
      </c>
      <c r="H76" t="str">
        <f t="shared" si="3"/>
        <v/>
      </c>
      <c r="I76" t="str">
        <f>IF(E76="","",IF(②選手情報入力!F84="男",1,2))</f>
        <v/>
      </c>
      <c r="J76" t="str">
        <f>IF(E76="","",IF(②選手情報入力!G84="","",②選手情報入力!G84))</f>
        <v/>
      </c>
      <c r="L76" t="str">
        <f t="shared" si="4"/>
        <v/>
      </c>
      <c r="M76" t="str">
        <f t="shared" si="5"/>
        <v/>
      </c>
      <c r="O76" t="str">
        <f>IF(E76="","",IF(②選手情報入力!H84="","",IF(I76=1,VLOOKUP(②選手情報入力!H84,種目情報!$A$4:$B$31,2,FALSE),VLOOKUP(②選手情報入力!H84,種目情報!$E$4:$F$26,2,FALSE))))</f>
        <v/>
      </c>
      <c r="P76" t="str">
        <f>IF(E76="","",IF(②選手情報入力!I84="","",②選手情報入力!I84))</f>
        <v/>
      </c>
      <c r="Q76" s="35" t="str">
        <f>IF(E76="","",IF(②選手情報入力!H84="","",0))</f>
        <v/>
      </c>
      <c r="R76" t="str">
        <f>IF(E76="","",IF(②選手情報入力!H84="","",IF(I76=1,VLOOKUP(②選手情報入力!H84,種目情報!$A$4:$C$31,3,FALSE),VLOOKUP(②選手情報入力!H84,種目情報!$E$4:$G$24,3,FALSE))))</f>
        <v/>
      </c>
      <c r="S76" t="str">
        <f>IF(E76="","",IF(②選手情報入力!J84="","",IF(I76=1,VLOOKUP(②選手情報入力!J84,種目情報!$A$4:$B$31,2,FALSE),VLOOKUP(②選手情報入力!J84,種目情報!$E$4:$F$26,2,FALSE))))</f>
        <v/>
      </c>
      <c r="T76" t="str">
        <f>IF(E76="","",IF(②選手情報入力!K84="","",②選手情報入力!K84))</f>
        <v/>
      </c>
      <c r="U76" s="35" t="str">
        <f>IF(E76="","",IF(②選手情報入力!J84="","",0))</f>
        <v/>
      </c>
      <c r="V76" t="str">
        <f>IF(E76="","",IF(②選手情報入力!J84="","",IF(I76=1,VLOOKUP(②選手情報入力!J84,種目情報!$A$4:$C$31,3,FALSE),VLOOKUP(②選手情報入力!J84,種目情報!$E$4:$G$24,3,FALSE))))</f>
        <v/>
      </c>
      <c r="W76" t="str">
        <f>IF(E76="","",IF(②選手情報入力!N84="","",IF(I76=1,種目情報!$J$4,種目情報!$J$7)))</f>
        <v/>
      </c>
      <c r="X76" t="str">
        <f>IF(A76="","",IF(②選手情報入力!N84="","",IF(I76=1,IF(②選手情報入力!$N$5="","",②選手情報入力!$N$5),IF(②選手情報入力!$N$6="","",②選手情報入力!$N$6))))</f>
        <v/>
      </c>
      <c r="Y76" s="35" t="str">
        <f>IF(E76="","",IF(②選手情報入力!N84="","",0))</f>
        <v/>
      </c>
      <c r="Z76" t="str">
        <f>IF(E76="","",IF(②選手情報入力!N84="","",2))</f>
        <v/>
      </c>
      <c r="AA76" t="str">
        <f>IF(E76="","",IF(②選手情報入力!O84="","",IF(I76=1,種目情報!$J$5,種目情報!$J$8)))</f>
        <v/>
      </c>
      <c r="AB76" t="str">
        <f>IF(E76="","",IF(②選手情報入力!O84="","",IF(I76=1,IF(②選手情報入力!$O$5="","",②選手情報入力!$O$5),IF(②選手情報入力!$O$6="","",②選手情報入力!$O$6))))</f>
        <v/>
      </c>
      <c r="AC76" t="str">
        <f>IF(E76="","",IF(②選手情報入力!O84="","",0))</f>
        <v/>
      </c>
      <c r="AD76" t="str">
        <f>IF(E76="","",IF(②選手情報入力!O84="","",2))</f>
        <v/>
      </c>
      <c r="AE76" t="str">
        <f>IF(E76="","",IF(②選手情報入力!P84="","",IF(I76=1,種目情報!$J$6,種目情報!$J$9)))</f>
        <v/>
      </c>
      <c r="AF76" t="str">
        <f>IF(E76="","",IF(②選手情報入力!P84="","",IF(I76=1,IF(②選手情報入力!$P$5="","",②選手情報入力!$P$5),IF(②選手情報入力!$P$6="","",②選手情報入力!$P$6))))</f>
        <v/>
      </c>
      <c r="AG76" t="str">
        <f>IF(E76="","",IF(②選手情報入力!P84="","",0))</f>
        <v/>
      </c>
      <c r="AH76" t="str">
        <f>IF(E76="","",IF(②選手情報入力!P84="","",2))</f>
        <v/>
      </c>
    </row>
    <row r="77" spans="1:34">
      <c r="A77" t="str">
        <f>IF(E77="","",I77*1000000+①団体情報入力!$C$6*1000+②選手情報入力!A85)</f>
        <v/>
      </c>
      <c r="B77" t="str">
        <f>IF(E77="","",①団体情報入力!$C$6)</f>
        <v/>
      </c>
      <c r="E77" t="str">
        <f>IF(②選手情報入力!B85="","",②選手情報入力!B85)</f>
        <v/>
      </c>
      <c r="F77" t="str">
        <f>IF(E77="","",②選手情報入力!C85)</f>
        <v/>
      </c>
      <c r="G77" t="str">
        <f>IF(E77="","",②選手情報入力!D85)</f>
        <v/>
      </c>
      <c r="H77" t="str">
        <f t="shared" si="3"/>
        <v/>
      </c>
      <c r="I77" t="str">
        <f>IF(E77="","",IF(②選手情報入力!F85="男",1,2))</f>
        <v/>
      </c>
      <c r="J77" t="str">
        <f>IF(E77="","",IF(②選手情報入力!G85="","",②選手情報入力!G85))</f>
        <v/>
      </c>
      <c r="L77" t="str">
        <f t="shared" si="4"/>
        <v/>
      </c>
      <c r="M77" t="str">
        <f t="shared" si="5"/>
        <v/>
      </c>
      <c r="O77" t="str">
        <f>IF(E77="","",IF(②選手情報入力!H85="","",IF(I77=1,VLOOKUP(②選手情報入力!H85,種目情報!$A$4:$B$31,2,FALSE),VLOOKUP(②選手情報入力!H85,種目情報!$E$4:$F$26,2,FALSE))))</f>
        <v/>
      </c>
      <c r="P77" t="str">
        <f>IF(E77="","",IF(②選手情報入力!I85="","",②選手情報入力!I85))</f>
        <v/>
      </c>
      <c r="Q77" s="35" t="str">
        <f>IF(E77="","",IF(②選手情報入力!H85="","",0))</f>
        <v/>
      </c>
      <c r="R77" t="str">
        <f>IF(E77="","",IF(②選手情報入力!H85="","",IF(I77=1,VLOOKUP(②選手情報入力!H85,種目情報!$A$4:$C$31,3,FALSE),VLOOKUP(②選手情報入力!H85,種目情報!$E$4:$G$24,3,FALSE))))</f>
        <v/>
      </c>
      <c r="S77" t="str">
        <f>IF(E77="","",IF(②選手情報入力!J85="","",IF(I77=1,VLOOKUP(②選手情報入力!J85,種目情報!$A$4:$B$31,2,FALSE),VLOOKUP(②選手情報入力!J85,種目情報!$E$4:$F$26,2,FALSE))))</f>
        <v/>
      </c>
      <c r="T77" t="str">
        <f>IF(E77="","",IF(②選手情報入力!K85="","",②選手情報入力!K85))</f>
        <v/>
      </c>
      <c r="U77" s="35" t="str">
        <f>IF(E77="","",IF(②選手情報入力!J85="","",0))</f>
        <v/>
      </c>
      <c r="V77" t="str">
        <f>IF(E77="","",IF(②選手情報入力!J85="","",IF(I77=1,VLOOKUP(②選手情報入力!J85,種目情報!$A$4:$C$31,3,FALSE),VLOOKUP(②選手情報入力!J85,種目情報!$E$4:$G$24,3,FALSE))))</f>
        <v/>
      </c>
      <c r="W77" t="str">
        <f>IF(E77="","",IF(②選手情報入力!N85="","",IF(I77=1,種目情報!$J$4,種目情報!$J$7)))</f>
        <v/>
      </c>
      <c r="X77" t="str">
        <f>IF(A77="","",IF(②選手情報入力!N85="","",IF(I77=1,IF(②選手情報入力!$N$5="","",②選手情報入力!$N$5),IF(②選手情報入力!$N$6="","",②選手情報入力!$N$6))))</f>
        <v/>
      </c>
      <c r="Y77" s="35" t="str">
        <f>IF(E77="","",IF(②選手情報入力!N85="","",0))</f>
        <v/>
      </c>
      <c r="Z77" t="str">
        <f>IF(E77="","",IF(②選手情報入力!N85="","",2))</f>
        <v/>
      </c>
      <c r="AA77" t="str">
        <f>IF(E77="","",IF(②選手情報入力!O85="","",IF(I77=1,種目情報!$J$5,種目情報!$J$8)))</f>
        <v/>
      </c>
      <c r="AB77" t="str">
        <f>IF(E77="","",IF(②選手情報入力!O85="","",IF(I77=1,IF(②選手情報入力!$O$5="","",②選手情報入力!$O$5),IF(②選手情報入力!$O$6="","",②選手情報入力!$O$6))))</f>
        <v/>
      </c>
      <c r="AC77" t="str">
        <f>IF(E77="","",IF(②選手情報入力!O85="","",0))</f>
        <v/>
      </c>
      <c r="AD77" t="str">
        <f>IF(E77="","",IF(②選手情報入力!O85="","",2))</f>
        <v/>
      </c>
      <c r="AE77" t="str">
        <f>IF(E77="","",IF(②選手情報入力!P85="","",IF(I77=1,種目情報!$J$6,種目情報!$J$9)))</f>
        <v/>
      </c>
      <c r="AF77" t="str">
        <f>IF(E77="","",IF(②選手情報入力!P85="","",IF(I77=1,IF(②選手情報入力!$P$5="","",②選手情報入力!$P$5),IF(②選手情報入力!$P$6="","",②選手情報入力!$P$6))))</f>
        <v/>
      </c>
      <c r="AG77" t="str">
        <f>IF(E77="","",IF(②選手情報入力!P85="","",0))</f>
        <v/>
      </c>
      <c r="AH77" t="str">
        <f>IF(E77="","",IF(②選手情報入力!P85="","",2))</f>
        <v/>
      </c>
    </row>
    <row r="78" spans="1:34">
      <c r="A78" t="str">
        <f>IF(E78="","",I78*1000000+①団体情報入力!$C$6*1000+②選手情報入力!A86)</f>
        <v/>
      </c>
      <c r="B78" t="str">
        <f>IF(E78="","",①団体情報入力!$C$6)</f>
        <v/>
      </c>
      <c r="E78" t="str">
        <f>IF(②選手情報入力!B86="","",②選手情報入力!B86)</f>
        <v/>
      </c>
      <c r="F78" t="str">
        <f>IF(E78="","",②選手情報入力!C86)</f>
        <v/>
      </c>
      <c r="G78" t="str">
        <f>IF(E78="","",②選手情報入力!D86)</f>
        <v/>
      </c>
      <c r="H78" t="str">
        <f t="shared" si="3"/>
        <v/>
      </c>
      <c r="I78" t="str">
        <f>IF(E78="","",IF(②選手情報入力!F86="男",1,2))</f>
        <v/>
      </c>
      <c r="J78" t="str">
        <f>IF(E78="","",IF(②選手情報入力!G86="","",②選手情報入力!G86))</f>
        <v/>
      </c>
      <c r="L78" t="str">
        <f t="shared" si="4"/>
        <v/>
      </c>
      <c r="M78" t="str">
        <f t="shared" si="5"/>
        <v/>
      </c>
      <c r="O78" t="str">
        <f>IF(E78="","",IF(②選手情報入力!H86="","",IF(I78=1,VLOOKUP(②選手情報入力!H86,種目情報!$A$4:$B$31,2,FALSE),VLOOKUP(②選手情報入力!H86,種目情報!$E$4:$F$26,2,FALSE))))</f>
        <v/>
      </c>
      <c r="P78" t="str">
        <f>IF(E78="","",IF(②選手情報入力!I86="","",②選手情報入力!I86))</f>
        <v/>
      </c>
      <c r="Q78" s="35" t="str">
        <f>IF(E78="","",IF(②選手情報入力!H86="","",0))</f>
        <v/>
      </c>
      <c r="R78" t="str">
        <f>IF(E78="","",IF(②選手情報入力!H86="","",IF(I78=1,VLOOKUP(②選手情報入力!H86,種目情報!$A$4:$C$31,3,FALSE),VLOOKUP(②選手情報入力!H86,種目情報!$E$4:$G$24,3,FALSE))))</f>
        <v/>
      </c>
      <c r="S78" t="str">
        <f>IF(E78="","",IF(②選手情報入力!J86="","",IF(I78=1,VLOOKUP(②選手情報入力!J86,種目情報!$A$4:$B$31,2,FALSE),VLOOKUP(②選手情報入力!J86,種目情報!$E$4:$F$26,2,FALSE))))</f>
        <v/>
      </c>
      <c r="T78" t="str">
        <f>IF(E78="","",IF(②選手情報入力!K86="","",②選手情報入力!K86))</f>
        <v/>
      </c>
      <c r="U78" s="35" t="str">
        <f>IF(E78="","",IF(②選手情報入力!J86="","",0))</f>
        <v/>
      </c>
      <c r="V78" t="str">
        <f>IF(E78="","",IF(②選手情報入力!J86="","",IF(I78=1,VLOOKUP(②選手情報入力!J86,種目情報!$A$4:$C$31,3,FALSE),VLOOKUP(②選手情報入力!J86,種目情報!$E$4:$G$24,3,FALSE))))</f>
        <v/>
      </c>
      <c r="W78" t="str">
        <f>IF(E78="","",IF(②選手情報入力!N86="","",IF(I78=1,種目情報!$J$4,種目情報!$J$7)))</f>
        <v/>
      </c>
      <c r="X78" t="str">
        <f>IF(A78="","",IF(②選手情報入力!N86="","",IF(I78=1,IF(②選手情報入力!$N$5="","",②選手情報入力!$N$5),IF(②選手情報入力!$N$6="","",②選手情報入力!$N$6))))</f>
        <v/>
      </c>
      <c r="Y78" s="35" t="str">
        <f>IF(E78="","",IF(②選手情報入力!N86="","",0))</f>
        <v/>
      </c>
      <c r="Z78" t="str">
        <f>IF(E78="","",IF(②選手情報入力!N86="","",2))</f>
        <v/>
      </c>
      <c r="AA78" t="str">
        <f>IF(E78="","",IF(②選手情報入力!O86="","",IF(I78=1,種目情報!$J$5,種目情報!$J$8)))</f>
        <v/>
      </c>
      <c r="AB78" t="str">
        <f>IF(E78="","",IF(②選手情報入力!O86="","",IF(I78=1,IF(②選手情報入力!$O$5="","",②選手情報入力!$O$5),IF(②選手情報入力!$O$6="","",②選手情報入力!$O$6))))</f>
        <v/>
      </c>
      <c r="AC78" t="str">
        <f>IF(E78="","",IF(②選手情報入力!O86="","",0))</f>
        <v/>
      </c>
      <c r="AD78" t="str">
        <f>IF(E78="","",IF(②選手情報入力!O86="","",2))</f>
        <v/>
      </c>
      <c r="AE78" t="str">
        <f>IF(E78="","",IF(②選手情報入力!P86="","",IF(I78=1,種目情報!$J$6,種目情報!$J$9)))</f>
        <v/>
      </c>
      <c r="AF78" t="str">
        <f>IF(E78="","",IF(②選手情報入力!P86="","",IF(I78=1,IF(②選手情報入力!$P$5="","",②選手情報入力!$P$5),IF(②選手情報入力!$P$6="","",②選手情報入力!$P$6))))</f>
        <v/>
      </c>
      <c r="AG78" t="str">
        <f>IF(E78="","",IF(②選手情報入力!P86="","",0))</f>
        <v/>
      </c>
      <c r="AH78" t="str">
        <f>IF(E78="","",IF(②選手情報入力!P86="","",2))</f>
        <v/>
      </c>
    </row>
    <row r="79" spans="1:34">
      <c r="A79" t="str">
        <f>IF(E79="","",I79*1000000+①団体情報入力!$C$6*1000+②選手情報入力!A87)</f>
        <v/>
      </c>
      <c r="B79" t="str">
        <f>IF(E79="","",①団体情報入力!$C$6)</f>
        <v/>
      </c>
      <c r="E79" t="str">
        <f>IF(②選手情報入力!B87="","",②選手情報入力!B87)</f>
        <v/>
      </c>
      <c r="F79" t="str">
        <f>IF(E79="","",②選手情報入力!C87)</f>
        <v/>
      </c>
      <c r="G79" t="str">
        <f>IF(E79="","",②選手情報入力!D87)</f>
        <v/>
      </c>
      <c r="H79" t="str">
        <f t="shared" si="3"/>
        <v/>
      </c>
      <c r="I79" t="str">
        <f>IF(E79="","",IF(②選手情報入力!F87="男",1,2))</f>
        <v/>
      </c>
      <c r="J79" t="str">
        <f>IF(E79="","",IF(②選手情報入力!G87="","",②選手情報入力!G87))</f>
        <v/>
      </c>
      <c r="L79" t="str">
        <f t="shared" si="4"/>
        <v/>
      </c>
      <c r="M79" t="str">
        <f t="shared" si="5"/>
        <v/>
      </c>
      <c r="O79" t="str">
        <f>IF(E79="","",IF(②選手情報入力!H87="","",IF(I79=1,VLOOKUP(②選手情報入力!H87,種目情報!$A$4:$B$31,2,FALSE),VLOOKUP(②選手情報入力!H87,種目情報!$E$4:$F$26,2,FALSE))))</f>
        <v/>
      </c>
      <c r="P79" t="str">
        <f>IF(E79="","",IF(②選手情報入力!I87="","",②選手情報入力!I87))</f>
        <v/>
      </c>
      <c r="Q79" s="35" t="str">
        <f>IF(E79="","",IF(②選手情報入力!H87="","",0))</f>
        <v/>
      </c>
      <c r="R79" t="str">
        <f>IF(E79="","",IF(②選手情報入力!H87="","",IF(I79=1,VLOOKUP(②選手情報入力!H87,種目情報!$A$4:$C$31,3,FALSE),VLOOKUP(②選手情報入力!H87,種目情報!$E$4:$G$24,3,FALSE))))</f>
        <v/>
      </c>
      <c r="S79" t="str">
        <f>IF(E79="","",IF(②選手情報入力!J87="","",IF(I79=1,VLOOKUP(②選手情報入力!J87,種目情報!$A$4:$B$31,2,FALSE),VLOOKUP(②選手情報入力!J87,種目情報!$E$4:$F$26,2,FALSE))))</f>
        <v/>
      </c>
      <c r="T79" t="str">
        <f>IF(E79="","",IF(②選手情報入力!K87="","",②選手情報入力!K87))</f>
        <v/>
      </c>
      <c r="U79" s="35" t="str">
        <f>IF(E79="","",IF(②選手情報入力!J87="","",0))</f>
        <v/>
      </c>
      <c r="V79" t="str">
        <f>IF(E79="","",IF(②選手情報入力!J87="","",IF(I79=1,VLOOKUP(②選手情報入力!J87,種目情報!$A$4:$C$31,3,FALSE),VLOOKUP(②選手情報入力!J87,種目情報!$E$4:$G$24,3,FALSE))))</f>
        <v/>
      </c>
      <c r="W79" t="str">
        <f>IF(E79="","",IF(②選手情報入力!N87="","",IF(I79=1,種目情報!$J$4,種目情報!$J$7)))</f>
        <v/>
      </c>
      <c r="X79" t="str">
        <f>IF(A79="","",IF(②選手情報入力!N87="","",IF(I79=1,IF(②選手情報入力!$N$5="","",②選手情報入力!$N$5),IF(②選手情報入力!$N$6="","",②選手情報入力!$N$6))))</f>
        <v/>
      </c>
      <c r="Y79" s="35" t="str">
        <f>IF(E79="","",IF(②選手情報入力!N87="","",0))</f>
        <v/>
      </c>
      <c r="Z79" t="str">
        <f>IF(E79="","",IF(②選手情報入力!N87="","",2))</f>
        <v/>
      </c>
      <c r="AA79" t="str">
        <f>IF(E79="","",IF(②選手情報入力!O87="","",IF(I79=1,種目情報!$J$5,種目情報!$J$8)))</f>
        <v/>
      </c>
      <c r="AB79" t="str">
        <f>IF(E79="","",IF(②選手情報入力!O87="","",IF(I79=1,IF(②選手情報入力!$O$5="","",②選手情報入力!$O$5),IF(②選手情報入力!$O$6="","",②選手情報入力!$O$6))))</f>
        <v/>
      </c>
      <c r="AC79" t="str">
        <f>IF(E79="","",IF(②選手情報入力!O87="","",0))</f>
        <v/>
      </c>
      <c r="AD79" t="str">
        <f>IF(E79="","",IF(②選手情報入力!O87="","",2))</f>
        <v/>
      </c>
      <c r="AE79" t="str">
        <f>IF(E79="","",IF(②選手情報入力!P87="","",IF(I79=1,種目情報!$J$6,種目情報!$J$9)))</f>
        <v/>
      </c>
      <c r="AF79" t="str">
        <f>IF(E79="","",IF(②選手情報入力!P87="","",IF(I79=1,IF(②選手情報入力!$P$5="","",②選手情報入力!$P$5),IF(②選手情報入力!$P$6="","",②選手情報入力!$P$6))))</f>
        <v/>
      </c>
      <c r="AG79" t="str">
        <f>IF(E79="","",IF(②選手情報入力!P87="","",0))</f>
        <v/>
      </c>
      <c r="AH79" t="str">
        <f>IF(E79="","",IF(②選手情報入力!P87="","",2))</f>
        <v/>
      </c>
    </row>
    <row r="80" spans="1:34">
      <c r="A80" t="str">
        <f>IF(E80="","",I80*1000000+①団体情報入力!$C$6*1000+②選手情報入力!A88)</f>
        <v/>
      </c>
      <c r="B80" t="str">
        <f>IF(E80="","",①団体情報入力!$C$6)</f>
        <v/>
      </c>
      <c r="E80" t="str">
        <f>IF(②選手情報入力!B88="","",②選手情報入力!B88)</f>
        <v/>
      </c>
      <c r="F80" t="str">
        <f>IF(E80="","",②選手情報入力!C88)</f>
        <v/>
      </c>
      <c r="G80" t="str">
        <f>IF(E80="","",②選手情報入力!D88)</f>
        <v/>
      </c>
      <c r="H80" t="str">
        <f t="shared" si="3"/>
        <v/>
      </c>
      <c r="I80" t="str">
        <f>IF(E80="","",IF(②選手情報入力!F88="男",1,2))</f>
        <v/>
      </c>
      <c r="J80" t="str">
        <f>IF(E80="","",IF(②選手情報入力!G88="","",②選手情報入力!G88))</f>
        <v/>
      </c>
      <c r="L80" t="str">
        <f t="shared" si="4"/>
        <v/>
      </c>
      <c r="M80" t="str">
        <f t="shared" si="5"/>
        <v/>
      </c>
      <c r="O80" t="str">
        <f>IF(E80="","",IF(②選手情報入力!H88="","",IF(I80=1,VLOOKUP(②選手情報入力!H88,種目情報!$A$4:$B$31,2,FALSE),VLOOKUP(②選手情報入力!H88,種目情報!$E$4:$F$26,2,FALSE))))</f>
        <v/>
      </c>
      <c r="P80" t="str">
        <f>IF(E80="","",IF(②選手情報入力!I88="","",②選手情報入力!I88))</f>
        <v/>
      </c>
      <c r="Q80" s="35" t="str">
        <f>IF(E80="","",IF(②選手情報入力!H88="","",0))</f>
        <v/>
      </c>
      <c r="R80" t="str">
        <f>IF(E80="","",IF(②選手情報入力!H88="","",IF(I80=1,VLOOKUP(②選手情報入力!H88,種目情報!$A$4:$C$31,3,FALSE),VLOOKUP(②選手情報入力!H88,種目情報!$E$4:$G$24,3,FALSE))))</f>
        <v/>
      </c>
      <c r="S80" t="str">
        <f>IF(E80="","",IF(②選手情報入力!J88="","",IF(I80=1,VLOOKUP(②選手情報入力!J88,種目情報!$A$4:$B$31,2,FALSE),VLOOKUP(②選手情報入力!J88,種目情報!$E$4:$F$26,2,FALSE))))</f>
        <v/>
      </c>
      <c r="T80" t="str">
        <f>IF(E80="","",IF(②選手情報入力!K88="","",②選手情報入力!K88))</f>
        <v/>
      </c>
      <c r="U80" s="35" t="str">
        <f>IF(E80="","",IF(②選手情報入力!J88="","",0))</f>
        <v/>
      </c>
      <c r="V80" t="str">
        <f>IF(E80="","",IF(②選手情報入力!J88="","",IF(I80=1,VLOOKUP(②選手情報入力!J88,種目情報!$A$4:$C$31,3,FALSE),VLOOKUP(②選手情報入力!J88,種目情報!$E$4:$G$24,3,FALSE))))</f>
        <v/>
      </c>
      <c r="W80" t="str">
        <f>IF(E80="","",IF(②選手情報入力!N88="","",IF(I80=1,種目情報!$J$4,種目情報!$J$7)))</f>
        <v/>
      </c>
      <c r="X80" t="str">
        <f>IF(A80="","",IF(②選手情報入力!N88="","",IF(I80=1,IF(②選手情報入力!$N$5="","",②選手情報入力!$N$5),IF(②選手情報入力!$N$6="","",②選手情報入力!$N$6))))</f>
        <v/>
      </c>
      <c r="Y80" s="35" t="str">
        <f>IF(E80="","",IF(②選手情報入力!N88="","",0))</f>
        <v/>
      </c>
      <c r="Z80" t="str">
        <f>IF(E80="","",IF(②選手情報入力!N88="","",2))</f>
        <v/>
      </c>
      <c r="AA80" t="str">
        <f>IF(E80="","",IF(②選手情報入力!O88="","",IF(I80=1,種目情報!$J$5,種目情報!$J$8)))</f>
        <v/>
      </c>
      <c r="AB80" t="str">
        <f>IF(E80="","",IF(②選手情報入力!O88="","",IF(I80=1,IF(②選手情報入力!$O$5="","",②選手情報入力!$O$5),IF(②選手情報入力!$O$6="","",②選手情報入力!$O$6))))</f>
        <v/>
      </c>
      <c r="AC80" t="str">
        <f>IF(E80="","",IF(②選手情報入力!O88="","",0))</f>
        <v/>
      </c>
      <c r="AD80" t="str">
        <f>IF(E80="","",IF(②選手情報入力!O88="","",2))</f>
        <v/>
      </c>
      <c r="AE80" t="str">
        <f>IF(E80="","",IF(②選手情報入力!P88="","",IF(I80=1,種目情報!$J$6,種目情報!$J$9)))</f>
        <v/>
      </c>
      <c r="AF80" t="str">
        <f>IF(E80="","",IF(②選手情報入力!P88="","",IF(I80=1,IF(②選手情報入力!$P$5="","",②選手情報入力!$P$5),IF(②選手情報入力!$P$6="","",②選手情報入力!$P$6))))</f>
        <v/>
      </c>
      <c r="AG80" t="str">
        <f>IF(E80="","",IF(②選手情報入力!P88="","",0))</f>
        <v/>
      </c>
      <c r="AH80" t="str">
        <f>IF(E80="","",IF(②選手情報入力!P88="","",2))</f>
        <v/>
      </c>
    </row>
    <row r="81" spans="1:35">
      <c r="A81" t="str">
        <f>IF(E81="","",I81*1000000+①団体情報入力!$C$6*1000+②選手情報入力!A89)</f>
        <v/>
      </c>
      <c r="B81" t="str">
        <f>IF(E81="","",①団体情報入力!$C$6)</f>
        <v/>
      </c>
      <c r="E81" t="str">
        <f>IF(②選手情報入力!B89="","",②選手情報入力!B89)</f>
        <v/>
      </c>
      <c r="F81" t="str">
        <f>IF(E81="","",②選手情報入力!C89)</f>
        <v/>
      </c>
      <c r="G81" t="str">
        <f>IF(E81="","",②選手情報入力!D89)</f>
        <v/>
      </c>
      <c r="H81" t="str">
        <f t="shared" si="3"/>
        <v/>
      </c>
      <c r="I81" t="str">
        <f>IF(E81="","",IF(②選手情報入力!F89="男",1,2))</f>
        <v/>
      </c>
      <c r="J81" t="str">
        <f>IF(E81="","",IF(②選手情報入力!G89="","",②選手情報入力!G89))</f>
        <v/>
      </c>
      <c r="L81" t="str">
        <f t="shared" si="4"/>
        <v/>
      </c>
      <c r="M81" t="str">
        <f t="shared" si="5"/>
        <v/>
      </c>
      <c r="O81" t="str">
        <f>IF(E81="","",IF(②選手情報入力!H89="","",IF(I81=1,VLOOKUP(②選手情報入力!H89,種目情報!$A$4:$B$31,2,FALSE),VLOOKUP(②選手情報入力!H89,種目情報!$E$4:$F$26,2,FALSE))))</f>
        <v/>
      </c>
      <c r="P81" t="str">
        <f>IF(E81="","",IF(②選手情報入力!I89="","",②選手情報入力!I89))</f>
        <v/>
      </c>
      <c r="Q81" s="35" t="str">
        <f>IF(E81="","",IF(②選手情報入力!H89="","",0))</f>
        <v/>
      </c>
      <c r="R81" t="str">
        <f>IF(E81="","",IF(②選手情報入力!H89="","",IF(I81=1,VLOOKUP(②選手情報入力!H89,種目情報!$A$4:$C$31,3,FALSE),VLOOKUP(②選手情報入力!H89,種目情報!$E$4:$G$24,3,FALSE))))</f>
        <v/>
      </c>
      <c r="S81" t="str">
        <f>IF(E81="","",IF(②選手情報入力!J89="","",IF(I81=1,VLOOKUP(②選手情報入力!J89,種目情報!$A$4:$B$31,2,FALSE),VLOOKUP(②選手情報入力!J89,種目情報!$E$4:$F$26,2,FALSE))))</f>
        <v/>
      </c>
      <c r="T81" t="str">
        <f>IF(E81="","",IF(②選手情報入力!K89="","",②選手情報入力!K89))</f>
        <v/>
      </c>
      <c r="U81" s="35" t="str">
        <f>IF(E81="","",IF(②選手情報入力!J89="","",0))</f>
        <v/>
      </c>
      <c r="V81" t="str">
        <f>IF(E81="","",IF(②選手情報入力!J89="","",IF(I81=1,VLOOKUP(②選手情報入力!J89,種目情報!$A$4:$C$31,3,FALSE),VLOOKUP(②選手情報入力!J89,種目情報!$E$4:$G$24,3,FALSE))))</f>
        <v/>
      </c>
      <c r="W81" t="str">
        <f>IF(E81="","",IF(②選手情報入力!N89="","",IF(I81=1,種目情報!$J$4,種目情報!$J$7)))</f>
        <v/>
      </c>
      <c r="X81" t="str">
        <f>IF(A81="","",IF(②選手情報入力!N89="","",IF(I81=1,IF(②選手情報入力!$N$5="","",②選手情報入力!$N$5),IF(②選手情報入力!$N$6="","",②選手情報入力!$N$6))))</f>
        <v/>
      </c>
      <c r="Y81" s="35" t="str">
        <f>IF(E81="","",IF(②選手情報入力!N89="","",0))</f>
        <v/>
      </c>
      <c r="Z81" t="str">
        <f>IF(E81="","",IF(②選手情報入力!N89="","",2))</f>
        <v/>
      </c>
      <c r="AA81" t="str">
        <f>IF(E81="","",IF(②選手情報入力!O89="","",IF(I81=1,種目情報!$J$5,種目情報!$J$8)))</f>
        <v/>
      </c>
      <c r="AB81" t="str">
        <f>IF(E81="","",IF(②選手情報入力!O89="","",IF(I81=1,IF(②選手情報入力!$O$5="","",②選手情報入力!$O$5),IF(②選手情報入力!$O$6="","",②選手情報入力!$O$6))))</f>
        <v/>
      </c>
      <c r="AC81" t="str">
        <f>IF(E81="","",IF(②選手情報入力!O89="","",0))</f>
        <v/>
      </c>
      <c r="AD81" t="str">
        <f>IF(E81="","",IF(②選手情報入力!O89="","",2))</f>
        <v/>
      </c>
      <c r="AE81" t="str">
        <f>IF(E81="","",IF(②選手情報入力!P89="","",IF(I81=1,種目情報!$J$6,種目情報!$J$9)))</f>
        <v/>
      </c>
      <c r="AF81" t="str">
        <f>IF(E81="","",IF(②選手情報入力!P89="","",IF(I81=1,IF(②選手情報入力!$P$5="","",②選手情報入力!$P$5),IF(②選手情報入力!$P$6="","",②選手情報入力!$P$6))))</f>
        <v/>
      </c>
      <c r="AG81" t="str">
        <f>IF(E81="","",IF(②選手情報入力!P89="","",0))</f>
        <v/>
      </c>
      <c r="AH81" t="str">
        <f>IF(E81="","",IF(②選手情報入力!P89="","",2))</f>
        <v/>
      </c>
    </row>
    <row r="82" spans="1:35">
      <c r="A82" t="str">
        <f>IF(E82="","",I82*1000000+①団体情報入力!$C$6*1000+②選手情報入力!A90)</f>
        <v/>
      </c>
      <c r="B82" t="str">
        <f>IF(E82="","",①団体情報入力!$C$6)</f>
        <v/>
      </c>
      <c r="E82" t="str">
        <f>IF(②選手情報入力!B90="","",②選手情報入力!B90)</f>
        <v/>
      </c>
      <c r="F82" t="str">
        <f>IF(E82="","",②選手情報入力!C90)</f>
        <v/>
      </c>
      <c r="G82" t="str">
        <f>IF(E82="","",②選手情報入力!D90)</f>
        <v/>
      </c>
      <c r="H82" t="str">
        <f t="shared" si="3"/>
        <v/>
      </c>
      <c r="I82" t="str">
        <f>IF(E82="","",IF(②選手情報入力!F90="男",1,2))</f>
        <v/>
      </c>
      <c r="J82" t="str">
        <f>IF(E82="","",IF(②選手情報入力!G90="","",②選手情報入力!G90))</f>
        <v/>
      </c>
      <c r="L82" t="str">
        <f t="shared" si="4"/>
        <v/>
      </c>
      <c r="M82" t="str">
        <f t="shared" si="5"/>
        <v/>
      </c>
      <c r="O82" t="str">
        <f>IF(E82="","",IF(②選手情報入力!H90="","",IF(I82=1,VLOOKUP(②選手情報入力!H90,種目情報!$A$4:$B$31,2,FALSE),VLOOKUP(②選手情報入力!H90,種目情報!$E$4:$F$26,2,FALSE))))</f>
        <v/>
      </c>
      <c r="P82" t="str">
        <f>IF(E82="","",IF(②選手情報入力!I90="","",②選手情報入力!I90))</f>
        <v/>
      </c>
      <c r="Q82" s="35" t="str">
        <f>IF(E82="","",IF(②選手情報入力!H90="","",0))</f>
        <v/>
      </c>
      <c r="R82" t="str">
        <f>IF(E82="","",IF(②選手情報入力!H90="","",IF(I82=1,VLOOKUP(②選手情報入力!H90,種目情報!$A$4:$C$31,3,FALSE),VLOOKUP(②選手情報入力!H90,種目情報!$E$4:$G$24,3,FALSE))))</f>
        <v/>
      </c>
      <c r="S82" t="str">
        <f>IF(E82="","",IF(②選手情報入力!J90="","",IF(I82=1,VLOOKUP(②選手情報入力!J90,種目情報!$A$4:$B$31,2,FALSE),VLOOKUP(②選手情報入力!J90,種目情報!$E$4:$F$26,2,FALSE))))</f>
        <v/>
      </c>
      <c r="T82" t="str">
        <f>IF(E82="","",IF(②選手情報入力!K90="","",②選手情報入力!K90))</f>
        <v/>
      </c>
      <c r="U82" s="35" t="str">
        <f>IF(E82="","",IF(②選手情報入力!J90="","",0))</f>
        <v/>
      </c>
      <c r="V82" t="str">
        <f>IF(E82="","",IF(②選手情報入力!J90="","",IF(I82=1,VLOOKUP(②選手情報入力!J90,種目情報!$A$4:$C$31,3,FALSE),VLOOKUP(②選手情報入力!J90,種目情報!$E$4:$G$24,3,FALSE))))</f>
        <v/>
      </c>
      <c r="W82" t="str">
        <f>IF(E82="","",IF(②選手情報入力!N90="","",IF(I82=1,種目情報!$J$4,種目情報!$J$7)))</f>
        <v/>
      </c>
      <c r="X82" t="str">
        <f>IF(A82="","",IF(②選手情報入力!N90="","",IF(I82=1,IF(②選手情報入力!$N$5="","",②選手情報入力!$N$5),IF(②選手情報入力!$N$6="","",②選手情報入力!$N$6))))</f>
        <v/>
      </c>
      <c r="Y82" s="35" t="str">
        <f>IF(E82="","",IF(②選手情報入力!N90="","",0))</f>
        <v/>
      </c>
      <c r="Z82" t="str">
        <f>IF(E82="","",IF(②選手情報入力!N90="","",2))</f>
        <v/>
      </c>
      <c r="AA82" t="str">
        <f>IF(E82="","",IF(②選手情報入力!O90="","",IF(I82=1,種目情報!$J$5,種目情報!$J$8)))</f>
        <v/>
      </c>
      <c r="AB82" t="str">
        <f>IF(E82="","",IF(②選手情報入力!O90="","",IF(I82=1,IF(②選手情報入力!$O$5="","",②選手情報入力!$O$5),IF(②選手情報入力!$O$6="","",②選手情報入力!$O$6))))</f>
        <v/>
      </c>
      <c r="AC82" t="str">
        <f>IF(E82="","",IF(②選手情報入力!O90="","",0))</f>
        <v/>
      </c>
      <c r="AD82" t="str">
        <f>IF(E82="","",IF(②選手情報入力!O90="","",2))</f>
        <v/>
      </c>
      <c r="AE82" t="str">
        <f>IF(E82="","",IF(②選手情報入力!P90="","",IF(I82=1,種目情報!$J$6,種目情報!$J$9)))</f>
        <v/>
      </c>
      <c r="AF82" t="str">
        <f>IF(E82="","",IF(②選手情報入力!P90="","",IF(I82=1,IF(②選手情報入力!$P$5="","",②選手情報入力!$P$5),IF(②選手情報入力!$P$6="","",②選手情報入力!$P$6))))</f>
        <v/>
      </c>
      <c r="AG82" t="str">
        <f>IF(E82="","",IF(②選手情報入力!P90="","",0))</f>
        <v/>
      </c>
      <c r="AH82" t="str">
        <f>IF(E82="","",IF(②選手情報入力!P90="","",2))</f>
        <v/>
      </c>
    </row>
    <row r="83" spans="1:35">
      <c r="A83" t="str">
        <f>IF(E83="","",I83*1000000+①団体情報入力!$C$6*1000+②選手情報入力!A91)</f>
        <v/>
      </c>
      <c r="B83" t="str">
        <f>IF(E83="","",①団体情報入力!$C$6)</f>
        <v/>
      </c>
      <c r="E83" t="str">
        <f>IF(②選手情報入力!B91="","",②選手情報入力!B91)</f>
        <v/>
      </c>
      <c r="F83" t="str">
        <f>IF(E83="","",②選手情報入力!C91)</f>
        <v/>
      </c>
      <c r="G83" t="str">
        <f>IF(E83="","",②選手情報入力!D91)</f>
        <v/>
      </c>
      <c r="H83" t="str">
        <f t="shared" si="3"/>
        <v/>
      </c>
      <c r="I83" t="str">
        <f>IF(E83="","",IF(②選手情報入力!F91="男",1,2))</f>
        <v/>
      </c>
      <c r="J83" t="str">
        <f>IF(E83="","",IF(②選手情報入力!G91="","",②選手情報入力!G91))</f>
        <v/>
      </c>
      <c r="L83" t="str">
        <f t="shared" si="4"/>
        <v/>
      </c>
      <c r="M83" t="str">
        <f t="shared" si="5"/>
        <v/>
      </c>
      <c r="O83" t="str">
        <f>IF(E83="","",IF(②選手情報入力!H91="","",IF(I83=1,VLOOKUP(②選手情報入力!H91,種目情報!$A$4:$B$31,2,FALSE),VLOOKUP(②選手情報入力!H91,種目情報!$E$4:$F$26,2,FALSE))))</f>
        <v/>
      </c>
      <c r="P83" t="str">
        <f>IF(E83="","",IF(②選手情報入力!I91="","",②選手情報入力!I91))</f>
        <v/>
      </c>
      <c r="Q83" s="35" t="str">
        <f>IF(E83="","",IF(②選手情報入力!H91="","",0))</f>
        <v/>
      </c>
      <c r="R83" t="str">
        <f>IF(E83="","",IF(②選手情報入力!H91="","",IF(I83=1,VLOOKUP(②選手情報入力!H91,種目情報!$A$4:$C$31,3,FALSE),VLOOKUP(②選手情報入力!H91,種目情報!$E$4:$G$24,3,FALSE))))</f>
        <v/>
      </c>
      <c r="S83" t="str">
        <f>IF(E83="","",IF(②選手情報入力!J91="","",IF(I83=1,VLOOKUP(②選手情報入力!J91,種目情報!$A$4:$B$31,2,FALSE),VLOOKUP(②選手情報入力!J91,種目情報!$E$4:$F$26,2,FALSE))))</f>
        <v/>
      </c>
      <c r="T83" t="str">
        <f>IF(E83="","",IF(②選手情報入力!K91="","",②選手情報入力!K91))</f>
        <v/>
      </c>
      <c r="U83" s="35" t="str">
        <f>IF(E83="","",IF(②選手情報入力!J91="","",0))</f>
        <v/>
      </c>
      <c r="V83" t="str">
        <f>IF(E83="","",IF(②選手情報入力!J91="","",IF(I83=1,VLOOKUP(②選手情報入力!J91,種目情報!$A$4:$C$31,3,FALSE),VLOOKUP(②選手情報入力!J91,種目情報!$E$4:$G$24,3,FALSE))))</f>
        <v/>
      </c>
      <c r="W83" t="str">
        <f>IF(E83="","",IF(②選手情報入力!N91="","",IF(I83=1,種目情報!$J$4,種目情報!$J$7)))</f>
        <v/>
      </c>
      <c r="X83" t="str">
        <f>IF(A83="","",IF(②選手情報入力!N91="","",IF(I83=1,IF(②選手情報入力!$N$5="","",②選手情報入力!$N$5),IF(②選手情報入力!$N$6="","",②選手情報入力!$N$6))))</f>
        <v/>
      </c>
      <c r="Y83" s="35" t="str">
        <f>IF(E83="","",IF(②選手情報入力!N91="","",0))</f>
        <v/>
      </c>
      <c r="Z83" t="str">
        <f>IF(E83="","",IF(②選手情報入力!N91="","",2))</f>
        <v/>
      </c>
      <c r="AA83" t="str">
        <f>IF(E83="","",IF(②選手情報入力!O91="","",IF(I83=1,種目情報!$J$5,種目情報!$J$8)))</f>
        <v/>
      </c>
      <c r="AB83" t="str">
        <f>IF(E83="","",IF(②選手情報入力!O91="","",IF(I83=1,IF(②選手情報入力!$O$5="","",②選手情報入力!$O$5),IF(②選手情報入力!$O$6="","",②選手情報入力!$O$6))))</f>
        <v/>
      </c>
      <c r="AC83" t="str">
        <f>IF(E83="","",IF(②選手情報入力!O91="","",0))</f>
        <v/>
      </c>
      <c r="AD83" t="str">
        <f>IF(E83="","",IF(②選手情報入力!O91="","",2))</f>
        <v/>
      </c>
      <c r="AE83" t="str">
        <f>IF(E83="","",IF(②選手情報入力!P91="","",IF(I83=1,種目情報!$J$6,種目情報!$J$9)))</f>
        <v/>
      </c>
      <c r="AF83" t="str">
        <f>IF(E83="","",IF(②選手情報入力!P91="","",IF(I83=1,IF(②選手情報入力!$P$5="","",②選手情報入力!$P$5),IF(②選手情報入力!$P$6="","",②選手情報入力!$P$6))))</f>
        <v/>
      </c>
      <c r="AG83" t="str">
        <f>IF(E83="","",IF(②選手情報入力!P91="","",0))</f>
        <v/>
      </c>
      <c r="AH83" t="str">
        <f>IF(E83="","",IF(②選手情報入力!P91="","",2))</f>
        <v/>
      </c>
    </row>
    <row r="84" spans="1:35">
      <c r="A84" t="str">
        <f>IF(E84="","",I84*1000000+①団体情報入力!$C$6*1000+②選手情報入力!A92)</f>
        <v/>
      </c>
      <c r="B84" t="str">
        <f>IF(E84="","",①団体情報入力!$C$6)</f>
        <v/>
      </c>
      <c r="E84" t="str">
        <f>IF(②選手情報入力!B92="","",②選手情報入力!B92)</f>
        <v/>
      </c>
      <c r="F84" t="str">
        <f>IF(E84="","",②選手情報入力!C92)</f>
        <v/>
      </c>
      <c r="G84" t="str">
        <f>IF(E84="","",②選手情報入力!D92)</f>
        <v/>
      </c>
      <c r="H84" t="str">
        <f t="shared" si="3"/>
        <v/>
      </c>
      <c r="I84" t="str">
        <f>IF(E84="","",IF(②選手情報入力!F92="男",1,2))</f>
        <v/>
      </c>
      <c r="J84" t="str">
        <f>IF(E84="","",IF(②選手情報入力!G92="","",②選手情報入力!G92))</f>
        <v/>
      </c>
      <c r="L84" t="str">
        <f t="shared" si="4"/>
        <v/>
      </c>
      <c r="M84" t="str">
        <f t="shared" si="5"/>
        <v/>
      </c>
      <c r="O84" t="str">
        <f>IF(E84="","",IF(②選手情報入力!H92="","",IF(I84=1,VLOOKUP(②選手情報入力!H92,種目情報!$A$4:$B$31,2,FALSE),VLOOKUP(②選手情報入力!H92,種目情報!$E$4:$F$26,2,FALSE))))</f>
        <v/>
      </c>
      <c r="P84" t="str">
        <f>IF(E84="","",IF(②選手情報入力!I92="","",②選手情報入力!I92))</f>
        <v/>
      </c>
      <c r="Q84" s="35" t="str">
        <f>IF(E84="","",IF(②選手情報入力!H92="","",0))</f>
        <v/>
      </c>
      <c r="R84" t="str">
        <f>IF(E84="","",IF(②選手情報入力!H92="","",IF(I84=1,VLOOKUP(②選手情報入力!H92,種目情報!$A$4:$C$31,3,FALSE),VLOOKUP(②選手情報入力!H92,種目情報!$E$4:$G$24,3,FALSE))))</f>
        <v/>
      </c>
      <c r="S84" t="str">
        <f>IF(E84="","",IF(②選手情報入力!J92="","",IF(I84=1,VLOOKUP(②選手情報入力!J92,種目情報!$A$4:$B$31,2,FALSE),VLOOKUP(②選手情報入力!J92,種目情報!$E$4:$F$26,2,FALSE))))</f>
        <v/>
      </c>
      <c r="T84" t="str">
        <f>IF(E84="","",IF(②選手情報入力!K92="","",②選手情報入力!K92))</f>
        <v/>
      </c>
      <c r="U84" s="35" t="str">
        <f>IF(E84="","",IF(②選手情報入力!J92="","",0))</f>
        <v/>
      </c>
      <c r="V84" t="str">
        <f>IF(E84="","",IF(②選手情報入力!J92="","",IF(I84=1,VLOOKUP(②選手情報入力!J92,種目情報!$A$4:$C$31,3,FALSE),VLOOKUP(②選手情報入力!J92,種目情報!$E$4:$G$24,3,FALSE))))</f>
        <v/>
      </c>
      <c r="W84" t="str">
        <f>IF(E84="","",IF(②選手情報入力!N92="","",IF(I84=1,種目情報!$J$4,種目情報!$J$7)))</f>
        <v/>
      </c>
      <c r="X84" t="str">
        <f>IF(A84="","",IF(②選手情報入力!N92="","",IF(I84=1,IF(②選手情報入力!$N$5="","",②選手情報入力!$N$5),IF(②選手情報入力!$N$6="","",②選手情報入力!$N$6))))</f>
        <v/>
      </c>
      <c r="Y84" s="35" t="str">
        <f>IF(E84="","",IF(②選手情報入力!N92="","",0))</f>
        <v/>
      </c>
      <c r="Z84" t="str">
        <f>IF(E84="","",IF(②選手情報入力!N92="","",2))</f>
        <v/>
      </c>
      <c r="AA84" t="str">
        <f>IF(E84="","",IF(②選手情報入力!O92="","",IF(I84=1,種目情報!$J$5,種目情報!$J$8)))</f>
        <v/>
      </c>
      <c r="AB84" t="str">
        <f>IF(E84="","",IF(②選手情報入力!O92="","",IF(I84=1,IF(②選手情報入力!$O$5="","",②選手情報入力!$O$5),IF(②選手情報入力!$O$6="","",②選手情報入力!$O$6))))</f>
        <v/>
      </c>
      <c r="AC84" t="str">
        <f>IF(E84="","",IF(②選手情報入力!O92="","",0))</f>
        <v/>
      </c>
      <c r="AD84" t="str">
        <f>IF(E84="","",IF(②選手情報入力!O92="","",2))</f>
        <v/>
      </c>
      <c r="AE84" t="str">
        <f>IF(E84="","",IF(②選手情報入力!P92="","",IF(I84=1,種目情報!$J$6,種目情報!$J$9)))</f>
        <v/>
      </c>
      <c r="AF84" t="str">
        <f>IF(E84="","",IF(②選手情報入力!P92="","",IF(I84=1,IF(②選手情報入力!$P$5="","",②選手情報入力!$P$5),IF(②選手情報入力!$P$6="","",②選手情報入力!$P$6))))</f>
        <v/>
      </c>
      <c r="AG84" t="str">
        <f>IF(E84="","",IF(②選手情報入力!P92="","",0))</f>
        <v/>
      </c>
      <c r="AH84" t="str">
        <f>IF(E84="","",IF(②選手情報入力!P92="","",2))</f>
        <v/>
      </c>
    </row>
    <row r="85" spans="1:35">
      <c r="A85" t="str">
        <f>IF(E85="","",I85*1000000+①団体情報入力!$C$6*1000+②選手情報入力!A93)</f>
        <v/>
      </c>
      <c r="B85" t="str">
        <f>IF(E85="","",①団体情報入力!$C$6)</f>
        <v/>
      </c>
      <c r="E85" t="str">
        <f>IF(②選手情報入力!B93="","",②選手情報入力!B93)</f>
        <v/>
      </c>
      <c r="F85" t="str">
        <f>IF(E85="","",②選手情報入力!C93)</f>
        <v/>
      </c>
      <c r="G85" t="str">
        <f>IF(E85="","",②選手情報入力!D93)</f>
        <v/>
      </c>
      <c r="H85" t="str">
        <f t="shared" si="3"/>
        <v/>
      </c>
      <c r="I85" t="str">
        <f>IF(E85="","",IF(②選手情報入力!F93="男",1,2))</f>
        <v/>
      </c>
      <c r="J85" t="str">
        <f>IF(E85="","",IF(②選手情報入力!G93="","",②選手情報入力!G93))</f>
        <v/>
      </c>
      <c r="L85" t="str">
        <f t="shared" si="4"/>
        <v/>
      </c>
      <c r="M85" t="str">
        <f t="shared" si="5"/>
        <v/>
      </c>
      <c r="O85" t="str">
        <f>IF(E85="","",IF(②選手情報入力!H93="","",IF(I85=1,VLOOKUP(②選手情報入力!H93,種目情報!$A$4:$B$31,2,FALSE),VLOOKUP(②選手情報入力!H93,種目情報!$E$4:$F$26,2,FALSE))))</f>
        <v/>
      </c>
      <c r="P85" t="str">
        <f>IF(E85="","",IF(②選手情報入力!I93="","",②選手情報入力!I93))</f>
        <v/>
      </c>
      <c r="Q85" s="35" t="str">
        <f>IF(E85="","",IF(②選手情報入力!H93="","",0))</f>
        <v/>
      </c>
      <c r="R85" t="str">
        <f>IF(E85="","",IF(②選手情報入力!H93="","",IF(I85=1,VLOOKUP(②選手情報入力!H93,種目情報!$A$4:$C$31,3,FALSE),VLOOKUP(②選手情報入力!H93,種目情報!$E$4:$G$24,3,FALSE))))</f>
        <v/>
      </c>
      <c r="S85" t="str">
        <f>IF(E85="","",IF(②選手情報入力!J93="","",IF(I85=1,VLOOKUP(②選手情報入力!J93,種目情報!$A$4:$B$31,2,FALSE),VLOOKUP(②選手情報入力!J93,種目情報!$E$4:$F$26,2,FALSE))))</f>
        <v/>
      </c>
      <c r="T85" t="str">
        <f>IF(E85="","",IF(②選手情報入力!K93="","",②選手情報入力!K93))</f>
        <v/>
      </c>
      <c r="U85" s="35" t="str">
        <f>IF(E85="","",IF(②選手情報入力!J93="","",0))</f>
        <v/>
      </c>
      <c r="V85" t="str">
        <f>IF(E85="","",IF(②選手情報入力!J93="","",IF(I85=1,VLOOKUP(②選手情報入力!J93,種目情報!$A$4:$C$31,3,FALSE),VLOOKUP(②選手情報入力!J93,種目情報!$E$4:$G$24,3,FALSE))))</f>
        <v/>
      </c>
      <c r="W85" t="str">
        <f>IF(E85="","",IF(②選手情報入力!N93="","",IF(I85=1,種目情報!$J$4,種目情報!$J$7)))</f>
        <v/>
      </c>
      <c r="X85" t="str">
        <f>IF(A85="","",IF(②選手情報入力!N93="","",IF(I85=1,IF(②選手情報入力!$N$5="","",②選手情報入力!$N$5),IF(②選手情報入力!$N$6="","",②選手情報入力!$N$6))))</f>
        <v/>
      </c>
      <c r="Y85" s="35" t="str">
        <f>IF(E85="","",IF(②選手情報入力!N93="","",0))</f>
        <v/>
      </c>
      <c r="Z85" t="str">
        <f>IF(E85="","",IF(②選手情報入力!N93="","",2))</f>
        <v/>
      </c>
      <c r="AA85" t="str">
        <f>IF(E85="","",IF(②選手情報入力!O93="","",IF(I85=1,種目情報!$J$5,種目情報!$J$8)))</f>
        <v/>
      </c>
      <c r="AB85" t="str">
        <f>IF(E85="","",IF(②選手情報入力!O93="","",IF(I85=1,IF(②選手情報入力!$O$5="","",②選手情報入力!$O$5),IF(②選手情報入力!$O$6="","",②選手情報入力!$O$6))))</f>
        <v/>
      </c>
      <c r="AC85" t="str">
        <f>IF(E85="","",IF(②選手情報入力!O93="","",0))</f>
        <v/>
      </c>
      <c r="AD85" t="str">
        <f>IF(E85="","",IF(②選手情報入力!O93="","",2))</f>
        <v/>
      </c>
      <c r="AE85" t="str">
        <f>IF(E85="","",IF(②選手情報入力!P93="","",IF(I85=1,種目情報!$J$6,種目情報!$J$9)))</f>
        <v/>
      </c>
      <c r="AF85" t="str">
        <f>IF(E85="","",IF(②選手情報入力!P93="","",IF(I85=1,IF(②選手情報入力!$P$5="","",②選手情報入力!$P$5),IF(②選手情報入力!$P$6="","",②選手情報入力!$P$6))))</f>
        <v/>
      </c>
      <c r="AG85" t="str">
        <f>IF(E85="","",IF(②選手情報入力!P93="","",0))</f>
        <v/>
      </c>
      <c r="AH85" t="str">
        <f>IF(E85="","",IF(②選手情報入力!P93="","",2))</f>
        <v/>
      </c>
    </row>
    <row r="86" spans="1:35">
      <c r="A86" t="str">
        <f>IF(E86="","",I86*1000000+①団体情報入力!$C$6*1000+②選手情報入力!A94)</f>
        <v/>
      </c>
      <c r="B86" t="str">
        <f>IF(E86="","",①団体情報入力!$C$6)</f>
        <v/>
      </c>
      <c r="E86" t="str">
        <f>IF(②選手情報入力!B94="","",②選手情報入力!B94)</f>
        <v/>
      </c>
      <c r="F86" t="str">
        <f>IF(E86="","",②選手情報入力!C94)</f>
        <v/>
      </c>
      <c r="G86" t="str">
        <f>IF(E86="","",②選手情報入力!D94)</f>
        <v/>
      </c>
      <c r="H86" t="str">
        <f t="shared" si="3"/>
        <v/>
      </c>
      <c r="I86" t="str">
        <f>IF(E86="","",IF(②選手情報入力!F94="男",1,2))</f>
        <v/>
      </c>
      <c r="J86" t="str">
        <f>IF(E86="","",IF(②選手情報入力!G94="","",②選手情報入力!G94))</f>
        <v/>
      </c>
      <c r="L86" t="str">
        <f t="shared" si="4"/>
        <v/>
      </c>
      <c r="M86" t="str">
        <f t="shared" si="5"/>
        <v/>
      </c>
      <c r="O86" t="str">
        <f>IF(E86="","",IF(②選手情報入力!H94="","",IF(I86=1,VLOOKUP(②選手情報入力!H94,種目情報!$A$4:$B$31,2,FALSE),VLOOKUP(②選手情報入力!H94,種目情報!$E$4:$F$26,2,FALSE))))</f>
        <v/>
      </c>
      <c r="P86" t="str">
        <f>IF(E86="","",IF(②選手情報入力!I94="","",②選手情報入力!I94))</f>
        <v/>
      </c>
      <c r="Q86" s="35" t="str">
        <f>IF(E86="","",IF(②選手情報入力!H94="","",0))</f>
        <v/>
      </c>
      <c r="R86" t="str">
        <f>IF(E86="","",IF(②選手情報入力!H94="","",IF(I86=1,VLOOKUP(②選手情報入力!H94,種目情報!$A$4:$C$31,3,FALSE),VLOOKUP(②選手情報入力!H94,種目情報!$E$4:$G$24,3,FALSE))))</f>
        <v/>
      </c>
      <c r="S86" t="str">
        <f>IF(E86="","",IF(②選手情報入力!J94="","",IF(I86=1,VLOOKUP(②選手情報入力!J94,種目情報!$A$4:$B$31,2,FALSE),VLOOKUP(②選手情報入力!J94,種目情報!$E$4:$F$26,2,FALSE))))</f>
        <v/>
      </c>
      <c r="T86" t="str">
        <f>IF(E86="","",IF(②選手情報入力!K94="","",②選手情報入力!K94))</f>
        <v/>
      </c>
      <c r="U86" s="35" t="str">
        <f>IF(E86="","",IF(②選手情報入力!J94="","",0))</f>
        <v/>
      </c>
      <c r="V86" t="str">
        <f>IF(E86="","",IF(②選手情報入力!J94="","",IF(I86=1,VLOOKUP(②選手情報入力!J94,種目情報!$A$4:$C$31,3,FALSE),VLOOKUP(②選手情報入力!J94,種目情報!$E$4:$G$24,3,FALSE))))</f>
        <v/>
      </c>
      <c r="W86" t="str">
        <f>IF(E86="","",IF(②選手情報入力!N94="","",IF(I86=1,種目情報!$J$4,種目情報!$J$7)))</f>
        <v/>
      </c>
      <c r="X86" t="str">
        <f>IF(A86="","",IF(②選手情報入力!N94="","",IF(I86=1,IF(②選手情報入力!$N$5="","",②選手情報入力!$N$5),IF(②選手情報入力!$N$6="","",②選手情報入力!$N$6))))</f>
        <v/>
      </c>
      <c r="Y86" s="35" t="str">
        <f>IF(E86="","",IF(②選手情報入力!N94="","",0))</f>
        <v/>
      </c>
      <c r="Z86" t="str">
        <f>IF(E86="","",IF(②選手情報入力!N94="","",2))</f>
        <v/>
      </c>
      <c r="AA86" t="str">
        <f>IF(E86="","",IF(②選手情報入力!O94="","",IF(I86=1,種目情報!$J$5,種目情報!$J$8)))</f>
        <v/>
      </c>
      <c r="AB86" t="str">
        <f>IF(E86="","",IF(②選手情報入力!O94="","",IF(I86=1,IF(②選手情報入力!$O$5="","",②選手情報入力!$O$5),IF(②選手情報入力!$O$6="","",②選手情報入力!$O$6))))</f>
        <v/>
      </c>
      <c r="AC86" t="str">
        <f>IF(E86="","",IF(②選手情報入力!O94="","",0))</f>
        <v/>
      </c>
      <c r="AD86" t="str">
        <f>IF(E86="","",IF(②選手情報入力!O94="","",2))</f>
        <v/>
      </c>
      <c r="AE86" t="str">
        <f>IF(E86="","",IF(②選手情報入力!P94="","",IF(I86=1,種目情報!$J$6,種目情報!$J$9)))</f>
        <v/>
      </c>
      <c r="AF86" t="str">
        <f>IF(E86="","",IF(②選手情報入力!P94="","",IF(I86=1,IF(②選手情報入力!$P$5="","",②選手情報入力!$P$5),IF(②選手情報入力!$P$6="","",②選手情報入力!$P$6))))</f>
        <v/>
      </c>
      <c r="AG86" t="str">
        <f>IF(E86="","",IF(②選手情報入力!P94="","",0))</f>
        <v/>
      </c>
      <c r="AH86" t="str">
        <f>IF(E86="","",IF(②選手情報入力!P94="","",2))</f>
        <v/>
      </c>
    </row>
    <row r="87" spans="1:35">
      <c r="A87" t="str">
        <f>IF(E87="","",I87*1000000+①団体情報入力!$C$6*1000+②選手情報入力!A95)</f>
        <v/>
      </c>
      <c r="B87" t="str">
        <f>IF(E87="","",①団体情報入力!$C$6)</f>
        <v/>
      </c>
      <c r="E87" t="str">
        <f>IF(②選手情報入力!B95="","",②選手情報入力!B95)</f>
        <v/>
      </c>
      <c r="F87" t="str">
        <f>IF(E87="","",②選手情報入力!C95)</f>
        <v/>
      </c>
      <c r="G87" t="str">
        <f>IF(E87="","",②選手情報入力!D95)</f>
        <v/>
      </c>
      <c r="H87" t="str">
        <f t="shared" si="3"/>
        <v/>
      </c>
      <c r="I87" t="str">
        <f>IF(E87="","",IF(②選手情報入力!F95="男",1,2))</f>
        <v/>
      </c>
      <c r="J87" t="str">
        <f>IF(E87="","",IF(②選手情報入力!G95="","",②選手情報入力!G95))</f>
        <v/>
      </c>
      <c r="L87" t="str">
        <f t="shared" si="4"/>
        <v/>
      </c>
      <c r="M87" t="str">
        <f t="shared" si="5"/>
        <v/>
      </c>
      <c r="O87" t="str">
        <f>IF(E87="","",IF(②選手情報入力!H95="","",IF(I87=1,VLOOKUP(②選手情報入力!H95,種目情報!$A$4:$B$31,2,FALSE),VLOOKUP(②選手情報入力!H95,種目情報!$E$4:$F$26,2,FALSE))))</f>
        <v/>
      </c>
      <c r="P87" t="str">
        <f>IF(E87="","",IF(②選手情報入力!I95="","",②選手情報入力!I95))</f>
        <v/>
      </c>
      <c r="Q87" s="35" t="str">
        <f>IF(E87="","",IF(②選手情報入力!H95="","",0))</f>
        <v/>
      </c>
      <c r="R87" t="str">
        <f>IF(E87="","",IF(②選手情報入力!H95="","",IF(I87=1,VLOOKUP(②選手情報入力!H95,種目情報!$A$4:$C$31,3,FALSE),VLOOKUP(②選手情報入力!H95,種目情報!$E$4:$G$24,3,FALSE))))</f>
        <v/>
      </c>
      <c r="S87" t="str">
        <f>IF(E87="","",IF(②選手情報入力!J95="","",IF(I87=1,VLOOKUP(②選手情報入力!J95,種目情報!$A$4:$B$31,2,FALSE),VLOOKUP(②選手情報入力!J95,種目情報!$E$4:$F$26,2,FALSE))))</f>
        <v/>
      </c>
      <c r="T87" t="str">
        <f>IF(E87="","",IF(②選手情報入力!K95="","",②選手情報入力!K95))</f>
        <v/>
      </c>
      <c r="U87" s="35" t="str">
        <f>IF(E87="","",IF(②選手情報入力!J95="","",0))</f>
        <v/>
      </c>
      <c r="V87" t="str">
        <f>IF(E87="","",IF(②選手情報入力!J95="","",IF(I87=1,VLOOKUP(②選手情報入力!J95,種目情報!$A$4:$C$31,3,FALSE),VLOOKUP(②選手情報入力!J95,種目情報!$E$4:$G$24,3,FALSE))))</f>
        <v/>
      </c>
      <c r="W87" t="str">
        <f>IF(E87="","",IF(②選手情報入力!N95="","",IF(I87=1,種目情報!$J$4,種目情報!$J$7)))</f>
        <v/>
      </c>
      <c r="X87" t="str">
        <f>IF(A87="","",IF(②選手情報入力!N95="","",IF(I87=1,IF(②選手情報入力!$N$5="","",②選手情報入力!$N$5),IF(②選手情報入力!$N$6="","",②選手情報入力!$N$6))))</f>
        <v/>
      </c>
      <c r="Y87" s="35" t="str">
        <f>IF(E87="","",IF(②選手情報入力!N95="","",0))</f>
        <v/>
      </c>
      <c r="Z87" t="str">
        <f>IF(E87="","",IF(②選手情報入力!N95="","",2))</f>
        <v/>
      </c>
      <c r="AA87" t="str">
        <f>IF(E87="","",IF(②選手情報入力!O95="","",IF(I87=1,種目情報!$J$5,種目情報!$J$8)))</f>
        <v/>
      </c>
      <c r="AB87" t="str">
        <f>IF(E87="","",IF(②選手情報入力!O95="","",IF(I87=1,IF(②選手情報入力!$O$5="","",②選手情報入力!$O$5),IF(②選手情報入力!$O$6="","",②選手情報入力!$O$6))))</f>
        <v/>
      </c>
      <c r="AC87" t="str">
        <f>IF(E87="","",IF(②選手情報入力!O95="","",0))</f>
        <v/>
      </c>
      <c r="AD87" t="str">
        <f>IF(E87="","",IF(②選手情報入力!O95="","",2))</f>
        <v/>
      </c>
      <c r="AE87" t="str">
        <f>IF(E87="","",IF(②選手情報入力!P95="","",IF(I87=1,種目情報!$J$6,種目情報!$J$9)))</f>
        <v/>
      </c>
      <c r="AF87" t="str">
        <f>IF(E87="","",IF(②選手情報入力!P95="","",IF(I87=1,IF(②選手情報入力!$P$5="","",②選手情報入力!$P$5),IF(②選手情報入力!$P$6="","",②選手情報入力!$P$6))))</f>
        <v/>
      </c>
      <c r="AG87" t="str">
        <f>IF(E87="","",IF(②選手情報入力!P95="","",0))</f>
        <v/>
      </c>
      <c r="AH87" t="str">
        <f>IF(E87="","",IF(②選手情報入力!P95="","",2))</f>
        <v/>
      </c>
    </row>
    <row r="88" spans="1:35">
      <c r="A88" t="str">
        <f>IF(E88="","",I88*1000000+①団体情報入力!$C$6*1000+②選手情報入力!A96)</f>
        <v/>
      </c>
      <c r="B88" t="str">
        <f>IF(E88="","",①団体情報入力!$C$6)</f>
        <v/>
      </c>
      <c r="E88" t="str">
        <f>IF(②選手情報入力!B96="","",②選手情報入力!B96)</f>
        <v/>
      </c>
      <c r="F88" t="str">
        <f>IF(E88="","",②選手情報入力!C96)</f>
        <v/>
      </c>
      <c r="G88" t="str">
        <f>IF(E88="","",②選手情報入力!D96)</f>
        <v/>
      </c>
      <c r="H88" t="str">
        <f t="shared" si="3"/>
        <v/>
      </c>
      <c r="I88" t="str">
        <f>IF(E88="","",IF(②選手情報入力!F96="男",1,2))</f>
        <v/>
      </c>
      <c r="J88" t="str">
        <f>IF(E88="","",IF(②選手情報入力!G96="","",②選手情報入力!G96))</f>
        <v/>
      </c>
      <c r="L88" t="str">
        <f t="shared" si="4"/>
        <v/>
      </c>
      <c r="M88" t="str">
        <f t="shared" si="5"/>
        <v/>
      </c>
      <c r="O88" t="str">
        <f>IF(E88="","",IF(②選手情報入力!H96="","",IF(I88=1,VLOOKUP(②選手情報入力!H96,種目情報!$A$4:$B$31,2,FALSE),VLOOKUP(②選手情報入力!H96,種目情報!$E$4:$F$26,2,FALSE))))</f>
        <v/>
      </c>
      <c r="P88" t="str">
        <f>IF(E88="","",IF(②選手情報入力!I96="","",②選手情報入力!I96))</f>
        <v/>
      </c>
      <c r="Q88" s="35" t="str">
        <f>IF(E88="","",IF(②選手情報入力!H96="","",0))</f>
        <v/>
      </c>
      <c r="R88" t="str">
        <f>IF(E88="","",IF(②選手情報入力!H96="","",IF(I88=1,VLOOKUP(②選手情報入力!H96,種目情報!$A$4:$C$31,3,FALSE),VLOOKUP(②選手情報入力!H96,種目情報!$E$4:$G$24,3,FALSE))))</f>
        <v/>
      </c>
      <c r="S88" t="str">
        <f>IF(E88="","",IF(②選手情報入力!J96="","",IF(I88=1,VLOOKUP(②選手情報入力!J96,種目情報!$A$4:$B$31,2,FALSE),VLOOKUP(②選手情報入力!J96,種目情報!$E$4:$F$26,2,FALSE))))</f>
        <v/>
      </c>
      <c r="T88" t="str">
        <f>IF(E88="","",IF(②選手情報入力!K96="","",②選手情報入力!K96))</f>
        <v/>
      </c>
      <c r="U88" s="35" t="str">
        <f>IF(E88="","",IF(②選手情報入力!J96="","",0))</f>
        <v/>
      </c>
      <c r="V88" t="str">
        <f>IF(E88="","",IF(②選手情報入力!J96="","",IF(I88=1,VLOOKUP(②選手情報入力!J96,種目情報!$A$4:$C$31,3,FALSE),VLOOKUP(②選手情報入力!J96,種目情報!$E$4:$G$24,3,FALSE))))</f>
        <v/>
      </c>
      <c r="W88" t="str">
        <f>IF(E88="","",IF(②選手情報入力!N96="","",IF(I88=1,種目情報!$J$4,種目情報!$J$7)))</f>
        <v/>
      </c>
      <c r="X88" t="str">
        <f>IF(A88="","",IF(②選手情報入力!N96="","",IF(I88=1,IF(②選手情報入力!$N$5="","",②選手情報入力!$N$5),IF(②選手情報入力!$N$6="","",②選手情報入力!$N$6))))</f>
        <v/>
      </c>
      <c r="Y88" s="35" t="str">
        <f>IF(E88="","",IF(②選手情報入力!N96="","",0))</f>
        <v/>
      </c>
      <c r="Z88" t="str">
        <f>IF(E88="","",IF(②選手情報入力!N96="","",2))</f>
        <v/>
      </c>
      <c r="AA88" t="str">
        <f>IF(E88="","",IF(②選手情報入力!O96="","",IF(I88=1,種目情報!$J$5,種目情報!$J$8)))</f>
        <v/>
      </c>
      <c r="AB88" t="str">
        <f>IF(E88="","",IF(②選手情報入力!O96="","",IF(I88=1,IF(②選手情報入力!$O$5="","",②選手情報入力!$O$5),IF(②選手情報入力!$O$6="","",②選手情報入力!$O$6))))</f>
        <v/>
      </c>
      <c r="AC88" t="str">
        <f>IF(E88="","",IF(②選手情報入力!O96="","",0))</f>
        <v/>
      </c>
      <c r="AD88" t="str">
        <f>IF(E88="","",IF(②選手情報入力!O96="","",2))</f>
        <v/>
      </c>
      <c r="AE88" t="str">
        <f>IF(E88="","",IF(②選手情報入力!P96="","",IF(I88=1,種目情報!$J$6,種目情報!$J$9)))</f>
        <v/>
      </c>
      <c r="AF88" t="str">
        <f>IF(E88="","",IF(②選手情報入力!P96="","",IF(I88=1,IF(②選手情報入力!$P$5="","",②選手情報入力!$P$5),IF(②選手情報入力!$P$6="","",②選手情報入力!$P$6))))</f>
        <v/>
      </c>
      <c r="AG88" t="str">
        <f>IF(E88="","",IF(②選手情報入力!P96="","",0))</f>
        <v/>
      </c>
      <c r="AH88" t="str">
        <f>IF(E88="","",IF(②選手情報入力!P96="","",2))</f>
        <v/>
      </c>
    </row>
    <row r="89" spans="1:35">
      <c r="A89" t="str">
        <f>IF(E89="","",I89*1000000+①団体情報入力!$C$6*1000+②選手情報入力!A97)</f>
        <v/>
      </c>
      <c r="B89" t="str">
        <f>IF(E89="","",①団体情報入力!$C$6)</f>
        <v/>
      </c>
      <c r="E89" t="str">
        <f>IF(②選手情報入力!B97="","",②選手情報入力!B97)</f>
        <v/>
      </c>
      <c r="F89" t="str">
        <f>IF(E89="","",②選手情報入力!C97)</f>
        <v/>
      </c>
      <c r="G89" t="str">
        <f>IF(E89="","",②選手情報入力!D97)</f>
        <v/>
      </c>
      <c r="H89" t="str">
        <f t="shared" si="3"/>
        <v/>
      </c>
      <c r="I89" t="str">
        <f>IF(E89="","",IF(②選手情報入力!F97="男",1,2))</f>
        <v/>
      </c>
      <c r="J89" t="str">
        <f>IF(E89="","",IF(②選手情報入力!G97="","",②選手情報入力!G97))</f>
        <v/>
      </c>
      <c r="L89" t="str">
        <f t="shared" si="4"/>
        <v/>
      </c>
      <c r="M89" t="str">
        <f t="shared" si="5"/>
        <v/>
      </c>
      <c r="O89" t="str">
        <f>IF(E89="","",IF(②選手情報入力!H97="","",IF(I89=1,VLOOKUP(②選手情報入力!H97,種目情報!$A$4:$B$31,2,FALSE),VLOOKUP(②選手情報入力!H97,種目情報!$E$4:$F$26,2,FALSE))))</f>
        <v/>
      </c>
      <c r="P89" t="str">
        <f>IF(E89="","",IF(②選手情報入力!I97="","",②選手情報入力!I97))</f>
        <v/>
      </c>
      <c r="Q89" s="35" t="str">
        <f>IF(E89="","",IF(②選手情報入力!H97="","",0))</f>
        <v/>
      </c>
      <c r="R89" t="str">
        <f>IF(E89="","",IF(②選手情報入力!H97="","",IF(I89=1,VLOOKUP(②選手情報入力!H97,種目情報!$A$4:$C$31,3,FALSE),VLOOKUP(②選手情報入力!H97,種目情報!$E$4:$G$24,3,FALSE))))</f>
        <v/>
      </c>
      <c r="S89" t="str">
        <f>IF(E89="","",IF(②選手情報入力!J97="","",IF(I89=1,VLOOKUP(②選手情報入力!J97,種目情報!$A$4:$B$31,2,FALSE),VLOOKUP(②選手情報入力!J97,種目情報!$E$4:$F$26,2,FALSE))))</f>
        <v/>
      </c>
      <c r="T89" t="str">
        <f>IF(E89="","",IF(②選手情報入力!K97="","",②選手情報入力!K97))</f>
        <v/>
      </c>
      <c r="U89" s="35" t="str">
        <f>IF(E89="","",IF(②選手情報入力!J97="","",0))</f>
        <v/>
      </c>
      <c r="V89" t="str">
        <f>IF(E89="","",IF(②選手情報入力!J97="","",IF(I89=1,VLOOKUP(②選手情報入力!J97,種目情報!$A$4:$C$31,3,FALSE),VLOOKUP(②選手情報入力!J97,種目情報!$E$4:$G$24,3,FALSE))))</f>
        <v/>
      </c>
      <c r="W89" t="str">
        <f>IF(E89="","",IF(②選手情報入力!N97="","",IF(I89=1,種目情報!$J$4,種目情報!$J$7)))</f>
        <v/>
      </c>
      <c r="X89" t="str">
        <f>IF(A89="","",IF(②選手情報入力!N97="","",IF(I89=1,IF(②選手情報入力!$N$5="","",②選手情報入力!$N$5),IF(②選手情報入力!$N$6="","",②選手情報入力!$N$6))))</f>
        <v/>
      </c>
      <c r="Y89" s="35" t="str">
        <f>IF(E89="","",IF(②選手情報入力!N97="","",0))</f>
        <v/>
      </c>
      <c r="Z89" t="str">
        <f>IF(E89="","",IF(②選手情報入力!N97="","",2))</f>
        <v/>
      </c>
      <c r="AA89" t="str">
        <f>IF(E89="","",IF(②選手情報入力!O97="","",IF(I89=1,種目情報!$J$5,種目情報!$J$8)))</f>
        <v/>
      </c>
      <c r="AB89" t="str">
        <f>IF(E89="","",IF(②選手情報入力!O97="","",IF(I89=1,IF(②選手情報入力!$O$5="","",②選手情報入力!$O$5),IF(②選手情報入力!$O$6="","",②選手情報入力!$O$6))))</f>
        <v/>
      </c>
      <c r="AC89" t="str">
        <f>IF(E89="","",IF(②選手情報入力!O97="","",0))</f>
        <v/>
      </c>
      <c r="AD89" t="str">
        <f>IF(E89="","",IF(②選手情報入力!O97="","",2))</f>
        <v/>
      </c>
      <c r="AE89" t="str">
        <f>IF(E89="","",IF(②選手情報入力!P97="","",IF(I89=1,種目情報!$J$6,種目情報!$J$9)))</f>
        <v/>
      </c>
      <c r="AF89" t="str">
        <f>IF(E89="","",IF(②選手情報入力!P97="","",IF(I89=1,IF(②選手情報入力!$P$5="","",②選手情報入力!$P$5),IF(②選手情報入力!$P$6="","",②選手情報入力!$P$6))))</f>
        <v/>
      </c>
      <c r="AG89" t="str">
        <f>IF(E89="","",IF(②選手情報入力!P97="","",0))</f>
        <v/>
      </c>
      <c r="AH89" t="str">
        <f>IF(E89="","",IF(②選手情報入力!P97="","",2))</f>
        <v/>
      </c>
    </row>
    <row r="90" spans="1:35">
      <c r="A90" t="str">
        <f>IF(E90="","",I90*1000000+①団体情報入力!$C$6*1000+②選手情報入力!A98)</f>
        <v/>
      </c>
      <c r="B90" t="str">
        <f>IF(E90="","",①団体情報入力!$C$6)</f>
        <v/>
      </c>
      <c r="E90" t="str">
        <f>IF(②選手情報入力!B98="","",②選手情報入力!B98)</f>
        <v/>
      </c>
      <c r="F90" t="str">
        <f>IF(E90="","",②選手情報入力!C98)</f>
        <v/>
      </c>
      <c r="G90" t="str">
        <f>IF(E90="","",②選手情報入力!D98)</f>
        <v/>
      </c>
      <c r="H90" t="str">
        <f t="shared" si="3"/>
        <v/>
      </c>
      <c r="I90" t="str">
        <f>IF(E90="","",IF(②選手情報入力!F98="男",1,2))</f>
        <v/>
      </c>
      <c r="J90" t="str">
        <f>IF(E90="","",IF(②選手情報入力!G98="","",②選手情報入力!G98))</f>
        <v/>
      </c>
      <c r="L90" t="str">
        <f t="shared" si="4"/>
        <v/>
      </c>
      <c r="M90" t="str">
        <f t="shared" si="5"/>
        <v/>
      </c>
      <c r="O90" t="str">
        <f>IF(E90="","",IF(②選手情報入力!H98="","",IF(I90=1,VLOOKUP(②選手情報入力!H98,種目情報!$A$4:$B$31,2,FALSE),VLOOKUP(②選手情報入力!H98,種目情報!$E$4:$F$26,2,FALSE))))</f>
        <v/>
      </c>
      <c r="P90" t="str">
        <f>IF(E90="","",IF(②選手情報入力!I98="","",②選手情報入力!I98))</f>
        <v/>
      </c>
      <c r="Q90" s="35" t="str">
        <f>IF(E90="","",IF(②選手情報入力!H98="","",0))</f>
        <v/>
      </c>
      <c r="R90" t="str">
        <f>IF(E90="","",IF(②選手情報入力!H98="","",IF(I90=1,VLOOKUP(②選手情報入力!H98,種目情報!$A$4:$C$31,3,FALSE),VLOOKUP(②選手情報入力!H98,種目情報!$E$4:$G$24,3,FALSE))))</f>
        <v/>
      </c>
      <c r="S90" t="str">
        <f>IF(E90="","",IF(②選手情報入力!J98="","",IF(I90=1,VLOOKUP(②選手情報入力!J98,種目情報!$A$4:$B$31,2,FALSE),VLOOKUP(②選手情報入力!J98,種目情報!$E$4:$F$26,2,FALSE))))</f>
        <v/>
      </c>
      <c r="T90" t="str">
        <f>IF(E90="","",IF(②選手情報入力!K98="","",②選手情報入力!K98))</f>
        <v/>
      </c>
      <c r="U90" s="35" t="str">
        <f>IF(E90="","",IF(②選手情報入力!J98="","",0))</f>
        <v/>
      </c>
      <c r="V90" t="str">
        <f>IF(E90="","",IF(②選手情報入力!J98="","",IF(I90=1,VLOOKUP(②選手情報入力!J98,種目情報!$A$4:$C$31,3,FALSE),VLOOKUP(②選手情報入力!J98,種目情報!$E$4:$G$24,3,FALSE))))</f>
        <v/>
      </c>
      <c r="W90" t="str">
        <f>IF(E90="","",IF(②選手情報入力!N98="","",IF(I90=1,種目情報!$J$4,種目情報!$J$7)))</f>
        <v/>
      </c>
      <c r="X90" t="str">
        <f>IF(A90="","",IF(②選手情報入力!N98="","",IF(I90=1,IF(②選手情報入力!$N$5="","",②選手情報入力!$N$5),IF(②選手情報入力!$N$6="","",②選手情報入力!$N$6))))</f>
        <v/>
      </c>
      <c r="Y90" s="35" t="str">
        <f>IF(E90="","",IF(②選手情報入力!N98="","",0))</f>
        <v/>
      </c>
      <c r="Z90" t="str">
        <f>IF(E90="","",IF(②選手情報入力!N98="","",2))</f>
        <v/>
      </c>
      <c r="AA90" t="str">
        <f>IF(E90="","",IF(②選手情報入力!O98="","",IF(I90=1,種目情報!$J$5,種目情報!$J$8)))</f>
        <v/>
      </c>
      <c r="AB90" t="str">
        <f>IF(E90="","",IF(②選手情報入力!O98="","",IF(I90=1,IF(②選手情報入力!$O$5="","",②選手情報入力!$O$5),IF(②選手情報入力!$O$6="","",②選手情報入力!$O$6))))</f>
        <v/>
      </c>
      <c r="AC90" t="str">
        <f>IF(E90="","",IF(②選手情報入力!O98="","",0))</f>
        <v/>
      </c>
      <c r="AD90" t="str">
        <f>IF(E90="","",IF(②選手情報入力!O98="","",2))</f>
        <v/>
      </c>
      <c r="AE90" t="str">
        <f>IF(E90="","",IF(②選手情報入力!P98="","",IF(I90=1,種目情報!$J$6,種目情報!$J$9)))</f>
        <v/>
      </c>
      <c r="AF90" t="str">
        <f>IF(E90="","",IF(②選手情報入力!P98="","",IF(I90=1,IF(②選手情報入力!$P$5="","",②選手情報入力!$P$5),IF(②選手情報入力!$P$6="","",②選手情報入力!$P$6))))</f>
        <v/>
      </c>
      <c r="AG90" t="str">
        <f>IF(E90="","",IF(②選手情報入力!P98="","",0))</f>
        <v/>
      </c>
      <c r="AH90" t="str">
        <f>IF(E90="","",IF(②選手情報入力!P98="","",2))</f>
        <v/>
      </c>
    </row>
    <row r="91" spans="1:35">
      <c r="A91" t="str">
        <f>IF(E91="","",I91*1000000+①団体情報入力!$C$6*1000+②選手情報入力!A99)</f>
        <v/>
      </c>
      <c r="B91" t="str">
        <f>IF(E91="","",①団体情報入力!$C$6)</f>
        <v/>
      </c>
      <c r="E91" t="str">
        <f>IF(②選手情報入力!B99="","",②選手情報入力!B99)</f>
        <v/>
      </c>
      <c r="F91" t="str">
        <f>IF(E91="","",②選手情報入力!C99)</f>
        <v/>
      </c>
      <c r="G91" t="str">
        <f>IF(E91="","",②選手情報入力!D99)</f>
        <v/>
      </c>
      <c r="H91" t="str">
        <f t="shared" si="3"/>
        <v/>
      </c>
      <c r="I91" t="str">
        <f>IF(E91="","",IF(②選手情報入力!F99="男",1,2))</f>
        <v/>
      </c>
      <c r="J91" t="str">
        <f>IF(E91="","",IF(②選手情報入力!G99="","",②選手情報入力!G99))</f>
        <v/>
      </c>
      <c r="L91" t="str">
        <f t="shared" si="4"/>
        <v/>
      </c>
      <c r="M91" t="str">
        <f t="shared" si="5"/>
        <v/>
      </c>
      <c r="O91" t="str">
        <f>IF(E91="","",IF(②選手情報入力!H99="","",IF(I91=1,VLOOKUP(②選手情報入力!H99,種目情報!$A$4:$B$31,2,FALSE),VLOOKUP(②選手情報入力!H99,種目情報!$E$4:$F$26,2,FALSE))))</f>
        <v/>
      </c>
      <c r="P91" t="str">
        <f>IF(E91="","",IF(②選手情報入力!I99="","",②選手情報入力!I99))</f>
        <v/>
      </c>
      <c r="Q91" s="35" t="str">
        <f>IF(E91="","",IF(②選手情報入力!H99="","",0))</f>
        <v/>
      </c>
      <c r="R91" t="str">
        <f>IF(E91="","",IF(②選手情報入力!H99="","",IF(I91=1,VLOOKUP(②選手情報入力!H99,種目情報!$A$4:$C$31,3,FALSE),VLOOKUP(②選手情報入力!H99,種目情報!$E$4:$G$24,3,FALSE))))</f>
        <v/>
      </c>
      <c r="S91" t="str">
        <f>IF(E91="","",IF(②選手情報入力!J99="","",IF(I91=1,VLOOKUP(②選手情報入力!J99,種目情報!$A$4:$B$31,2,FALSE),VLOOKUP(②選手情報入力!J99,種目情報!$E$4:$F$26,2,FALSE))))</f>
        <v/>
      </c>
      <c r="T91" t="str">
        <f>IF(E91="","",IF(②選手情報入力!K99="","",②選手情報入力!K99))</f>
        <v/>
      </c>
      <c r="U91" s="35" t="str">
        <f>IF(E91="","",IF(②選手情報入力!J99="","",0))</f>
        <v/>
      </c>
      <c r="V91" t="str">
        <f>IF(E91="","",IF(②選手情報入力!J99="","",IF(I91=1,VLOOKUP(②選手情報入力!J99,種目情報!$A$4:$C$31,3,FALSE),VLOOKUP(②選手情報入力!J99,種目情報!$E$4:$G$24,3,FALSE))))</f>
        <v/>
      </c>
      <c r="W91" t="str">
        <f>IF(E91="","",IF(②選手情報入力!N99="","",IF(I91=1,種目情報!$J$4,種目情報!$J$7)))</f>
        <v/>
      </c>
      <c r="X91" t="str">
        <f>IF(A91="","",IF(②選手情報入力!N99="","",IF(I91=1,IF(②選手情報入力!$N$5="","",②選手情報入力!$N$5),IF(②選手情報入力!$N$6="","",②選手情報入力!$N$6))))</f>
        <v/>
      </c>
      <c r="Y91" s="35" t="str">
        <f>IF(E91="","",IF(②選手情報入力!N99="","",0))</f>
        <v/>
      </c>
      <c r="Z91" t="str">
        <f>IF(E91="","",IF(②選手情報入力!N99="","",2))</f>
        <v/>
      </c>
      <c r="AA91" t="str">
        <f>IF(E91="","",IF(②選手情報入力!O99="","",IF(I91=1,種目情報!$J$5,種目情報!$J$8)))</f>
        <v/>
      </c>
      <c r="AB91" t="str">
        <f>IF(E91="","",IF(②選手情報入力!O99="","",IF(I91=1,IF(②選手情報入力!$O$5="","",②選手情報入力!$O$5),IF(②選手情報入力!$O$6="","",②選手情報入力!$O$6))))</f>
        <v/>
      </c>
      <c r="AC91" t="str">
        <f>IF(E91="","",IF(②選手情報入力!O99="","",0))</f>
        <v/>
      </c>
      <c r="AD91" t="str">
        <f>IF(E91="","",IF(②選手情報入力!O99="","",2))</f>
        <v/>
      </c>
      <c r="AE91" t="str">
        <f>IF(E91="","",IF(②選手情報入力!P99="","",IF(I91=1,種目情報!$J$6,種目情報!$J$9)))</f>
        <v/>
      </c>
      <c r="AF91" t="str">
        <f>IF(E91="","",IF(②選手情報入力!P99="","",IF(I91=1,IF(②選手情報入力!$P$5="","",②選手情報入力!$P$5),IF(②選手情報入力!$P$6="","",②選手情報入力!$P$6))))</f>
        <v/>
      </c>
      <c r="AG91" t="str">
        <f>IF(E91="","",IF(②選手情報入力!P99="","",0))</f>
        <v/>
      </c>
      <c r="AH91" t="str">
        <f>IF(E91="","",IF(②選手情報入力!P99="","",2))</f>
        <v/>
      </c>
    </row>
    <row r="92" spans="1:3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row>
  </sheetData>
  <phoneticPr fontId="2"/>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pane ySplit="1" topLeftCell="A2" activePane="bottomLeft" state="frozen"/>
      <selection pane="bottomLeft" activeCell="P30" sqref="P30"/>
    </sheetView>
  </sheetViews>
  <sheetFormatPr defaultRowHeight="13.5"/>
  <cols>
    <col min="8" max="8" width="10.5" bestFit="1" customWidth="1"/>
  </cols>
  <sheetData>
    <row r="1" spans="1:13">
      <c r="A1" t="s">
        <v>56</v>
      </c>
      <c r="B1" t="s">
        <v>57</v>
      </c>
      <c r="C1" t="s">
        <v>58</v>
      </c>
      <c r="D1" t="s">
        <v>59</v>
      </c>
      <c r="E1" t="s">
        <v>60</v>
      </c>
      <c r="F1" t="s">
        <v>61</v>
      </c>
      <c r="G1" t="s">
        <v>62</v>
      </c>
      <c r="H1" t="s">
        <v>3</v>
      </c>
      <c r="I1" t="s">
        <v>8</v>
      </c>
      <c r="J1" t="s">
        <v>63</v>
      </c>
      <c r="K1" t="s">
        <v>64</v>
      </c>
      <c r="L1" t="s">
        <v>65</v>
      </c>
      <c r="M1" t="s">
        <v>66</v>
      </c>
    </row>
    <row r="2" spans="1:13">
      <c r="A2" t="str">
        <f>IF(③リレー情報確認!C8="","",440000+①団体情報入力!$C$6*10)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IF(③リレー情報確認!C9="","",440000+①団体情報入力!$C$6*10)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IF(③リレー情報確認!C10="","",440000+①団体情報入力!$C$6*10)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IF(③リレー情報確認!C11="","",440000+①団体情報入力!$C$6*10)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IF(③リレー情報確認!C12="","",440000+①団体情報入力!$C$6*10)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IF(③リレー情報確認!C13="","",440000+①団体情報入力!$C$6*10)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2" t="str">
        <f>IF(③リレー情報確認!I8="","",550000+①団体情報入力!$C$6*10)</f>
        <v/>
      </c>
      <c r="B8" s="12" t="str">
        <f>IF(A8="","",①団体情報入力!$C$4)</f>
        <v/>
      </c>
      <c r="C8" s="12" t="str">
        <f>IF(A8="","",③リレー情報確認!$J$1)</f>
        <v/>
      </c>
      <c r="D8" s="12" t="str">
        <f>IF(A8="","",③リレー情報確認!$P$1)</f>
        <v/>
      </c>
      <c r="E8" s="12"/>
      <c r="F8" s="12"/>
      <c r="G8" s="12">
        <v>1</v>
      </c>
      <c r="H8" s="12" t="str">
        <f>IF(A8="","",③リレー情報確認!K8)</f>
        <v/>
      </c>
      <c r="I8" s="12" t="str">
        <f>IF(A8="","",③リレー情報確認!J8)</f>
        <v/>
      </c>
      <c r="J8" s="12" t="str">
        <f>IF(A8="","",種目情報!$J$5)</f>
        <v/>
      </c>
      <c r="K8" s="12" t="str">
        <f>IF(A8="","",③リレー情報確認!$L$8)</f>
        <v/>
      </c>
      <c r="L8" s="12" t="str">
        <f>IF(A8="","",0)</f>
        <v/>
      </c>
      <c r="M8" s="12" t="str">
        <f>IF(A8="","",種目情報!$K$5)</f>
        <v/>
      </c>
    </row>
    <row r="9" spans="1:13">
      <c r="A9" s="12" t="str">
        <f>IF(③リレー情報確認!I9="","",550000+①団体情報入力!$C$6*10)</f>
        <v/>
      </c>
      <c r="B9" s="12" t="str">
        <f>IF(A9="","",①団体情報入力!$C$4)</f>
        <v/>
      </c>
      <c r="C9" s="12" t="str">
        <f>IF(A9="","",③リレー情報確認!$J$1)</f>
        <v/>
      </c>
      <c r="D9" s="12" t="str">
        <f>IF(A9="","",③リレー情報確認!$P$1)</f>
        <v/>
      </c>
      <c r="E9" s="12"/>
      <c r="F9" s="12"/>
      <c r="G9" s="12">
        <v>2</v>
      </c>
      <c r="H9" s="12" t="str">
        <f>IF(A9="","",③リレー情報確認!K9)</f>
        <v/>
      </c>
      <c r="I9" s="12" t="str">
        <f>IF(A9="","",③リレー情報確認!J9)</f>
        <v/>
      </c>
      <c r="J9" s="12" t="str">
        <f>IF(A9="","",種目情報!$J$5)</f>
        <v/>
      </c>
      <c r="K9" s="12" t="str">
        <f>IF(A9="","",③リレー情報確認!$L$8)</f>
        <v/>
      </c>
      <c r="L9" s="12" t="str">
        <f t="shared" ref="L9:L13" si="1">IF(A9="","",0)</f>
        <v/>
      </c>
      <c r="M9" s="12" t="str">
        <f>IF(A9="","",種目情報!$K$5)</f>
        <v/>
      </c>
    </row>
    <row r="10" spans="1:13">
      <c r="A10" s="12" t="str">
        <f>IF(③リレー情報確認!I10="","",550000+①団体情報入力!$C$6*10)</f>
        <v/>
      </c>
      <c r="B10" s="12" t="str">
        <f>IF(A10="","",①団体情報入力!$C$4)</f>
        <v/>
      </c>
      <c r="C10" s="12" t="str">
        <f>IF(A10="","",③リレー情報確認!$J$1)</f>
        <v/>
      </c>
      <c r="D10" s="12" t="str">
        <f>IF(A10="","",③リレー情報確認!$P$1)</f>
        <v/>
      </c>
      <c r="E10" s="12"/>
      <c r="F10" s="12"/>
      <c r="G10" s="12">
        <v>3</v>
      </c>
      <c r="H10" s="12" t="str">
        <f>IF(A10="","",③リレー情報確認!K10)</f>
        <v/>
      </c>
      <c r="I10" s="12" t="str">
        <f>IF(A10="","",③リレー情報確認!J10)</f>
        <v/>
      </c>
      <c r="J10" s="12" t="str">
        <f>IF(A10="","",種目情報!$J$5)</f>
        <v/>
      </c>
      <c r="K10" s="12" t="str">
        <f>IF(A10="","",③リレー情報確認!$L$8)</f>
        <v/>
      </c>
      <c r="L10" s="12" t="str">
        <f t="shared" si="1"/>
        <v/>
      </c>
      <c r="M10" s="12" t="str">
        <f>IF(A10="","",種目情報!$K$5)</f>
        <v/>
      </c>
    </row>
    <row r="11" spans="1:13">
      <c r="A11" s="12" t="str">
        <f>IF(③リレー情報確認!I11="","",550000+①団体情報入力!$C$6*10)</f>
        <v/>
      </c>
      <c r="B11" s="12" t="str">
        <f>IF(A11="","",①団体情報入力!$C$4)</f>
        <v/>
      </c>
      <c r="C11" s="12" t="str">
        <f>IF(A11="","",③リレー情報確認!$J$1)</f>
        <v/>
      </c>
      <c r="D11" s="12" t="str">
        <f>IF(A11="","",③リレー情報確認!$P$1)</f>
        <v/>
      </c>
      <c r="E11" s="12"/>
      <c r="F11" s="12"/>
      <c r="G11" s="12">
        <v>4</v>
      </c>
      <c r="H11" s="12" t="str">
        <f>IF(A11="","",③リレー情報確認!K11)</f>
        <v/>
      </c>
      <c r="I11" s="12" t="str">
        <f>IF(A11="","",③リレー情報確認!J11)</f>
        <v/>
      </c>
      <c r="J11" s="12" t="str">
        <f>IF(A11="","",種目情報!$J$5)</f>
        <v/>
      </c>
      <c r="K11" s="12" t="str">
        <f>IF(A11="","",③リレー情報確認!$L$8)</f>
        <v/>
      </c>
      <c r="L11" s="12" t="str">
        <f t="shared" si="1"/>
        <v/>
      </c>
      <c r="M11" s="12" t="str">
        <f>IF(A11="","",種目情報!$K$5)</f>
        <v/>
      </c>
    </row>
    <row r="12" spans="1:13">
      <c r="A12" s="12" t="str">
        <f>IF(③リレー情報確認!I12="","",550000+①団体情報入力!$C$6*10)</f>
        <v/>
      </c>
      <c r="B12" s="12" t="str">
        <f>IF(A12="","",①団体情報入力!$C$4)</f>
        <v/>
      </c>
      <c r="C12" s="12" t="str">
        <f>IF(A12="","",③リレー情報確認!$J$1)</f>
        <v/>
      </c>
      <c r="D12" s="12" t="str">
        <f>IF(A12="","",③リレー情報確認!$P$1)</f>
        <v/>
      </c>
      <c r="E12" s="12"/>
      <c r="F12" s="12"/>
      <c r="G12" s="12">
        <v>5</v>
      </c>
      <c r="H12" s="12" t="str">
        <f>IF(A12="","",③リレー情報確認!K12)</f>
        <v/>
      </c>
      <c r="I12" s="12" t="str">
        <f>IF(A12="","",③リレー情報確認!J12)</f>
        <v/>
      </c>
      <c r="J12" s="12" t="str">
        <f>IF(A12="","",種目情報!$J$5)</f>
        <v/>
      </c>
      <c r="K12" s="12" t="str">
        <f>IF(A12="","",③リレー情報確認!$L$8)</f>
        <v/>
      </c>
      <c r="L12" s="12" t="str">
        <f t="shared" si="1"/>
        <v/>
      </c>
      <c r="M12" s="12" t="str">
        <f>IF(A12="","",種目情報!$K$5)</f>
        <v/>
      </c>
    </row>
    <row r="13" spans="1:13">
      <c r="A13" s="12" t="str">
        <f>IF(③リレー情報確認!I13="","",550000+①団体情報入力!$C$6*10)</f>
        <v/>
      </c>
      <c r="B13" s="12" t="str">
        <f>IF(A13="","",①団体情報入力!$C$4)</f>
        <v/>
      </c>
      <c r="C13" s="12" t="str">
        <f>IF(A13="","",③リレー情報確認!$J$1)</f>
        <v/>
      </c>
      <c r="D13" s="12" t="str">
        <f>IF(A13="","",③リレー情報確認!$P$1)</f>
        <v/>
      </c>
      <c r="E13" s="12"/>
      <c r="F13" s="12"/>
      <c r="G13" s="12">
        <v>6</v>
      </c>
      <c r="H13" s="12" t="str">
        <f>IF(A13="","",③リレー情報確認!K13)</f>
        <v/>
      </c>
      <c r="I13" s="12" t="str">
        <f>IF(A13="","",③リレー情報確認!J13)</f>
        <v/>
      </c>
      <c r="J13" s="12" t="str">
        <f>IF(A13="","",種目情報!$J$5)</f>
        <v/>
      </c>
      <c r="K13" s="12" t="str">
        <f>IF(A13="","",③リレー情報確認!$L$8)</f>
        <v/>
      </c>
      <c r="L13" s="12" t="str">
        <f t="shared" si="1"/>
        <v/>
      </c>
      <c r="M13" s="12" t="str">
        <f>IF(A13="","",種目情報!$K$5)</f>
        <v/>
      </c>
    </row>
    <row r="14" spans="1:13">
      <c r="A14" t="str">
        <f>IF(③リレー情報確認!O8="","",660000+①団体情報入力!$C$6*10)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IF(③リレー情報確認!O9="","",660000+①団体情報入力!$C$6*10)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37" si="2">IF(A15="","",0)</f>
        <v/>
      </c>
      <c r="M15" t="str">
        <f>IF(A15="","",種目情報!$K$6)</f>
        <v/>
      </c>
    </row>
    <row r="16" spans="1:13">
      <c r="A16" t="str">
        <f>IF(③リレー情報確認!O10="","",660000+①団体情報入力!$C$6*10)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IF(③リレー情報確認!O11="","",660000+①団体情報入力!$C$6*10)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IF(③リレー情報確認!O12="","",660000+①団体情報入力!$C$6*10)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IF(③リレー情報確認!O13="","",660000+①団体情報入力!$C$6*10)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1" t="str">
        <f>IF(③リレー情報確認!U8="","",490000+①団体情報入力!$C$6*10)</f>
        <v/>
      </c>
      <c r="B20" s="11" t="str">
        <f>IF(A20="","",①団体情報入力!$C$4)</f>
        <v/>
      </c>
      <c r="C20" s="11" t="str">
        <f>IF(A20="","",③リレー情報確認!$J$1)</f>
        <v/>
      </c>
      <c r="D20" s="11" t="str">
        <f>IF(A20="","",③リレー情報確認!$P$1)</f>
        <v/>
      </c>
      <c r="E20" s="11"/>
      <c r="F20" s="11"/>
      <c r="G20" s="11">
        <v>1</v>
      </c>
      <c r="H20" s="11" t="str">
        <f>IF(A20="","",③リレー情報確認!W8)</f>
        <v/>
      </c>
      <c r="I20" s="11" t="str">
        <f>IF(A20="","",③リレー情報確認!V8)</f>
        <v/>
      </c>
      <c r="J20" s="11" t="str">
        <f>IF(A20="","",種目情報!$J$7)</f>
        <v/>
      </c>
      <c r="K20" s="11" t="str">
        <f>IF(A20="","",③リレー情報確認!$X$8)</f>
        <v/>
      </c>
      <c r="L20" s="11" t="str">
        <f t="shared" si="2"/>
        <v/>
      </c>
      <c r="M20" s="11" t="str">
        <f>IF(A20="","",種目情報!$K$7)</f>
        <v/>
      </c>
    </row>
    <row r="21" spans="1:13">
      <c r="A21" s="11" t="str">
        <f>IF(③リレー情報確認!U9="","",490000+①団体情報入力!$C$6*10)</f>
        <v/>
      </c>
      <c r="B21" s="11" t="str">
        <f>IF(A21="","",①団体情報入力!$C$4)</f>
        <v/>
      </c>
      <c r="C21" s="11" t="str">
        <f>IF(A21="","",③リレー情報確認!$J$1)</f>
        <v/>
      </c>
      <c r="D21" s="11" t="str">
        <f>IF(A21="","",③リレー情報確認!$P$1)</f>
        <v/>
      </c>
      <c r="E21" s="11"/>
      <c r="F21" s="11"/>
      <c r="G21" s="11">
        <v>2</v>
      </c>
      <c r="H21" s="11" t="str">
        <f>IF(A21="","",③リレー情報確認!W9)</f>
        <v/>
      </c>
      <c r="I21" s="11" t="str">
        <f>IF(A21="","",③リレー情報確認!V9)</f>
        <v/>
      </c>
      <c r="J21" s="11" t="str">
        <f>IF(A21="","",種目情報!$J$7)</f>
        <v/>
      </c>
      <c r="K21" s="11" t="str">
        <f>IF(A21="","",③リレー情報確認!$X$8)</f>
        <v/>
      </c>
      <c r="L21" s="11" t="str">
        <f t="shared" si="2"/>
        <v/>
      </c>
      <c r="M21" s="11" t="str">
        <f>IF(A21="","",種目情報!$K$7)</f>
        <v/>
      </c>
    </row>
    <row r="22" spans="1:13">
      <c r="A22" s="11" t="str">
        <f>IF(③リレー情報確認!U10="","",490000+①団体情報入力!$C$6*10)</f>
        <v/>
      </c>
      <c r="B22" s="11" t="str">
        <f>IF(A22="","",①団体情報入力!$C$4)</f>
        <v/>
      </c>
      <c r="C22" s="11" t="str">
        <f>IF(A22="","",③リレー情報確認!$J$1)</f>
        <v/>
      </c>
      <c r="D22" s="11" t="str">
        <f>IF(A22="","",③リレー情報確認!$P$1)</f>
        <v/>
      </c>
      <c r="E22" s="11"/>
      <c r="F22" s="11"/>
      <c r="G22" s="11">
        <v>3</v>
      </c>
      <c r="H22" s="11" t="str">
        <f>IF(A22="","",③リレー情報確認!W10)</f>
        <v/>
      </c>
      <c r="I22" s="11" t="str">
        <f>IF(A22="","",③リレー情報確認!V10)</f>
        <v/>
      </c>
      <c r="J22" s="11" t="str">
        <f>IF(A22="","",種目情報!$J$7)</f>
        <v/>
      </c>
      <c r="K22" s="11" t="str">
        <f>IF(A22="","",③リレー情報確認!$X$8)</f>
        <v/>
      </c>
      <c r="L22" s="11" t="str">
        <f t="shared" si="2"/>
        <v/>
      </c>
      <c r="M22" s="11" t="str">
        <f>IF(A22="","",種目情報!$K$7)</f>
        <v/>
      </c>
    </row>
    <row r="23" spans="1:13">
      <c r="A23" s="11" t="str">
        <f>IF(③リレー情報確認!U11="","",490000+①団体情報入力!$C$6*10)</f>
        <v/>
      </c>
      <c r="B23" s="11" t="str">
        <f>IF(A23="","",①団体情報入力!$C$4)</f>
        <v/>
      </c>
      <c r="C23" s="11" t="str">
        <f>IF(A23="","",③リレー情報確認!$J$1)</f>
        <v/>
      </c>
      <c r="D23" s="11" t="str">
        <f>IF(A23="","",③リレー情報確認!$P$1)</f>
        <v/>
      </c>
      <c r="E23" s="11"/>
      <c r="F23" s="11"/>
      <c r="G23" s="11">
        <v>4</v>
      </c>
      <c r="H23" s="11" t="str">
        <f>IF(A23="","",③リレー情報確認!W11)</f>
        <v/>
      </c>
      <c r="I23" s="11" t="str">
        <f>IF(A23="","",③リレー情報確認!V11)</f>
        <v/>
      </c>
      <c r="J23" s="11" t="str">
        <f>IF(A23="","",種目情報!$J$7)</f>
        <v/>
      </c>
      <c r="K23" s="11" t="str">
        <f>IF(A23="","",③リレー情報確認!$X$8)</f>
        <v/>
      </c>
      <c r="L23" s="11" t="str">
        <f t="shared" si="2"/>
        <v/>
      </c>
      <c r="M23" s="11" t="str">
        <f>IF(A23="","",種目情報!$K$7)</f>
        <v/>
      </c>
    </row>
    <row r="24" spans="1:13">
      <c r="A24" s="11" t="str">
        <f>IF(③リレー情報確認!U12="","",490000+①団体情報入力!$C$6*10)</f>
        <v/>
      </c>
      <c r="B24" s="11" t="str">
        <f>IF(A24="","",①団体情報入力!$C$4)</f>
        <v/>
      </c>
      <c r="C24" s="11" t="str">
        <f>IF(A24="","",③リレー情報確認!$J$1)</f>
        <v/>
      </c>
      <c r="D24" s="11" t="str">
        <f>IF(A24="","",③リレー情報確認!$P$1)</f>
        <v/>
      </c>
      <c r="E24" s="11"/>
      <c r="F24" s="11"/>
      <c r="G24" s="11">
        <v>5</v>
      </c>
      <c r="H24" s="11" t="str">
        <f>IF(A24="","",③リレー情報確認!W12)</f>
        <v/>
      </c>
      <c r="I24" s="11" t="str">
        <f>IF(A24="","",③リレー情報確認!V12)</f>
        <v/>
      </c>
      <c r="J24" s="11" t="str">
        <f>IF(A24="","",種目情報!$J$7)</f>
        <v/>
      </c>
      <c r="K24" s="11" t="str">
        <f>IF(A24="","",③リレー情報確認!$X$8)</f>
        <v/>
      </c>
      <c r="L24" s="11" t="str">
        <f t="shared" si="2"/>
        <v/>
      </c>
      <c r="M24" s="11" t="str">
        <f>IF(A24="","",種目情報!$K$7)</f>
        <v/>
      </c>
    </row>
    <row r="25" spans="1:13">
      <c r="A25" s="11" t="str">
        <f>IF(③リレー情報確認!U13="","",490000+①団体情報入力!$C$6*10)</f>
        <v/>
      </c>
      <c r="B25" s="11" t="str">
        <f>IF(A25="","",①団体情報入力!$C$4)</f>
        <v/>
      </c>
      <c r="C25" s="11" t="str">
        <f>IF(A25="","",③リレー情報確認!$J$1)</f>
        <v/>
      </c>
      <c r="D25" s="11" t="str">
        <f>IF(A25="","",③リレー情報確認!$P$1)</f>
        <v/>
      </c>
      <c r="E25" s="11"/>
      <c r="F25" s="11"/>
      <c r="G25" s="11">
        <v>6</v>
      </c>
      <c r="H25" s="11" t="str">
        <f>IF(A25="","",③リレー情報確認!W13)</f>
        <v/>
      </c>
      <c r="I25" s="11" t="str">
        <f>IF(A25="","",③リレー情報確認!V13)</f>
        <v/>
      </c>
      <c r="J25" s="11" t="str">
        <f>IF(A25="","",種目情報!$J$7)</f>
        <v/>
      </c>
      <c r="K25" s="11" t="str">
        <f>IF(A25="","",③リレー情報確認!$X$8)</f>
        <v/>
      </c>
      <c r="L25" s="11" t="str">
        <f t="shared" si="2"/>
        <v/>
      </c>
      <c r="M25" s="11" t="str">
        <f>IF(A25="","",種目情報!$K$7)</f>
        <v/>
      </c>
    </row>
    <row r="26" spans="1:13">
      <c r="A26" s="6" t="str">
        <f>IF(③リレー情報確認!C20="","",590000+①団体情報入力!$C$6*10)</f>
        <v/>
      </c>
      <c r="B26" t="str">
        <f>IF(A26="","",①団体情報入力!$C$4)</f>
        <v/>
      </c>
      <c r="C26" t="str">
        <f>IF(A26="","",③リレー情報確認!$J$1)</f>
        <v/>
      </c>
      <c r="D26" t="str">
        <f>IF(A26="","",③リレー情報確認!$P$1)</f>
        <v/>
      </c>
      <c r="G26">
        <v>1</v>
      </c>
      <c r="H26" t="str">
        <f>IF(A26="","",③リレー情報確認!E20)</f>
        <v/>
      </c>
      <c r="I26" t="str">
        <f>IF(A26="","",③リレー情報確認!D20)</f>
        <v/>
      </c>
      <c r="J26" t="str">
        <f>IF(A26="","",種目情報!$J$8)</f>
        <v/>
      </c>
      <c r="K26" t="str">
        <f>IF(A26="","",③リレー情報確認!$F$20)</f>
        <v/>
      </c>
      <c r="L26" t="str">
        <f t="shared" si="2"/>
        <v/>
      </c>
      <c r="M26" t="str">
        <f>IF(A26="","",種目情報!$K$8)</f>
        <v/>
      </c>
    </row>
    <row r="27" spans="1:13">
      <c r="A27" s="6" t="str">
        <f>IF(③リレー情報確認!C21="","",590000+①団体情報入力!$C$6*10)</f>
        <v/>
      </c>
      <c r="B27" t="str">
        <f>IF(A27="","",①団体情報入力!$C$4)</f>
        <v/>
      </c>
      <c r="C27" t="str">
        <f>IF(A27="","",③リレー情報確認!$J$1)</f>
        <v/>
      </c>
      <c r="D27" t="str">
        <f>IF(A27="","",③リレー情報確認!$P$1)</f>
        <v/>
      </c>
      <c r="G27">
        <v>2</v>
      </c>
      <c r="H27" t="str">
        <f>IF(A27="","",③リレー情報確認!E21)</f>
        <v/>
      </c>
      <c r="I27" t="str">
        <f>IF(A27="","",③リレー情報確認!D21)</f>
        <v/>
      </c>
      <c r="J27" t="str">
        <f>IF(A27="","",種目情報!$J$8)</f>
        <v/>
      </c>
      <c r="K27" t="str">
        <f>IF(A27="","",③リレー情報確認!$F$20)</f>
        <v/>
      </c>
      <c r="L27" t="str">
        <f t="shared" si="2"/>
        <v/>
      </c>
      <c r="M27" t="str">
        <f>IF(A27="","",種目情報!$K$8)</f>
        <v/>
      </c>
    </row>
    <row r="28" spans="1:13">
      <c r="A28" s="6" t="str">
        <f>IF(③リレー情報確認!C22="","",590000+①団体情報入力!$C$6*10)</f>
        <v/>
      </c>
      <c r="B28" t="str">
        <f>IF(A28="","",①団体情報入力!$C$4)</f>
        <v/>
      </c>
      <c r="C28" t="str">
        <f>IF(A28="","",③リレー情報確認!$J$1)</f>
        <v/>
      </c>
      <c r="D28" t="str">
        <f>IF(A28="","",③リレー情報確認!$P$1)</f>
        <v/>
      </c>
      <c r="G28">
        <v>3</v>
      </c>
      <c r="H28" t="str">
        <f>IF(A28="","",③リレー情報確認!E22)</f>
        <v/>
      </c>
      <c r="I28" t="str">
        <f>IF(A28="","",③リレー情報確認!D22)</f>
        <v/>
      </c>
      <c r="J28" t="str">
        <f>IF(A28="","",種目情報!$J$8)</f>
        <v/>
      </c>
      <c r="K28" t="str">
        <f>IF(A28="","",③リレー情報確認!$F$20)</f>
        <v/>
      </c>
      <c r="L28" t="str">
        <f t="shared" si="2"/>
        <v/>
      </c>
      <c r="M28" t="str">
        <f>IF(A28="","",種目情報!$K$8)</f>
        <v/>
      </c>
    </row>
    <row r="29" spans="1:13">
      <c r="A29" s="6" t="str">
        <f>IF(③リレー情報確認!C23="","",590000+①団体情報入力!$C$6*10)</f>
        <v/>
      </c>
      <c r="B29" t="str">
        <f>IF(A29="","",①団体情報入力!$C$4)</f>
        <v/>
      </c>
      <c r="C29" t="str">
        <f>IF(A29="","",③リレー情報確認!$J$1)</f>
        <v/>
      </c>
      <c r="D29" t="str">
        <f>IF(A29="","",③リレー情報確認!$P$1)</f>
        <v/>
      </c>
      <c r="G29">
        <v>4</v>
      </c>
      <c r="H29" t="str">
        <f>IF(A29="","",③リレー情報確認!E23)</f>
        <v/>
      </c>
      <c r="I29" t="str">
        <f>IF(A29="","",③リレー情報確認!D23)</f>
        <v/>
      </c>
      <c r="J29" t="str">
        <f>IF(A29="","",種目情報!$J$8)</f>
        <v/>
      </c>
      <c r="K29" t="str">
        <f>IF(A29="","",③リレー情報確認!$F$20)</f>
        <v/>
      </c>
      <c r="L29" t="str">
        <f t="shared" si="2"/>
        <v/>
      </c>
      <c r="M29" t="str">
        <f>IF(A29="","",種目情報!$K$8)</f>
        <v/>
      </c>
    </row>
    <row r="30" spans="1:13">
      <c r="A30" s="6" t="str">
        <f>IF(③リレー情報確認!C24="","",590000+①団体情報入力!$C$6*10)</f>
        <v/>
      </c>
      <c r="B30" t="str">
        <f>IF(A30="","",①団体情報入力!$C$4)</f>
        <v/>
      </c>
      <c r="C30" t="str">
        <f>IF(A30="","",③リレー情報確認!$J$1)</f>
        <v/>
      </c>
      <c r="D30" t="str">
        <f>IF(A30="","",③リレー情報確認!$P$1)</f>
        <v/>
      </c>
      <c r="G30">
        <v>5</v>
      </c>
      <c r="H30" t="str">
        <f>IF(A30="","",③リレー情報確認!E24)</f>
        <v/>
      </c>
      <c r="I30" t="str">
        <f>IF(A30="","",③リレー情報確認!D24)</f>
        <v/>
      </c>
      <c r="J30" t="str">
        <f>IF(A30="","",種目情報!$J$8)</f>
        <v/>
      </c>
      <c r="K30" t="str">
        <f>IF(A30="","",③リレー情報確認!$F$20)</f>
        <v/>
      </c>
      <c r="L30" t="str">
        <f t="shared" si="2"/>
        <v/>
      </c>
      <c r="M30" t="str">
        <f>IF(A30="","",種目情報!$K$8)</f>
        <v/>
      </c>
    </row>
    <row r="31" spans="1:13">
      <c r="A31" s="6" t="str">
        <f>IF(③リレー情報確認!C25="","",590000+①団体情報入力!$C$6*10)</f>
        <v/>
      </c>
      <c r="B31" t="str">
        <f>IF(A31="","",①団体情報入力!$C$4)</f>
        <v/>
      </c>
      <c r="C31" t="str">
        <f>IF(A31="","",③リレー情報確認!$J$1)</f>
        <v/>
      </c>
      <c r="D31" t="str">
        <f>IF(A31="","",③リレー情報確認!$P$1)</f>
        <v/>
      </c>
      <c r="G31">
        <v>6</v>
      </c>
      <c r="H31" t="str">
        <f>IF(A31="","",③リレー情報確認!E25)</f>
        <v/>
      </c>
      <c r="I31" t="str">
        <f>IF(A31="","",③リレー情報確認!D25)</f>
        <v/>
      </c>
      <c r="J31" t="str">
        <f>IF(A31="","",種目情報!$J$8)</f>
        <v/>
      </c>
      <c r="K31" t="str">
        <f>IF(A31="","",③リレー情報確認!$F$20)</f>
        <v/>
      </c>
      <c r="L31" t="str">
        <f t="shared" si="2"/>
        <v/>
      </c>
      <c r="M31" t="str">
        <f>IF(A31="","",種目情報!$K$8)</f>
        <v/>
      </c>
    </row>
    <row r="32" spans="1:13">
      <c r="A32" s="228" t="str">
        <f>IF(③リレー情報確認!I20="","",690000+①団体情報入力!$C$6*10)</f>
        <v/>
      </c>
      <c r="B32" s="228" t="str">
        <f>IF(A32="","",①団体情報入力!$C$4)</f>
        <v/>
      </c>
      <c r="C32" s="228" t="str">
        <f>IF(A32="","",③リレー情報確認!$J$1)</f>
        <v/>
      </c>
      <c r="D32" s="228" t="str">
        <f>IF(A32="","",③リレー情報確認!$P$1)</f>
        <v/>
      </c>
      <c r="E32" s="228"/>
      <c r="F32" s="228"/>
      <c r="G32" s="228">
        <v>1</v>
      </c>
      <c r="H32" s="228" t="str">
        <f>IF(A32="","",③リレー情報確認!K20)</f>
        <v/>
      </c>
      <c r="I32" s="228" t="str">
        <f>IF(A32="","",③リレー情報確認!J20)</f>
        <v/>
      </c>
      <c r="J32" s="228" t="str">
        <f>IF(A32="","",種目情報!$J$9)</f>
        <v/>
      </c>
      <c r="K32" s="229" t="str">
        <f>IF(A32="","",③リレー情報確認!$L$20)</f>
        <v/>
      </c>
      <c r="L32" s="228" t="str">
        <f t="shared" si="2"/>
        <v/>
      </c>
      <c r="M32" s="228" t="str">
        <f>IF(A32="","",種目情報!$K$9)</f>
        <v/>
      </c>
    </row>
    <row r="33" spans="1:13">
      <c r="A33" s="228" t="str">
        <f>IF(③リレー情報確認!I21="","",690000+①団体情報入力!$C$6*10)</f>
        <v/>
      </c>
      <c r="B33" s="228" t="str">
        <f>IF(A33="","",①団体情報入力!$C$4)</f>
        <v/>
      </c>
      <c r="C33" s="228" t="str">
        <f>IF(A33="","",③リレー情報確認!$J$1)</f>
        <v/>
      </c>
      <c r="D33" s="228" t="str">
        <f>IF(A33="","",③リレー情報確認!$P$1)</f>
        <v/>
      </c>
      <c r="E33" s="228"/>
      <c r="F33" s="228"/>
      <c r="G33" s="228">
        <v>2</v>
      </c>
      <c r="H33" s="228" t="str">
        <f>IF(A33="","",③リレー情報確認!K21)</f>
        <v/>
      </c>
      <c r="I33" s="228" t="str">
        <f>IF(A33="","",③リレー情報確認!J21)</f>
        <v/>
      </c>
      <c r="J33" s="228" t="str">
        <f>IF(A33="","",種目情報!$J$9)</f>
        <v/>
      </c>
      <c r="K33" s="229" t="str">
        <f>IF(A33="","",③リレー情報確認!$L$20)</f>
        <v/>
      </c>
      <c r="L33" s="228" t="str">
        <f t="shared" si="2"/>
        <v/>
      </c>
      <c r="M33" s="228" t="str">
        <f>IF(A33="","",種目情報!$K$9)</f>
        <v/>
      </c>
    </row>
    <row r="34" spans="1:13">
      <c r="A34" s="228" t="str">
        <f>IF(③リレー情報確認!I22="","",690000+①団体情報入力!$C$6*10)</f>
        <v/>
      </c>
      <c r="B34" s="228" t="str">
        <f>IF(A34="","",①団体情報入力!$C$4)</f>
        <v/>
      </c>
      <c r="C34" s="228" t="str">
        <f>IF(A34="","",③リレー情報確認!$J$1)</f>
        <v/>
      </c>
      <c r="D34" s="228" t="str">
        <f>IF(A34="","",③リレー情報確認!$P$1)</f>
        <v/>
      </c>
      <c r="E34" s="228"/>
      <c r="F34" s="228"/>
      <c r="G34" s="228">
        <v>3</v>
      </c>
      <c r="H34" s="228" t="str">
        <f>IF(A34="","",③リレー情報確認!K22)</f>
        <v/>
      </c>
      <c r="I34" s="228" t="str">
        <f>IF(A34="","",③リレー情報確認!J22)</f>
        <v/>
      </c>
      <c r="J34" s="228" t="str">
        <f>IF(A34="","",種目情報!$J$9)</f>
        <v/>
      </c>
      <c r="K34" s="229" t="str">
        <f>IF(A34="","",③リレー情報確認!$L$20)</f>
        <v/>
      </c>
      <c r="L34" s="228" t="str">
        <f t="shared" si="2"/>
        <v/>
      </c>
      <c r="M34" s="228" t="str">
        <f>IF(A34="","",種目情報!$K$9)</f>
        <v/>
      </c>
    </row>
    <row r="35" spans="1:13">
      <c r="A35" s="228" t="str">
        <f>IF(③リレー情報確認!I23="","",690000+①団体情報入力!$C$6*10)</f>
        <v/>
      </c>
      <c r="B35" s="228" t="str">
        <f>IF(A35="","",①団体情報入力!$C$4)</f>
        <v/>
      </c>
      <c r="C35" s="228" t="str">
        <f>IF(A35="","",③リレー情報確認!$J$1)</f>
        <v/>
      </c>
      <c r="D35" s="228" t="str">
        <f>IF(A35="","",③リレー情報確認!$P$1)</f>
        <v/>
      </c>
      <c r="E35" s="228"/>
      <c r="F35" s="228"/>
      <c r="G35" s="228">
        <v>4</v>
      </c>
      <c r="H35" s="228" t="str">
        <f>IF(A35="","",③リレー情報確認!K23)</f>
        <v/>
      </c>
      <c r="I35" s="228" t="str">
        <f>IF(A35="","",③リレー情報確認!J23)</f>
        <v/>
      </c>
      <c r="J35" s="228" t="str">
        <f>IF(A35="","",種目情報!$J$9)</f>
        <v/>
      </c>
      <c r="K35" s="229" t="str">
        <f>IF(A35="","",③リレー情報確認!$L$20)</f>
        <v/>
      </c>
      <c r="L35" s="228" t="str">
        <f t="shared" si="2"/>
        <v/>
      </c>
      <c r="M35" s="228" t="str">
        <f>IF(A35="","",種目情報!$K$9)</f>
        <v/>
      </c>
    </row>
    <row r="36" spans="1:13">
      <c r="A36" s="228" t="str">
        <f>IF(③リレー情報確認!I24="","",690000+①団体情報入力!$C$6*10)</f>
        <v/>
      </c>
      <c r="B36" s="228" t="str">
        <f>IF(A36="","",①団体情報入力!$C$4)</f>
        <v/>
      </c>
      <c r="C36" s="228" t="str">
        <f>IF(A36="","",③リレー情報確認!$J$1)</f>
        <v/>
      </c>
      <c r="D36" s="228" t="str">
        <f>IF(A36="","",③リレー情報確認!$P$1)</f>
        <v/>
      </c>
      <c r="E36" s="228"/>
      <c r="F36" s="228"/>
      <c r="G36" s="228">
        <v>5</v>
      </c>
      <c r="H36" s="228" t="str">
        <f>IF(A36="","",③リレー情報確認!K24)</f>
        <v/>
      </c>
      <c r="I36" s="228" t="str">
        <f>IF(A36="","",③リレー情報確認!J24)</f>
        <v/>
      </c>
      <c r="J36" s="228" t="str">
        <f>IF(A36="","",種目情報!$J$9)</f>
        <v/>
      </c>
      <c r="K36" s="229" t="str">
        <f>IF(A36="","",③リレー情報確認!$L$20)</f>
        <v/>
      </c>
      <c r="L36" s="228" t="str">
        <f t="shared" si="2"/>
        <v/>
      </c>
      <c r="M36" s="228" t="str">
        <f>IF(A36="","",種目情報!$K$9)</f>
        <v/>
      </c>
    </row>
    <row r="37" spans="1:13">
      <c r="A37" s="228" t="str">
        <f>IF(③リレー情報確認!I25="","",690000+①団体情報入力!$C$6*10)</f>
        <v/>
      </c>
      <c r="B37" s="228" t="str">
        <f>IF(A37="","",①団体情報入力!$C$4)</f>
        <v/>
      </c>
      <c r="C37" s="228" t="str">
        <f>IF(A37="","",③リレー情報確認!$J$1)</f>
        <v/>
      </c>
      <c r="D37" s="228" t="str">
        <f>IF(A37="","",③リレー情報確認!$P$1)</f>
        <v/>
      </c>
      <c r="E37" s="228"/>
      <c r="F37" s="228"/>
      <c r="G37" s="228">
        <v>6</v>
      </c>
      <c r="H37" s="228" t="str">
        <f>IF(A37="","",③リレー情報確認!K25)</f>
        <v/>
      </c>
      <c r="I37" s="228" t="str">
        <f>IF(A37="","",③リレー情報確認!J25)</f>
        <v/>
      </c>
      <c r="J37" s="228" t="str">
        <f>IF(A37="","",種目情報!$J$9)</f>
        <v/>
      </c>
      <c r="K37" s="229" t="str">
        <f>IF(A37="","",③リレー情報確認!$L$20)</f>
        <v/>
      </c>
      <c r="L37" s="228" t="str">
        <f t="shared" si="2"/>
        <v/>
      </c>
      <c r="M37" s="228" t="str">
        <f>IF(A37="","",種目情報!$K$9)</f>
        <v/>
      </c>
    </row>
  </sheetData>
  <phoneticPr fontId="39"/>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8"/>
  <sheetViews>
    <sheetView topLeftCell="A238" workbookViewId="0">
      <selection activeCell="F267" sqref="F267"/>
    </sheetView>
  </sheetViews>
  <sheetFormatPr defaultRowHeight="13.5"/>
  <cols>
    <col min="1" max="1" width="9" style="270"/>
    <col min="2" max="4" width="16.25" customWidth="1"/>
    <col min="5" max="5" width="21.625" style="270" customWidth="1"/>
    <col min="6" max="6" width="9" style="270"/>
    <col min="260" max="260" width="16.25" customWidth="1"/>
    <col min="261" max="261" width="21.625" customWidth="1"/>
    <col min="516" max="516" width="16.25" customWidth="1"/>
    <col min="517" max="517" width="21.625" customWidth="1"/>
    <col min="772" max="772" width="16.25" customWidth="1"/>
    <col min="773" max="773" width="21.625" customWidth="1"/>
    <col min="1028" max="1028" width="16.25" customWidth="1"/>
    <col min="1029" max="1029" width="21.625" customWidth="1"/>
    <col min="1284" max="1284" width="16.25" customWidth="1"/>
    <col min="1285" max="1285" width="21.625" customWidth="1"/>
    <col min="1540" max="1540" width="16.25" customWidth="1"/>
    <col min="1541" max="1541" width="21.625" customWidth="1"/>
    <col min="1796" max="1796" width="16.25" customWidth="1"/>
    <col min="1797" max="1797" width="21.625" customWidth="1"/>
    <col min="2052" max="2052" width="16.25" customWidth="1"/>
    <col min="2053" max="2053" width="21.625" customWidth="1"/>
    <col min="2308" max="2308" width="16.25" customWidth="1"/>
    <col min="2309" max="2309" width="21.625" customWidth="1"/>
    <col min="2564" max="2564" width="16.25" customWidth="1"/>
    <col min="2565" max="2565" width="21.625" customWidth="1"/>
    <col min="2820" max="2820" width="16.25" customWidth="1"/>
    <col min="2821" max="2821" width="21.625" customWidth="1"/>
    <col min="3076" max="3076" width="16.25" customWidth="1"/>
    <col min="3077" max="3077" width="21.625" customWidth="1"/>
    <col min="3332" max="3332" width="16.25" customWidth="1"/>
    <col min="3333" max="3333" width="21.625" customWidth="1"/>
    <col min="3588" max="3588" width="16.25" customWidth="1"/>
    <col min="3589" max="3589" width="21.625" customWidth="1"/>
    <col min="3844" max="3844" width="16.25" customWidth="1"/>
    <col min="3845" max="3845" width="21.625" customWidth="1"/>
    <col min="4100" max="4100" width="16.25" customWidth="1"/>
    <col min="4101" max="4101" width="21.625" customWidth="1"/>
    <col min="4356" max="4356" width="16.25" customWidth="1"/>
    <col min="4357" max="4357" width="21.625" customWidth="1"/>
    <col min="4612" max="4612" width="16.25" customWidth="1"/>
    <col min="4613" max="4613" width="21.625" customWidth="1"/>
    <col min="4868" max="4868" width="16.25" customWidth="1"/>
    <col min="4869" max="4869" width="21.625" customWidth="1"/>
    <col min="5124" max="5124" width="16.25" customWidth="1"/>
    <col min="5125" max="5125" width="21.625" customWidth="1"/>
    <col min="5380" max="5380" width="16.25" customWidth="1"/>
    <col min="5381" max="5381" width="21.625" customWidth="1"/>
    <col min="5636" max="5636" width="16.25" customWidth="1"/>
    <col min="5637" max="5637" width="21.625" customWidth="1"/>
    <col min="5892" max="5892" width="16.25" customWidth="1"/>
    <col min="5893" max="5893" width="21.625" customWidth="1"/>
    <col min="6148" max="6148" width="16.25" customWidth="1"/>
    <col min="6149" max="6149" width="21.625" customWidth="1"/>
    <col min="6404" max="6404" width="16.25" customWidth="1"/>
    <col min="6405" max="6405" width="21.625" customWidth="1"/>
    <col min="6660" max="6660" width="16.25" customWidth="1"/>
    <col min="6661" max="6661" width="21.625" customWidth="1"/>
    <col min="6916" max="6916" width="16.25" customWidth="1"/>
    <col min="6917" max="6917" width="21.625" customWidth="1"/>
    <col min="7172" max="7172" width="16.25" customWidth="1"/>
    <col min="7173" max="7173" width="21.625" customWidth="1"/>
    <col min="7428" max="7428" width="16.25" customWidth="1"/>
    <col min="7429" max="7429" width="21.625" customWidth="1"/>
    <col min="7684" max="7684" width="16.25" customWidth="1"/>
    <col min="7685" max="7685" width="21.625" customWidth="1"/>
    <col min="7940" max="7940" width="16.25" customWidth="1"/>
    <col min="7941" max="7941" width="21.625" customWidth="1"/>
    <col min="8196" max="8196" width="16.25" customWidth="1"/>
    <col min="8197" max="8197" width="21.625" customWidth="1"/>
    <col min="8452" max="8452" width="16.25" customWidth="1"/>
    <col min="8453" max="8453" width="21.625" customWidth="1"/>
    <col min="8708" max="8708" width="16.25" customWidth="1"/>
    <col min="8709" max="8709" width="21.625" customWidth="1"/>
    <col min="8964" max="8964" width="16.25" customWidth="1"/>
    <col min="8965" max="8965" width="21.625" customWidth="1"/>
    <col min="9220" max="9220" width="16.25" customWidth="1"/>
    <col min="9221" max="9221" width="21.625" customWidth="1"/>
    <col min="9476" max="9476" width="16.25" customWidth="1"/>
    <col min="9477" max="9477" width="21.625" customWidth="1"/>
    <col min="9732" max="9732" width="16.25" customWidth="1"/>
    <col min="9733" max="9733" width="21.625" customWidth="1"/>
    <col min="9988" max="9988" width="16.25" customWidth="1"/>
    <col min="9989" max="9989" width="21.625" customWidth="1"/>
    <col min="10244" max="10244" width="16.25" customWidth="1"/>
    <col min="10245" max="10245" width="21.625" customWidth="1"/>
    <col min="10500" max="10500" width="16.25" customWidth="1"/>
    <col min="10501" max="10501" width="21.625" customWidth="1"/>
    <col min="10756" max="10756" width="16.25" customWidth="1"/>
    <col min="10757" max="10757" width="21.625" customWidth="1"/>
    <col min="11012" max="11012" width="16.25" customWidth="1"/>
    <col min="11013" max="11013" width="21.625" customWidth="1"/>
    <col min="11268" max="11268" width="16.25" customWidth="1"/>
    <col min="11269" max="11269" width="21.625" customWidth="1"/>
    <col min="11524" max="11524" width="16.25" customWidth="1"/>
    <col min="11525" max="11525" width="21.625" customWidth="1"/>
    <col min="11780" max="11780" width="16.25" customWidth="1"/>
    <col min="11781" max="11781" width="21.625" customWidth="1"/>
    <col min="12036" max="12036" width="16.25" customWidth="1"/>
    <col min="12037" max="12037" width="21.625" customWidth="1"/>
    <col min="12292" max="12292" width="16.25" customWidth="1"/>
    <col min="12293" max="12293" width="21.625" customWidth="1"/>
    <col min="12548" max="12548" width="16.25" customWidth="1"/>
    <col min="12549" max="12549" width="21.625" customWidth="1"/>
    <col min="12804" max="12804" width="16.25" customWidth="1"/>
    <col min="12805" max="12805" width="21.625" customWidth="1"/>
    <col min="13060" max="13060" width="16.25" customWidth="1"/>
    <col min="13061" max="13061" width="21.625" customWidth="1"/>
    <col min="13316" max="13316" width="16.25" customWidth="1"/>
    <col min="13317" max="13317" width="21.625" customWidth="1"/>
    <col min="13572" max="13572" width="16.25" customWidth="1"/>
    <col min="13573" max="13573" width="21.625" customWidth="1"/>
    <col min="13828" max="13828" width="16.25" customWidth="1"/>
    <col min="13829" max="13829" width="21.625" customWidth="1"/>
    <col min="14084" max="14084" width="16.25" customWidth="1"/>
    <col min="14085" max="14085" width="21.625" customWidth="1"/>
    <col min="14340" max="14340" width="16.25" customWidth="1"/>
    <col min="14341" max="14341" width="21.625" customWidth="1"/>
    <col min="14596" max="14596" width="16.25" customWidth="1"/>
    <col min="14597" max="14597" width="21.625" customWidth="1"/>
    <col min="14852" max="14852" width="16.25" customWidth="1"/>
    <col min="14853" max="14853" width="21.625" customWidth="1"/>
    <col min="15108" max="15108" width="16.25" customWidth="1"/>
    <col min="15109" max="15109" width="21.625" customWidth="1"/>
    <col min="15364" max="15364" width="16.25" customWidth="1"/>
    <col min="15365" max="15365" width="21.625" customWidth="1"/>
    <col min="15620" max="15620" width="16.25" customWidth="1"/>
    <col min="15621" max="15621" width="21.625" customWidth="1"/>
    <col min="15876" max="15876" width="16.25" customWidth="1"/>
    <col min="15877" max="15877" width="21.625" customWidth="1"/>
    <col min="16132" max="16132" width="16.25" customWidth="1"/>
    <col min="16133" max="16133" width="21.625" customWidth="1"/>
  </cols>
  <sheetData>
    <row r="1" spans="1:6">
      <c r="A1" s="270" t="s">
        <v>339</v>
      </c>
      <c r="B1" s="270" t="s">
        <v>340</v>
      </c>
      <c r="C1" s="270" t="s">
        <v>341</v>
      </c>
      <c r="D1" s="270" t="s">
        <v>342</v>
      </c>
      <c r="E1" s="270" t="s">
        <v>343</v>
      </c>
      <c r="F1" s="270" t="s">
        <v>339</v>
      </c>
    </row>
    <row r="2" spans="1:6">
      <c r="A2" s="270">
        <v>1</v>
      </c>
      <c r="B2" s="398" t="s">
        <v>344</v>
      </c>
      <c r="C2" s="399">
        <v>236001</v>
      </c>
      <c r="D2" s="398" t="s">
        <v>345</v>
      </c>
      <c r="E2" s="270" t="s">
        <v>346</v>
      </c>
      <c r="F2" s="270">
        <v>1</v>
      </c>
    </row>
    <row r="3" spans="1:6">
      <c r="A3" s="270">
        <v>2</v>
      </c>
      <c r="B3" s="398" t="s">
        <v>347</v>
      </c>
      <c r="C3" s="399">
        <v>236002</v>
      </c>
      <c r="D3" s="398" t="s">
        <v>348</v>
      </c>
      <c r="E3" s="270" t="s">
        <v>349</v>
      </c>
      <c r="F3" s="270">
        <v>2</v>
      </c>
    </row>
    <row r="4" spans="1:6">
      <c r="A4" s="270">
        <v>3</v>
      </c>
      <c r="B4" s="398" t="s">
        <v>350</v>
      </c>
      <c r="C4" s="399">
        <v>236003</v>
      </c>
      <c r="D4" s="398" t="s">
        <v>351</v>
      </c>
      <c r="E4" s="270" t="s">
        <v>352</v>
      </c>
      <c r="F4" s="270">
        <v>3</v>
      </c>
    </row>
    <row r="5" spans="1:6">
      <c r="A5" s="270">
        <v>4</v>
      </c>
      <c r="B5" s="398" t="s">
        <v>353</v>
      </c>
      <c r="C5" s="399">
        <v>236004</v>
      </c>
      <c r="D5" s="398" t="s">
        <v>353</v>
      </c>
      <c r="E5" s="270" t="s">
        <v>354</v>
      </c>
      <c r="F5" s="270">
        <v>4</v>
      </c>
    </row>
    <row r="6" spans="1:6">
      <c r="A6" s="270">
        <v>5</v>
      </c>
      <c r="B6" s="398" t="s">
        <v>355</v>
      </c>
      <c r="C6" s="399">
        <v>236005</v>
      </c>
      <c r="D6" s="398" t="s">
        <v>356</v>
      </c>
      <c r="E6" s="270" t="s">
        <v>357</v>
      </c>
      <c r="F6" s="270">
        <v>5</v>
      </c>
    </row>
    <row r="7" spans="1:6">
      <c r="A7" s="270">
        <v>6</v>
      </c>
      <c r="B7" s="398" t="s">
        <v>358</v>
      </c>
      <c r="C7" s="399">
        <v>236006</v>
      </c>
      <c r="D7" s="398" t="s">
        <v>358</v>
      </c>
      <c r="E7" s="270" t="s">
        <v>359</v>
      </c>
      <c r="F7" s="270">
        <v>6</v>
      </c>
    </row>
    <row r="8" spans="1:6">
      <c r="A8" s="270">
        <v>7</v>
      </c>
      <c r="B8" s="398" t="s">
        <v>360</v>
      </c>
      <c r="C8" s="399">
        <v>236007</v>
      </c>
      <c r="D8" s="398" t="s">
        <v>361</v>
      </c>
      <c r="E8" s="270" t="s">
        <v>362</v>
      </c>
      <c r="F8" s="270">
        <v>7</v>
      </c>
    </row>
    <row r="9" spans="1:6">
      <c r="A9" s="270">
        <v>8</v>
      </c>
      <c r="B9" s="398" t="s">
        <v>363</v>
      </c>
      <c r="C9" s="399">
        <v>236008</v>
      </c>
      <c r="D9" s="398" t="s">
        <v>363</v>
      </c>
      <c r="E9" s="270" t="s">
        <v>364</v>
      </c>
      <c r="F9" s="270">
        <v>8</v>
      </c>
    </row>
    <row r="10" spans="1:6">
      <c r="A10" s="270">
        <v>9</v>
      </c>
      <c r="B10" s="398" t="s">
        <v>365</v>
      </c>
      <c r="C10" s="399">
        <v>236009</v>
      </c>
      <c r="D10" s="398" t="s">
        <v>366</v>
      </c>
      <c r="E10" s="270" t="s">
        <v>367</v>
      </c>
      <c r="F10" s="270">
        <v>9</v>
      </c>
    </row>
    <row r="11" spans="1:6">
      <c r="A11" s="270">
        <v>10</v>
      </c>
      <c r="B11" s="398" t="s">
        <v>368</v>
      </c>
      <c r="C11" s="399">
        <v>236010</v>
      </c>
      <c r="D11" s="398" t="s">
        <v>368</v>
      </c>
      <c r="E11" s="270" t="s">
        <v>369</v>
      </c>
      <c r="F11" s="270">
        <v>10</v>
      </c>
    </row>
    <row r="12" spans="1:6">
      <c r="A12" s="270">
        <v>11</v>
      </c>
      <c r="B12" s="398" t="s">
        <v>370</v>
      </c>
      <c r="C12" s="399">
        <v>236011</v>
      </c>
      <c r="D12" s="398" t="s">
        <v>371</v>
      </c>
      <c r="E12" s="270" t="s">
        <v>372</v>
      </c>
      <c r="F12" s="270">
        <v>11</v>
      </c>
    </row>
    <row r="13" spans="1:6">
      <c r="A13" s="270">
        <v>12</v>
      </c>
      <c r="B13" s="398" t="s">
        <v>373</v>
      </c>
      <c r="C13" s="399">
        <v>236012</v>
      </c>
      <c r="D13" s="398" t="s">
        <v>373</v>
      </c>
      <c r="E13" s="270" t="s">
        <v>374</v>
      </c>
      <c r="F13" s="270">
        <v>12</v>
      </c>
    </row>
    <row r="14" spans="1:6">
      <c r="A14" s="270">
        <v>13</v>
      </c>
      <c r="B14" s="398" t="s">
        <v>375</v>
      </c>
      <c r="C14" s="399">
        <v>236013</v>
      </c>
      <c r="D14" s="398" t="s">
        <v>375</v>
      </c>
      <c r="E14" s="270" t="s">
        <v>376</v>
      </c>
      <c r="F14" s="270">
        <v>13</v>
      </c>
    </row>
    <row r="15" spans="1:6">
      <c r="A15" s="270">
        <v>14</v>
      </c>
      <c r="B15" s="398" t="s">
        <v>377</v>
      </c>
      <c r="C15" s="399">
        <v>236014</v>
      </c>
      <c r="D15" s="398" t="s">
        <v>378</v>
      </c>
      <c r="E15" s="270" t="s">
        <v>379</v>
      </c>
      <c r="F15" s="270">
        <v>14</v>
      </c>
    </row>
    <row r="16" spans="1:6">
      <c r="A16" s="270">
        <v>15</v>
      </c>
      <c r="B16" s="398" t="s">
        <v>380</v>
      </c>
      <c r="C16" s="399">
        <v>236015</v>
      </c>
      <c r="D16" s="398" t="s">
        <v>380</v>
      </c>
      <c r="E16" s="270" t="s">
        <v>381</v>
      </c>
      <c r="F16" s="270">
        <v>15</v>
      </c>
    </row>
    <row r="17" spans="1:6">
      <c r="A17" s="270">
        <v>16</v>
      </c>
      <c r="B17" s="398" t="s">
        <v>382</v>
      </c>
      <c r="C17" s="399">
        <v>236016</v>
      </c>
      <c r="D17" s="398" t="s">
        <v>382</v>
      </c>
      <c r="E17" s="270" t="s">
        <v>383</v>
      </c>
      <c r="F17" s="270">
        <v>16</v>
      </c>
    </row>
    <row r="18" spans="1:6">
      <c r="A18" s="270">
        <v>17</v>
      </c>
      <c r="B18" s="398" t="s">
        <v>384</v>
      </c>
      <c r="C18" s="399">
        <v>236017</v>
      </c>
      <c r="D18" s="398" t="s">
        <v>384</v>
      </c>
      <c r="E18" s="270" t="s">
        <v>385</v>
      </c>
      <c r="F18" s="270">
        <v>17</v>
      </c>
    </row>
    <row r="19" spans="1:6">
      <c r="A19" s="270">
        <v>18</v>
      </c>
      <c r="B19" s="398" t="s">
        <v>386</v>
      </c>
      <c r="C19" s="399">
        <v>236018</v>
      </c>
      <c r="D19" s="398" t="s">
        <v>387</v>
      </c>
      <c r="E19" s="270" t="s">
        <v>388</v>
      </c>
      <c r="F19" s="270">
        <v>18</v>
      </c>
    </row>
    <row r="20" spans="1:6">
      <c r="A20" s="270">
        <v>19</v>
      </c>
      <c r="B20" s="398" t="s">
        <v>389</v>
      </c>
      <c r="C20" s="399">
        <v>236019</v>
      </c>
      <c r="D20" s="398" t="s">
        <v>390</v>
      </c>
      <c r="E20" s="270" t="s">
        <v>391</v>
      </c>
      <c r="F20" s="270">
        <v>19</v>
      </c>
    </row>
    <row r="21" spans="1:6">
      <c r="A21" s="270">
        <v>20</v>
      </c>
      <c r="B21" s="398" t="s">
        <v>392</v>
      </c>
      <c r="C21" s="399">
        <v>236020</v>
      </c>
      <c r="D21" s="398" t="s">
        <v>393</v>
      </c>
      <c r="E21" s="270" t="s">
        <v>394</v>
      </c>
      <c r="F21" s="270">
        <v>20</v>
      </c>
    </row>
    <row r="22" spans="1:6">
      <c r="A22" s="270">
        <v>21</v>
      </c>
      <c r="B22" s="398" t="s">
        <v>395</v>
      </c>
      <c r="C22" s="399">
        <v>236021</v>
      </c>
      <c r="D22" s="398" t="s">
        <v>396</v>
      </c>
      <c r="E22" s="270" t="s">
        <v>397</v>
      </c>
      <c r="F22" s="270">
        <v>21</v>
      </c>
    </row>
    <row r="23" spans="1:6">
      <c r="A23" s="270">
        <v>22</v>
      </c>
      <c r="B23" s="398" t="s">
        <v>398</v>
      </c>
      <c r="C23" s="399">
        <v>236022</v>
      </c>
      <c r="D23" s="398" t="s">
        <v>399</v>
      </c>
      <c r="E23" s="270" t="s">
        <v>400</v>
      </c>
      <c r="F23" s="270">
        <v>22</v>
      </c>
    </row>
    <row r="24" spans="1:6">
      <c r="A24" s="270">
        <v>23</v>
      </c>
      <c r="B24" s="398" t="s">
        <v>401</v>
      </c>
      <c r="C24" s="399">
        <v>236023</v>
      </c>
      <c r="D24" s="398" t="s">
        <v>401</v>
      </c>
      <c r="E24" s="270" t="s">
        <v>402</v>
      </c>
      <c r="F24" s="270">
        <v>23</v>
      </c>
    </row>
    <row r="25" spans="1:6">
      <c r="A25" s="270">
        <v>24</v>
      </c>
      <c r="B25" s="398" t="s">
        <v>403</v>
      </c>
      <c r="C25" s="399">
        <v>236024</v>
      </c>
      <c r="D25" s="398" t="s">
        <v>403</v>
      </c>
      <c r="E25" s="270" t="s">
        <v>404</v>
      </c>
      <c r="F25" s="270">
        <v>24</v>
      </c>
    </row>
    <row r="26" spans="1:6">
      <c r="A26" s="270">
        <v>25</v>
      </c>
      <c r="B26" s="398" t="s">
        <v>405</v>
      </c>
      <c r="C26" s="399">
        <v>236025</v>
      </c>
      <c r="D26" s="398" t="s">
        <v>405</v>
      </c>
      <c r="E26" s="270" t="s">
        <v>406</v>
      </c>
      <c r="F26" s="270">
        <v>25</v>
      </c>
    </row>
    <row r="27" spans="1:6">
      <c r="A27" s="270">
        <v>26</v>
      </c>
      <c r="B27" s="398" t="s">
        <v>407</v>
      </c>
      <c r="C27" s="399">
        <v>236026</v>
      </c>
      <c r="D27" s="398" t="s">
        <v>407</v>
      </c>
      <c r="E27" s="270" t="s">
        <v>408</v>
      </c>
      <c r="F27" s="270">
        <v>26</v>
      </c>
    </row>
    <row r="28" spans="1:6">
      <c r="A28" s="270">
        <v>27</v>
      </c>
      <c r="B28" s="398" t="s">
        <v>409</v>
      </c>
      <c r="C28" s="399">
        <v>236027</v>
      </c>
      <c r="D28" s="398" t="s">
        <v>409</v>
      </c>
      <c r="E28" s="270" t="s">
        <v>410</v>
      </c>
      <c r="F28" s="270">
        <v>27</v>
      </c>
    </row>
    <row r="29" spans="1:6">
      <c r="A29" s="270">
        <v>28</v>
      </c>
      <c r="B29" s="398" t="s">
        <v>411</v>
      </c>
      <c r="C29" s="399">
        <v>236028</v>
      </c>
      <c r="D29" s="398" t="s">
        <v>412</v>
      </c>
      <c r="E29" s="270" t="s">
        <v>413</v>
      </c>
      <c r="F29" s="270">
        <v>28</v>
      </c>
    </row>
    <row r="30" spans="1:6">
      <c r="A30" s="270">
        <v>29</v>
      </c>
      <c r="B30" s="400" t="s">
        <v>414</v>
      </c>
      <c r="C30" s="399">
        <v>236029</v>
      </c>
      <c r="D30" s="400" t="s">
        <v>415</v>
      </c>
      <c r="E30" s="270" t="s">
        <v>416</v>
      </c>
      <c r="F30" s="270">
        <v>29</v>
      </c>
    </row>
    <row r="31" spans="1:6">
      <c r="A31" s="270">
        <v>30</v>
      </c>
      <c r="B31" s="400" t="s">
        <v>417</v>
      </c>
      <c r="C31" s="399">
        <v>236030</v>
      </c>
      <c r="D31" s="400" t="s">
        <v>417</v>
      </c>
      <c r="E31" s="270" t="s">
        <v>418</v>
      </c>
      <c r="F31" s="270">
        <v>30</v>
      </c>
    </row>
    <row r="32" spans="1:6">
      <c r="A32" s="270">
        <v>31</v>
      </c>
      <c r="B32" s="400" t="s">
        <v>419</v>
      </c>
      <c r="C32" s="399">
        <v>236031</v>
      </c>
      <c r="D32" s="400" t="s">
        <v>420</v>
      </c>
      <c r="E32" s="270" t="s">
        <v>421</v>
      </c>
      <c r="F32" s="270">
        <v>31</v>
      </c>
    </row>
    <row r="33" spans="1:6">
      <c r="A33" s="270">
        <v>32</v>
      </c>
      <c r="B33" s="400" t="s">
        <v>422</v>
      </c>
      <c r="C33" s="399">
        <v>236032</v>
      </c>
      <c r="D33" s="400" t="s">
        <v>423</v>
      </c>
      <c r="E33" s="270" t="s">
        <v>424</v>
      </c>
      <c r="F33" s="270">
        <v>32</v>
      </c>
    </row>
    <row r="34" spans="1:6">
      <c r="A34" s="270">
        <v>33</v>
      </c>
      <c r="B34" s="400" t="s">
        <v>425</v>
      </c>
      <c r="C34" s="399">
        <v>236033</v>
      </c>
      <c r="D34" s="400" t="s">
        <v>425</v>
      </c>
      <c r="E34" s="270" t="s">
        <v>426</v>
      </c>
      <c r="F34" s="270">
        <v>33</v>
      </c>
    </row>
    <row r="35" spans="1:6">
      <c r="A35" s="270">
        <v>34</v>
      </c>
      <c r="B35" s="400" t="s">
        <v>427</v>
      </c>
      <c r="C35" s="399">
        <v>236034</v>
      </c>
      <c r="D35" s="400" t="s">
        <v>427</v>
      </c>
      <c r="E35" s="270" t="s">
        <v>428</v>
      </c>
      <c r="F35" s="270">
        <v>34</v>
      </c>
    </row>
    <row r="36" spans="1:6">
      <c r="A36" s="270">
        <v>35</v>
      </c>
      <c r="B36" s="401" t="s">
        <v>429</v>
      </c>
      <c r="C36" s="399">
        <v>236035</v>
      </c>
      <c r="D36" s="401" t="s">
        <v>429</v>
      </c>
      <c r="E36" s="270" t="s">
        <v>430</v>
      </c>
      <c r="F36" s="270">
        <v>35</v>
      </c>
    </row>
    <row r="37" spans="1:6">
      <c r="A37" s="270">
        <v>36</v>
      </c>
      <c r="B37" s="400" t="s">
        <v>431</v>
      </c>
      <c r="C37" s="399">
        <v>236036</v>
      </c>
      <c r="D37" s="400" t="s">
        <v>431</v>
      </c>
      <c r="E37" s="270" t="s">
        <v>432</v>
      </c>
      <c r="F37" s="270">
        <v>36</v>
      </c>
    </row>
    <row r="38" spans="1:6">
      <c r="A38" s="270">
        <v>37</v>
      </c>
      <c r="B38" s="400" t="s">
        <v>433</v>
      </c>
      <c r="C38" s="399">
        <v>236037</v>
      </c>
      <c r="D38" s="400" t="s">
        <v>434</v>
      </c>
      <c r="E38" s="270" t="s">
        <v>435</v>
      </c>
      <c r="F38" s="270">
        <v>37</v>
      </c>
    </row>
    <row r="39" spans="1:6">
      <c r="A39" s="270">
        <v>38</v>
      </c>
      <c r="B39" s="402" t="s">
        <v>436</v>
      </c>
      <c r="C39" s="399">
        <v>236038</v>
      </c>
      <c r="D39" s="402" t="s">
        <v>436</v>
      </c>
      <c r="E39" s="270" t="s">
        <v>437</v>
      </c>
      <c r="F39" s="270">
        <v>38</v>
      </c>
    </row>
    <row r="40" spans="1:6">
      <c r="A40" s="270">
        <v>39</v>
      </c>
      <c r="B40" s="403" t="s">
        <v>438</v>
      </c>
      <c r="C40" s="399">
        <v>236039</v>
      </c>
      <c r="D40" s="403" t="s">
        <v>438</v>
      </c>
      <c r="E40" s="270" t="s">
        <v>439</v>
      </c>
      <c r="F40" s="270">
        <v>39</v>
      </c>
    </row>
    <row r="41" spans="1:6">
      <c r="A41" s="270">
        <v>40</v>
      </c>
      <c r="B41" s="404" t="s">
        <v>440</v>
      </c>
      <c r="C41" s="399">
        <v>236040</v>
      </c>
      <c r="D41" s="404" t="s">
        <v>440</v>
      </c>
      <c r="E41" s="270" t="s">
        <v>441</v>
      </c>
      <c r="F41" s="270">
        <v>40</v>
      </c>
    </row>
    <row r="42" spans="1:6">
      <c r="A42" s="270">
        <v>41</v>
      </c>
      <c r="B42" s="404" t="s">
        <v>442</v>
      </c>
      <c r="C42" s="399">
        <v>236041</v>
      </c>
      <c r="D42" s="404" t="s">
        <v>442</v>
      </c>
      <c r="E42" s="270" t="s">
        <v>443</v>
      </c>
      <c r="F42" s="270">
        <v>41</v>
      </c>
    </row>
    <row r="43" spans="1:6">
      <c r="A43" s="270">
        <v>42</v>
      </c>
      <c r="B43" s="404" t="s">
        <v>444</v>
      </c>
      <c r="C43" s="399">
        <v>236042</v>
      </c>
      <c r="D43" s="404" t="s">
        <v>444</v>
      </c>
      <c r="E43" s="270" t="s">
        <v>445</v>
      </c>
      <c r="F43" s="270">
        <v>42</v>
      </c>
    </row>
    <row r="44" spans="1:6">
      <c r="A44" s="270">
        <v>43</v>
      </c>
      <c r="B44" s="404" t="s">
        <v>446</v>
      </c>
      <c r="C44" s="399">
        <v>236043</v>
      </c>
      <c r="D44" s="404" t="s">
        <v>446</v>
      </c>
      <c r="E44" s="270" t="s">
        <v>447</v>
      </c>
      <c r="F44" s="270">
        <v>43</v>
      </c>
    </row>
    <row r="45" spans="1:6">
      <c r="A45" s="270">
        <v>44</v>
      </c>
      <c r="B45" s="404" t="s">
        <v>448</v>
      </c>
      <c r="C45" s="399">
        <v>236044</v>
      </c>
      <c r="D45" s="404" t="s">
        <v>448</v>
      </c>
      <c r="E45" s="270" t="s">
        <v>430</v>
      </c>
      <c r="F45" s="270">
        <v>44</v>
      </c>
    </row>
    <row r="46" spans="1:6">
      <c r="A46" s="270">
        <v>45</v>
      </c>
      <c r="B46" s="404" t="s">
        <v>449</v>
      </c>
      <c r="C46" s="399">
        <v>236045</v>
      </c>
      <c r="D46" s="404" t="s">
        <v>449</v>
      </c>
      <c r="E46" s="270" t="s">
        <v>450</v>
      </c>
      <c r="F46" s="270">
        <v>45</v>
      </c>
    </row>
    <row r="47" spans="1:6">
      <c r="A47" s="270">
        <v>46</v>
      </c>
      <c r="B47" s="404" t="s">
        <v>451</v>
      </c>
      <c r="C47" s="399">
        <v>236046</v>
      </c>
      <c r="D47" s="404" t="s">
        <v>451</v>
      </c>
      <c r="E47" s="270" t="s">
        <v>452</v>
      </c>
      <c r="F47" s="270">
        <v>46</v>
      </c>
    </row>
    <row r="48" spans="1:6">
      <c r="A48" s="270">
        <v>47</v>
      </c>
      <c r="B48" s="404" t="s">
        <v>453</v>
      </c>
      <c r="C48" s="399">
        <v>236047</v>
      </c>
      <c r="D48" s="404" t="s">
        <v>453</v>
      </c>
      <c r="E48" s="270" t="s">
        <v>454</v>
      </c>
      <c r="F48" s="270">
        <v>47</v>
      </c>
    </row>
    <row r="49" spans="1:6">
      <c r="A49" s="270">
        <v>48</v>
      </c>
      <c r="B49" s="404" t="s">
        <v>455</v>
      </c>
      <c r="C49" s="399">
        <v>236048</v>
      </c>
      <c r="D49" s="404" t="s">
        <v>455</v>
      </c>
      <c r="E49" s="270" t="s">
        <v>456</v>
      </c>
      <c r="F49" s="270">
        <v>48</v>
      </c>
    </row>
    <row r="50" spans="1:6">
      <c r="A50" s="270">
        <v>49</v>
      </c>
      <c r="B50" s="404" t="s">
        <v>457</v>
      </c>
      <c r="C50" s="399">
        <v>236049</v>
      </c>
      <c r="D50" s="404" t="s">
        <v>458</v>
      </c>
      <c r="E50" s="270" t="s">
        <v>459</v>
      </c>
      <c r="F50" s="270">
        <v>49</v>
      </c>
    </row>
    <row r="51" spans="1:6">
      <c r="A51" s="270">
        <v>50</v>
      </c>
      <c r="B51" s="404" t="s">
        <v>460</v>
      </c>
      <c r="C51" s="399">
        <v>236050</v>
      </c>
      <c r="D51" s="404" t="s">
        <v>461</v>
      </c>
      <c r="E51" s="270" t="s">
        <v>462</v>
      </c>
      <c r="F51" s="270">
        <v>50</v>
      </c>
    </row>
    <row r="52" spans="1:6">
      <c r="A52" s="270">
        <v>51</v>
      </c>
      <c r="B52" s="404" t="s">
        <v>463</v>
      </c>
      <c r="C52" s="399">
        <v>236051</v>
      </c>
      <c r="D52" s="404" t="s">
        <v>463</v>
      </c>
      <c r="E52" s="270" t="s">
        <v>464</v>
      </c>
      <c r="F52" s="270">
        <v>51</v>
      </c>
    </row>
    <row r="53" spans="1:6">
      <c r="A53" s="270">
        <v>52</v>
      </c>
      <c r="B53" s="404" t="s">
        <v>465</v>
      </c>
      <c r="C53" s="399">
        <v>236052</v>
      </c>
      <c r="D53" s="404" t="s">
        <v>465</v>
      </c>
      <c r="E53" s="270" t="s">
        <v>466</v>
      </c>
      <c r="F53" s="270">
        <v>52</v>
      </c>
    </row>
    <row r="54" spans="1:6">
      <c r="A54" s="270">
        <v>53</v>
      </c>
      <c r="B54" s="404" t="s">
        <v>467</v>
      </c>
      <c r="C54" s="399">
        <v>236053</v>
      </c>
      <c r="D54" s="404" t="s">
        <v>468</v>
      </c>
      <c r="E54" s="270" t="s">
        <v>469</v>
      </c>
      <c r="F54" s="270">
        <v>53</v>
      </c>
    </row>
    <row r="55" spans="1:6">
      <c r="A55" s="270">
        <v>54</v>
      </c>
      <c r="B55" s="404" t="s">
        <v>470</v>
      </c>
      <c r="C55" s="399">
        <v>236054</v>
      </c>
      <c r="D55" s="404" t="s">
        <v>471</v>
      </c>
      <c r="E55" s="270" t="s">
        <v>472</v>
      </c>
      <c r="F55" s="270">
        <v>54</v>
      </c>
    </row>
    <row r="56" spans="1:6">
      <c r="A56" s="270">
        <v>55</v>
      </c>
      <c r="B56" s="404" t="s">
        <v>473</v>
      </c>
      <c r="C56" s="399">
        <v>236055</v>
      </c>
      <c r="D56" s="404" t="s">
        <v>473</v>
      </c>
      <c r="E56" s="270" t="s">
        <v>474</v>
      </c>
      <c r="F56" s="270">
        <v>55</v>
      </c>
    </row>
    <row r="57" spans="1:6">
      <c r="A57" s="270">
        <v>56</v>
      </c>
      <c r="B57" s="404" t="s">
        <v>475</v>
      </c>
      <c r="C57" s="399">
        <v>236056</v>
      </c>
      <c r="D57" s="404" t="s">
        <v>476</v>
      </c>
      <c r="E57" s="270" t="s">
        <v>477</v>
      </c>
      <c r="F57" s="270">
        <v>56</v>
      </c>
    </row>
    <row r="58" spans="1:6">
      <c r="A58" s="270">
        <v>57</v>
      </c>
      <c r="B58" s="404" t="s">
        <v>478</v>
      </c>
      <c r="C58" s="399">
        <v>236057</v>
      </c>
      <c r="D58" s="404" t="s">
        <v>479</v>
      </c>
      <c r="E58" s="270" t="s">
        <v>480</v>
      </c>
      <c r="F58" s="270">
        <v>57</v>
      </c>
    </row>
    <row r="59" spans="1:6">
      <c r="A59" s="270">
        <v>58</v>
      </c>
      <c r="B59" s="404" t="s">
        <v>481</v>
      </c>
      <c r="C59" s="399">
        <v>236058</v>
      </c>
      <c r="D59" s="404" t="s">
        <v>481</v>
      </c>
      <c r="E59" s="270" t="s">
        <v>482</v>
      </c>
      <c r="F59" s="270">
        <v>58</v>
      </c>
    </row>
    <row r="60" spans="1:6">
      <c r="A60" s="270">
        <v>59</v>
      </c>
      <c r="B60" s="404" t="s">
        <v>483</v>
      </c>
      <c r="C60" s="399">
        <v>236059</v>
      </c>
      <c r="D60" s="404" t="s">
        <v>483</v>
      </c>
      <c r="E60" s="270" t="s">
        <v>484</v>
      </c>
      <c r="F60" s="270">
        <v>59</v>
      </c>
    </row>
    <row r="61" spans="1:6">
      <c r="A61" s="270">
        <v>60</v>
      </c>
      <c r="B61" s="404" t="s">
        <v>485</v>
      </c>
      <c r="C61" s="399">
        <v>236060</v>
      </c>
      <c r="D61" s="404" t="s">
        <v>486</v>
      </c>
      <c r="E61" s="270" t="s">
        <v>487</v>
      </c>
      <c r="F61" s="270">
        <v>60</v>
      </c>
    </row>
    <row r="62" spans="1:6">
      <c r="A62" s="270">
        <v>61</v>
      </c>
      <c r="B62" s="404" t="s">
        <v>488</v>
      </c>
      <c r="C62" s="399">
        <v>236061</v>
      </c>
      <c r="D62" s="404" t="s">
        <v>488</v>
      </c>
      <c r="E62" s="270" t="s">
        <v>489</v>
      </c>
      <c r="F62" s="270">
        <v>61</v>
      </c>
    </row>
    <row r="63" spans="1:6">
      <c r="A63" s="270">
        <v>62</v>
      </c>
      <c r="B63" s="405" t="s">
        <v>490</v>
      </c>
      <c r="C63" s="399">
        <v>236062</v>
      </c>
      <c r="D63" s="405" t="s">
        <v>491</v>
      </c>
      <c r="E63" s="270" t="s">
        <v>492</v>
      </c>
      <c r="F63" s="270">
        <v>62</v>
      </c>
    </row>
    <row r="64" spans="1:6">
      <c r="A64" s="270">
        <v>63</v>
      </c>
      <c r="B64" s="405" t="s">
        <v>493</v>
      </c>
      <c r="C64" s="399">
        <v>236063</v>
      </c>
      <c r="D64" s="405" t="s">
        <v>493</v>
      </c>
      <c r="E64" s="270" t="s">
        <v>494</v>
      </c>
      <c r="F64" s="270">
        <v>63</v>
      </c>
    </row>
    <row r="65" spans="1:6">
      <c r="A65" s="270">
        <v>64</v>
      </c>
      <c r="B65" s="405" t="s">
        <v>495</v>
      </c>
      <c r="C65" s="399">
        <v>236064</v>
      </c>
      <c r="D65" s="405" t="s">
        <v>496</v>
      </c>
      <c r="E65" s="270" t="s">
        <v>497</v>
      </c>
      <c r="F65" s="270">
        <v>64</v>
      </c>
    </row>
    <row r="66" spans="1:6">
      <c r="A66" s="270">
        <v>65</v>
      </c>
      <c r="B66" s="405" t="s">
        <v>498</v>
      </c>
      <c r="C66" s="399">
        <v>236065</v>
      </c>
      <c r="D66" s="405" t="s">
        <v>499</v>
      </c>
      <c r="E66" s="270" t="s">
        <v>500</v>
      </c>
      <c r="F66" s="270">
        <v>65</v>
      </c>
    </row>
    <row r="67" spans="1:6">
      <c r="A67" s="270">
        <v>66</v>
      </c>
      <c r="B67" s="405" t="s">
        <v>501</v>
      </c>
      <c r="C67" s="399">
        <v>236066</v>
      </c>
      <c r="D67" s="405" t="s">
        <v>502</v>
      </c>
      <c r="E67" s="270" t="s">
        <v>503</v>
      </c>
      <c r="F67" s="270">
        <v>66</v>
      </c>
    </row>
    <row r="68" spans="1:6">
      <c r="A68" s="270">
        <v>67</v>
      </c>
      <c r="B68" s="405" t="s">
        <v>504</v>
      </c>
      <c r="C68" s="399">
        <v>236067</v>
      </c>
      <c r="D68" s="405" t="s">
        <v>505</v>
      </c>
      <c r="E68" s="270" t="s">
        <v>506</v>
      </c>
      <c r="F68" s="270">
        <v>67</v>
      </c>
    </row>
    <row r="69" spans="1:6">
      <c r="A69" s="270">
        <v>68</v>
      </c>
      <c r="B69" s="405" t="s">
        <v>507</v>
      </c>
      <c r="C69" s="399">
        <v>236068</v>
      </c>
      <c r="D69" s="405" t="s">
        <v>507</v>
      </c>
      <c r="E69" s="270" t="s">
        <v>508</v>
      </c>
      <c r="F69" s="270">
        <v>68</v>
      </c>
    </row>
    <row r="70" spans="1:6">
      <c r="A70" s="270">
        <v>69</v>
      </c>
      <c r="B70" s="405" t="s">
        <v>509</v>
      </c>
      <c r="C70" s="399">
        <v>236069</v>
      </c>
      <c r="D70" s="405" t="s">
        <v>509</v>
      </c>
      <c r="E70" s="270" t="s">
        <v>510</v>
      </c>
      <c r="F70" s="270">
        <v>69</v>
      </c>
    </row>
    <row r="71" spans="1:6">
      <c r="A71" s="270">
        <v>70</v>
      </c>
      <c r="B71" s="405" t="s">
        <v>511</v>
      </c>
      <c r="C71" s="399">
        <v>236070</v>
      </c>
      <c r="D71" s="405" t="s">
        <v>511</v>
      </c>
      <c r="E71" s="270" t="s">
        <v>512</v>
      </c>
      <c r="F71" s="270">
        <v>70</v>
      </c>
    </row>
    <row r="72" spans="1:6">
      <c r="A72" s="270">
        <v>71</v>
      </c>
      <c r="B72" s="405" t="s">
        <v>513</v>
      </c>
      <c r="C72" s="399">
        <v>236071</v>
      </c>
      <c r="D72" s="405" t="s">
        <v>513</v>
      </c>
      <c r="E72" s="270" t="s">
        <v>514</v>
      </c>
      <c r="F72" s="270">
        <v>71</v>
      </c>
    </row>
    <row r="73" spans="1:6">
      <c r="A73" s="270">
        <v>72</v>
      </c>
      <c r="B73" s="405" t="s">
        <v>515</v>
      </c>
      <c r="C73" s="399">
        <v>236072</v>
      </c>
      <c r="D73" s="405" t="s">
        <v>515</v>
      </c>
      <c r="E73" s="270" t="s">
        <v>516</v>
      </c>
      <c r="F73" s="270">
        <v>72</v>
      </c>
    </row>
    <row r="74" spans="1:6">
      <c r="A74" s="270">
        <v>73</v>
      </c>
      <c r="B74" s="405" t="s">
        <v>517</v>
      </c>
      <c r="C74" s="399">
        <v>236073</v>
      </c>
      <c r="D74" s="405" t="s">
        <v>517</v>
      </c>
      <c r="E74" s="270" t="s">
        <v>518</v>
      </c>
      <c r="F74" s="270">
        <v>73</v>
      </c>
    </row>
    <row r="75" spans="1:6">
      <c r="A75" s="270">
        <v>74</v>
      </c>
      <c r="B75" s="405" t="s">
        <v>519</v>
      </c>
      <c r="C75" s="399">
        <v>236074</v>
      </c>
      <c r="D75" s="405" t="s">
        <v>519</v>
      </c>
      <c r="E75" s="270" t="s">
        <v>520</v>
      </c>
      <c r="F75" s="270">
        <v>74</v>
      </c>
    </row>
    <row r="76" spans="1:6">
      <c r="A76" s="270">
        <v>75</v>
      </c>
      <c r="B76" s="405" t="s">
        <v>521</v>
      </c>
      <c r="C76" s="399">
        <v>236075</v>
      </c>
      <c r="D76" s="405" t="s">
        <v>521</v>
      </c>
      <c r="E76" s="270" t="s">
        <v>522</v>
      </c>
      <c r="F76" s="270">
        <v>75</v>
      </c>
    </row>
    <row r="77" spans="1:6">
      <c r="A77" s="270">
        <v>76</v>
      </c>
      <c r="B77" s="405" t="s">
        <v>523</v>
      </c>
      <c r="C77" s="399">
        <v>236076</v>
      </c>
      <c r="D77" s="405" t="s">
        <v>523</v>
      </c>
      <c r="E77" s="270" t="s">
        <v>524</v>
      </c>
      <c r="F77" s="270">
        <v>76</v>
      </c>
    </row>
    <row r="78" spans="1:6">
      <c r="A78" s="270">
        <v>77</v>
      </c>
      <c r="B78" s="406" t="s">
        <v>525</v>
      </c>
      <c r="C78" s="399">
        <v>236077</v>
      </c>
      <c r="D78" s="406" t="s">
        <v>525</v>
      </c>
      <c r="E78" s="270" t="s">
        <v>526</v>
      </c>
      <c r="F78" s="270">
        <v>77</v>
      </c>
    </row>
    <row r="79" spans="1:6">
      <c r="A79" s="270">
        <v>78</v>
      </c>
      <c r="B79" s="407" t="s">
        <v>527</v>
      </c>
      <c r="C79" s="399">
        <v>236078</v>
      </c>
      <c r="D79" s="407" t="s">
        <v>527</v>
      </c>
      <c r="E79" s="270" t="s">
        <v>528</v>
      </c>
      <c r="F79" s="270">
        <v>78</v>
      </c>
    </row>
    <row r="80" spans="1:6">
      <c r="A80" s="270">
        <v>79</v>
      </c>
      <c r="B80" s="407" t="s">
        <v>529</v>
      </c>
      <c r="C80" s="399">
        <v>236079</v>
      </c>
      <c r="D80" s="407" t="s">
        <v>529</v>
      </c>
      <c r="E80" s="270" t="s">
        <v>530</v>
      </c>
      <c r="F80" s="270">
        <v>79</v>
      </c>
    </row>
    <row r="81" spans="1:6">
      <c r="A81" s="270">
        <v>80</v>
      </c>
      <c r="B81" s="407" t="s">
        <v>531</v>
      </c>
      <c r="C81" s="399">
        <v>236080</v>
      </c>
      <c r="D81" s="407" t="s">
        <v>532</v>
      </c>
      <c r="E81" s="270" t="s">
        <v>533</v>
      </c>
      <c r="F81" s="270">
        <v>80</v>
      </c>
    </row>
    <row r="82" spans="1:6">
      <c r="A82" s="270">
        <v>81</v>
      </c>
      <c r="B82" s="407" t="s">
        <v>534</v>
      </c>
      <c r="C82" s="399">
        <v>236081</v>
      </c>
      <c r="D82" s="407" t="s">
        <v>534</v>
      </c>
      <c r="E82" s="270" t="s">
        <v>535</v>
      </c>
      <c r="F82" s="270">
        <v>81</v>
      </c>
    </row>
    <row r="83" spans="1:6">
      <c r="A83" s="270">
        <v>82</v>
      </c>
      <c r="B83" s="407" t="s">
        <v>536</v>
      </c>
      <c r="C83" s="399">
        <v>236082</v>
      </c>
      <c r="D83" s="407" t="s">
        <v>536</v>
      </c>
      <c r="E83" s="270" t="s">
        <v>537</v>
      </c>
      <c r="F83" s="270">
        <v>82</v>
      </c>
    </row>
    <row r="84" spans="1:6">
      <c r="A84" s="270">
        <v>83</v>
      </c>
      <c r="B84" s="407" t="s">
        <v>538</v>
      </c>
      <c r="C84" s="399">
        <v>236083</v>
      </c>
      <c r="D84" s="407" t="s">
        <v>538</v>
      </c>
      <c r="E84" s="270" t="s">
        <v>539</v>
      </c>
      <c r="F84" s="270">
        <v>83</v>
      </c>
    </row>
    <row r="85" spans="1:6">
      <c r="A85" s="270">
        <v>84</v>
      </c>
      <c r="B85" s="407" t="s">
        <v>540</v>
      </c>
      <c r="C85" s="399">
        <v>236084</v>
      </c>
      <c r="D85" s="407" t="s">
        <v>541</v>
      </c>
      <c r="E85" s="270" t="s">
        <v>542</v>
      </c>
      <c r="F85" s="270">
        <v>84</v>
      </c>
    </row>
    <row r="86" spans="1:6">
      <c r="A86" s="270">
        <v>85</v>
      </c>
      <c r="B86" s="407" t="s">
        <v>543</v>
      </c>
      <c r="C86" s="399">
        <v>236085</v>
      </c>
      <c r="D86" s="407" t="s">
        <v>544</v>
      </c>
      <c r="E86" s="270" t="s">
        <v>545</v>
      </c>
      <c r="F86" s="270">
        <v>85</v>
      </c>
    </row>
    <row r="87" spans="1:6">
      <c r="A87" s="270">
        <v>86</v>
      </c>
      <c r="B87" s="407" t="s">
        <v>546</v>
      </c>
      <c r="C87" s="399">
        <v>236086</v>
      </c>
      <c r="D87" s="407" t="s">
        <v>546</v>
      </c>
      <c r="E87" s="270" t="s">
        <v>547</v>
      </c>
      <c r="F87" s="270">
        <v>86</v>
      </c>
    </row>
    <row r="88" spans="1:6">
      <c r="A88" s="270">
        <v>87</v>
      </c>
      <c r="B88" s="407" t="s">
        <v>548</v>
      </c>
      <c r="C88" s="399">
        <v>236087</v>
      </c>
      <c r="D88" s="407" t="s">
        <v>548</v>
      </c>
      <c r="E88" s="270" t="s">
        <v>549</v>
      </c>
      <c r="F88" s="270">
        <v>87</v>
      </c>
    </row>
    <row r="89" spans="1:6">
      <c r="A89" s="270">
        <v>88</v>
      </c>
      <c r="B89" s="408" t="s">
        <v>550</v>
      </c>
      <c r="C89" s="399">
        <v>236088</v>
      </c>
      <c r="D89" s="408" t="s">
        <v>550</v>
      </c>
      <c r="E89" s="270" t="s">
        <v>551</v>
      </c>
      <c r="F89" s="270">
        <v>88</v>
      </c>
    </row>
    <row r="90" spans="1:6">
      <c r="A90" s="270">
        <v>89</v>
      </c>
      <c r="B90" s="408" t="s">
        <v>552</v>
      </c>
      <c r="C90" s="399">
        <v>236089</v>
      </c>
      <c r="D90" s="408" t="s">
        <v>552</v>
      </c>
      <c r="E90" s="270" t="s">
        <v>553</v>
      </c>
      <c r="F90" s="270">
        <v>89</v>
      </c>
    </row>
    <row r="91" spans="1:6">
      <c r="A91" s="270">
        <v>90</v>
      </c>
      <c r="B91" s="408" t="s">
        <v>554</v>
      </c>
      <c r="C91" s="399">
        <v>236090</v>
      </c>
      <c r="D91" s="408" t="s">
        <v>554</v>
      </c>
      <c r="E91" s="270" t="s">
        <v>555</v>
      </c>
      <c r="F91" s="270">
        <v>90</v>
      </c>
    </row>
    <row r="92" spans="1:6">
      <c r="A92" s="270">
        <v>91</v>
      </c>
      <c r="B92" s="408" t="s">
        <v>556</v>
      </c>
      <c r="C92" s="399">
        <v>236091</v>
      </c>
      <c r="D92" s="408" t="s">
        <v>556</v>
      </c>
      <c r="E92" s="270" t="s">
        <v>557</v>
      </c>
      <c r="F92" s="270">
        <v>91</v>
      </c>
    </row>
    <row r="93" spans="1:6">
      <c r="A93" s="270">
        <v>92</v>
      </c>
      <c r="B93" s="407" t="s">
        <v>558</v>
      </c>
      <c r="C93" s="399">
        <v>236092</v>
      </c>
      <c r="D93" s="407" t="s">
        <v>558</v>
      </c>
      <c r="E93" s="270" t="s">
        <v>559</v>
      </c>
      <c r="F93" s="270">
        <v>92</v>
      </c>
    </row>
    <row r="94" spans="1:6">
      <c r="A94" s="270">
        <v>93</v>
      </c>
      <c r="B94" s="407" t="s">
        <v>560</v>
      </c>
      <c r="C94" s="399">
        <v>236093</v>
      </c>
      <c r="D94" s="407" t="s">
        <v>560</v>
      </c>
      <c r="E94" s="270" t="s">
        <v>561</v>
      </c>
      <c r="F94" s="270">
        <v>93</v>
      </c>
    </row>
    <row r="95" spans="1:6">
      <c r="A95" s="270">
        <v>94</v>
      </c>
      <c r="B95" s="407" t="s">
        <v>562</v>
      </c>
      <c r="C95" s="399">
        <v>236094</v>
      </c>
      <c r="D95" s="407" t="s">
        <v>562</v>
      </c>
      <c r="E95" s="270" t="s">
        <v>563</v>
      </c>
      <c r="F95" s="270">
        <v>94</v>
      </c>
    </row>
    <row r="96" spans="1:6">
      <c r="A96" s="270">
        <v>95</v>
      </c>
      <c r="B96" s="409" t="s">
        <v>564</v>
      </c>
      <c r="C96" s="399">
        <v>236095</v>
      </c>
      <c r="D96" s="409" t="s">
        <v>564</v>
      </c>
      <c r="E96" s="270" t="s">
        <v>565</v>
      </c>
      <c r="F96" s="270">
        <v>95</v>
      </c>
    </row>
    <row r="97" spans="1:6">
      <c r="A97" s="270">
        <v>96</v>
      </c>
      <c r="B97" s="407" t="s">
        <v>566</v>
      </c>
      <c r="C97" s="399">
        <v>236096</v>
      </c>
      <c r="D97" s="407" t="s">
        <v>566</v>
      </c>
      <c r="E97" s="270" t="s">
        <v>567</v>
      </c>
      <c r="F97" s="270">
        <v>96</v>
      </c>
    </row>
    <row r="98" spans="1:6">
      <c r="A98" s="270">
        <v>97</v>
      </c>
      <c r="B98" s="407" t="s">
        <v>568</v>
      </c>
      <c r="C98" s="399">
        <v>236097</v>
      </c>
      <c r="D98" s="407" t="s">
        <v>568</v>
      </c>
      <c r="E98" s="270" t="s">
        <v>569</v>
      </c>
      <c r="F98" s="270">
        <v>97</v>
      </c>
    </row>
    <row r="99" spans="1:6">
      <c r="A99" s="270">
        <v>98</v>
      </c>
      <c r="B99" s="407" t="s">
        <v>570</v>
      </c>
      <c r="C99" s="399">
        <v>236098</v>
      </c>
      <c r="D99" s="407" t="s">
        <v>570</v>
      </c>
      <c r="E99" s="270" t="s">
        <v>571</v>
      </c>
      <c r="F99" s="270">
        <v>98</v>
      </c>
    </row>
    <row r="100" spans="1:6">
      <c r="A100" s="270">
        <v>99</v>
      </c>
      <c r="B100" s="407" t="s">
        <v>572</v>
      </c>
      <c r="C100" s="399">
        <v>236099</v>
      </c>
      <c r="D100" s="407" t="s">
        <v>572</v>
      </c>
      <c r="E100" s="270" t="s">
        <v>573</v>
      </c>
      <c r="F100" s="270">
        <v>99</v>
      </c>
    </row>
    <row r="101" spans="1:6">
      <c r="A101" s="270">
        <v>100</v>
      </c>
      <c r="B101" s="407" t="s">
        <v>574</v>
      </c>
      <c r="C101" s="399">
        <v>236100</v>
      </c>
      <c r="D101" s="407" t="s">
        <v>575</v>
      </c>
      <c r="E101" s="270" t="s">
        <v>576</v>
      </c>
      <c r="F101" s="270">
        <v>100</v>
      </c>
    </row>
    <row r="102" spans="1:6">
      <c r="A102" s="270">
        <v>101</v>
      </c>
      <c r="B102" s="407" t="s">
        <v>577</v>
      </c>
      <c r="C102" s="399">
        <v>236101</v>
      </c>
      <c r="D102" s="407" t="s">
        <v>578</v>
      </c>
      <c r="E102" s="270" t="s">
        <v>579</v>
      </c>
      <c r="F102" s="270">
        <v>101</v>
      </c>
    </row>
    <row r="103" spans="1:6">
      <c r="A103" s="270">
        <v>102</v>
      </c>
      <c r="B103" s="407" t="s">
        <v>580</v>
      </c>
      <c r="C103" s="399">
        <v>236102</v>
      </c>
      <c r="D103" s="407" t="s">
        <v>581</v>
      </c>
      <c r="E103" s="270" t="s">
        <v>582</v>
      </c>
      <c r="F103" s="270">
        <v>102</v>
      </c>
    </row>
    <row r="104" spans="1:6">
      <c r="A104" s="270">
        <v>103</v>
      </c>
      <c r="B104" s="407" t="s">
        <v>583</v>
      </c>
      <c r="C104" s="399">
        <v>236103</v>
      </c>
      <c r="D104" s="407" t="s">
        <v>583</v>
      </c>
      <c r="E104" s="270" t="s">
        <v>584</v>
      </c>
      <c r="F104" s="270">
        <v>103</v>
      </c>
    </row>
    <row r="105" spans="1:6">
      <c r="A105" s="270">
        <v>104</v>
      </c>
      <c r="B105" s="407" t="s">
        <v>585</v>
      </c>
      <c r="C105" s="399">
        <v>236104</v>
      </c>
      <c r="D105" s="407" t="s">
        <v>585</v>
      </c>
      <c r="E105" s="270" t="s">
        <v>586</v>
      </c>
      <c r="F105" s="270">
        <v>104</v>
      </c>
    </row>
    <row r="106" spans="1:6">
      <c r="A106" s="270">
        <v>105</v>
      </c>
      <c r="B106" s="407" t="s">
        <v>587</v>
      </c>
      <c r="C106" s="399">
        <v>236105</v>
      </c>
      <c r="D106" s="407" t="s">
        <v>587</v>
      </c>
      <c r="E106" s="270" t="s">
        <v>588</v>
      </c>
      <c r="F106" s="270">
        <v>105</v>
      </c>
    </row>
    <row r="107" spans="1:6">
      <c r="A107" s="270">
        <v>106</v>
      </c>
      <c r="B107" s="407" t="s">
        <v>589</v>
      </c>
      <c r="C107" s="399">
        <v>236106</v>
      </c>
      <c r="D107" s="407" t="s">
        <v>590</v>
      </c>
      <c r="E107" s="270" t="s">
        <v>591</v>
      </c>
      <c r="F107" s="270">
        <v>106</v>
      </c>
    </row>
    <row r="108" spans="1:6">
      <c r="A108" s="270">
        <v>107</v>
      </c>
      <c r="B108" s="407" t="s">
        <v>592</v>
      </c>
      <c r="C108" s="399">
        <v>236107</v>
      </c>
      <c r="D108" s="407" t="s">
        <v>592</v>
      </c>
      <c r="E108" s="270" t="s">
        <v>593</v>
      </c>
      <c r="F108" s="270">
        <v>107</v>
      </c>
    </row>
    <row r="109" spans="1:6">
      <c r="A109" s="270">
        <v>108</v>
      </c>
      <c r="B109" s="407" t="s">
        <v>594</v>
      </c>
      <c r="C109" s="399">
        <v>236108</v>
      </c>
      <c r="D109" s="407" t="s">
        <v>594</v>
      </c>
      <c r="E109" s="270" t="s">
        <v>595</v>
      </c>
      <c r="F109" s="270">
        <v>108</v>
      </c>
    </row>
    <row r="110" spans="1:6">
      <c r="A110" s="270">
        <v>109</v>
      </c>
      <c r="B110" s="407" t="s">
        <v>596</v>
      </c>
      <c r="C110" s="399">
        <v>236109</v>
      </c>
      <c r="D110" s="407" t="s">
        <v>596</v>
      </c>
      <c r="E110" s="270" t="s">
        <v>597</v>
      </c>
      <c r="F110" s="270">
        <v>109</v>
      </c>
    </row>
    <row r="111" spans="1:6">
      <c r="A111" s="270">
        <v>110</v>
      </c>
      <c r="B111" s="407" t="s">
        <v>598</v>
      </c>
      <c r="C111" s="399">
        <v>236110</v>
      </c>
      <c r="D111" s="407" t="s">
        <v>598</v>
      </c>
      <c r="E111" s="270" t="s">
        <v>599</v>
      </c>
      <c r="F111" s="270">
        <v>110</v>
      </c>
    </row>
    <row r="112" spans="1:6">
      <c r="A112" s="270">
        <v>111</v>
      </c>
      <c r="B112" s="407" t="s">
        <v>600</v>
      </c>
      <c r="C112" s="399">
        <v>236111</v>
      </c>
      <c r="D112" s="407" t="s">
        <v>600</v>
      </c>
      <c r="E112" s="270" t="s">
        <v>601</v>
      </c>
      <c r="F112" s="270">
        <v>111</v>
      </c>
    </row>
    <row r="113" spans="1:6">
      <c r="A113" s="270">
        <v>112</v>
      </c>
      <c r="B113" s="407" t="s">
        <v>602</v>
      </c>
      <c r="C113" s="399">
        <v>236112</v>
      </c>
      <c r="D113" s="407" t="s">
        <v>602</v>
      </c>
      <c r="E113" s="270" t="s">
        <v>603</v>
      </c>
      <c r="F113" s="270">
        <v>112</v>
      </c>
    </row>
    <row r="114" spans="1:6">
      <c r="A114" s="270">
        <v>113</v>
      </c>
      <c r="B114" s="407" t="s">
        <v>604</v>
      </c>
      <c r="C114" s="399">
        <v>236113</v>
      </c>
      <c r="D114" s="407" t="s">
        <v>605</v>
      </c>
      <c r="E114" s="270" t="s">
        <v>606</v>
      </c>
      <c r="F114" s="270">
        <v>113</v>
      </c>
    </row>
    <row r="115" spans="1:6">
      <c r="A115" s="270">
        <v>114</v>
      </c>
      <c r="B115" s="407" t="s">
        <v>607</v>
      </c>
      <c r="C115" s="399">
        <v>236114</v>
      </c>
      <c r="D115" s="407" t="s">
        <v>607</v>
      </c>
      <c r="E115" s="270" t="s">
        <v>608</v>
      </c>
      <c r="F115" s="270">
        <v>114</v>
      </c>
    </row>
    <row r="116" spans="1:6">
      <c r="A116" s="270">
        <v>115</v>
      </c>
      <c r="B116" s="407" t="s">
        <v>609</v>
      </c>
      <c r="C116" s="399">
        <v>236115</v>
      </c>
      <c r="D116" s="407" t="s">
        <v>609</v>
      </c>
      <c r="E116" s="270" t="s">
        <v>610</v>
      </c>
      <c r="F116" s="270">
        <v>115</v>
      </c>
    </row>
    <row r="117" spans="1:6">
      <c r="A117" s="270">
        <v>116</v>
      </c>
      <c r="B117" s="410" t="s">
        <v>611</v>
      </c>
      <c r="C117" s="399">
        <v>236116</v>
      </c>
      <c r="D117" s="410" t="s">
        <v>611</v>
      </c>
      <c r="E117" s="270" t="s">
        <v>612</v>
      </c>
      <c r="F117" s="270">
        <v>116</v>
      </c>
    </row>
    <row r="118" spans="1:6">
      <c r="A118" s="270">
        <v>117</v>
      </c>
      <c r="B118" s="411" t="s">
        <v>613</v>
      </c>
      <c r="C118" s="399">
        <v>236117</v>
      </c>
      <c r="D118" s="411" t="s">
        <v>613</v>
      </c>
      <c r="E118" s="270" t="s">
        <v>614</v>
      </c>
      <c r="F118" s="270">
        <v>117</v>
      </c>
    </row>
    <row r="119" spans="1:6">
      <c r="A119" s="270">
        <v>118</v>
      </c>
      <c r="B119" s="411" t="s">
        <v>615</v>
      </c>
      <c r="C119" s="399">
        <v>236118</v>
      </c>
      <c r="D119" s="411" t="s">
        <v>615</v>
      </c>
      <c r="E119" s="270" t="s">
        <v>616</v>
      </c>
      <c r="F119" s="270">
        <v>118</v>
      </c>
    </row>
    <row r="120" spans="1:6">
      <c r="A120" s="270">
        <v>119</v>
      </c>
      <c r="B120" s="411" t="s">
        <v>617</v>
      </c>
      <c r="C120" s="399">
        <v>236119</v>
      </c>
      <c r="D120" s="411" t="s">
        <v>618</v>
      </c>
      <c r="E120" s="270" t="s">
        <v>619</v>
      </c>
      <c r="F120" s="270">
        <v>119</v>
      </c>
    </row>
    <row r="121" spans="1:6">
      <c r="A121" s="270">
        <v>120</v>
      </c>
      <c r="B121" s="411" t="s">
        <v>620</v>
      </c>
      <c r="C121" s="399">
        <v>236120</v>
      </c>
      <c r="D121" s="411" t="s">
        <v>620</v>
      </c>
      <c r="E121" s="270" t="s">
        <v>621</v>
      </c>
      <c r="F121" s="270">
        <v>120</v>
      </c>
    </row>
    <row r="122" spans="1:6">
      <c r="A122" s="270">
        <v>121</v>
      </c>
      <c r="B122" s="411" t="s">
        <v>622</v>
      </c>
      <c r="C122" s="399">
        <v>236121</v>
      </c>
      <c r="D122" s="411" t="s">
        <v>622</v>
      </c>
      <c r="E122" s="270" t="s">
        <v>623</v>
      </c>
      <c r="F122" s="270">
        <v>121</v>
      </c>
    </row>
    <row r="123" spans="1:6">
      <c r="A123" s="270">
        <v>122</v>
      </c>
      <c r="B123" s="411" t="s">
        <v>624</v>
      </c>
      <c r="C123" s="399">
        <v>236122</v>
      </c>
      <c r="D123" s="411" t="s">
        <v>624</v>
      </c>
      <c r="E123" s="270" t="s">
        <v>625</v>
      </c>
      <c r="F123" s="270">
        <v>122</v>
      </c>
    </row>
    <row r="124" spans="1:6">
      <c r="A124" s="270">
        <v>123</v>
      </c>
      <c r="B124" s="411" t="s">
        <v>626</v>
      </c>
      <c r="C124" s="399">
        <v>236123</v>
      </c>
      <c r="D124" s="411" t="s">
        <v>626</v>
      </c>
      <c r="E124" s="270" t="s">
        <v>627</v>
      </c>
      <c r="F124" s="270">
        <v>123</v>
      </c>
    </row>
    <row r="125" spans="1:6">
      <c r="A125" s="270">
        <v>124</v>
      </c>
      <c r="B125" s="411" t="s">
        <v>628</v>
      </c>
      <c r="C125" s="399">
        <v>236124</v>
      </c>
      <c r="D125" s="411" t="s">
        <v>628</v>
      </c>
      <c r="E125" s="270" t="s">
        <v>629</v>
      </c>
      <c r="F125" s="270">
        <v>124</v>
      </c>
    </row>
    <row r="126" spans="1:6">
      <c r="A126" s="270">
        <v>125</v>
      </c>
      <c r="B126" s="411" t="s">
        <v>630</v>
      </c>
      <c r="C126" s="399">
        <v>236125</v>
      </c>
      <c r="D126" s="411" t="s">
        <v>630</v>
      </c>
      <c r="E126" s="270" t="s">
        <v>631</v>
      </c>
      <c r="F126" s="270">
        <v>125</v>
      </c>
    </row>
    <row r="127" spans="1:6">
      <c r="A127" s="270">
        <v>126</v>
      </c>
      <c r="B127" s="411" t="s">
        <v>632</v>
      </c>
      <c r="C127" s="399">
        <v>236126</v>
      </c>
      <c r="D127" s="411" t="s">
        <v>632</v>
      </c>
      <c r="E127" s="270" t="s">
        <v>633</v>
      </c>
      <c r="F127" s="270">
        <v>126</v>
      </c>
    </row>
    <row r="128" spans="1:6">
      <c r="A128" s="270">
        <v>127</v>
      </c>
      <c r="B128" s="411" t="s">
        <v>634</v>
      </c>
      <c r="C128" s="399">
        <v>236127</v>
      </c>
      <c r="D128" s="411" t="s">
        <v>634</v>
      </c>
      <c r="E128" s="270" t="s">
        <v>635</v>
      </c>
      <c r="F128" s="270">
        <v>127</v>
      </c>
    </row>
    <row r="129" spans="1:6">
      <c r="A129" s="270">
        <v>128</v>
      </c>
      <c r="B129" s="411" t="s">
        <v>636</v>
      </c>
      <c r="C129" s="399">
        <v>236128</v>
      </c>
      <c r="D129" s="411" t="s">
        <v>636</v>
      </c>
      <c r="E129" s="270" t="s">
        <v>637</v>
      </c>
      <c r="F129" s="270">
        <v>128</v>
      </c>
    </row>
    <row r="130" spans="1:6">
      <c r="A130" s="270">
        <v>129</v>
      </c>
      <c r="B130" s="411" t="s">
        <v>638</v>
      </c>
      <c r="C130" s="399">
        <v>236129</v>
      </c>
      <c r="D130" s="411" t="s">
        <v>639</v>
      </c>
      <c r="E130" s="270" t="s">
        <v>640</v>
      </c>
      <c r="F130" s="270">
        <v>129</v>
      </c>
    </row>
    <row r="131" spans="1:6">
      <c r="A131" s="270">
        <v>130</v>
      </c>
      <c r="B131" s="411" t="s">
        <v>641</v>
      </c>
      <c r="C131" s="399">
        <v>236130</v>
      </c>
      <c r="D131" s="411" t="s">
        <v>642</v>
      </c>
      <c r="E131" s="270" t="s">
        <v>643</v>
      </c>
      <c r="F131" s="270">
        <v>130</v>
      </c>
    </row>
    <row r="132" spans="1:6">
      <c r="A132" s="270">
        <v>131</v>
      </c>
      <c r="B132" s="411" t="s">
        <v>644</v>
      </c>
      <c r="C132" s="399">
        <v>236131</v>
      </c>
      <c r="D132" s="411" t="s">
        <v>644</v>
      </c>
      <c r="E132" s="270" t="s">
        <v>645</v>
      </c>
      <c r="F132" s="270">
        <v>131</v>
      </c>
    </row>
    <row r="133" spans="1:6">
      <c r="A133" s="270">
        <v>132</v>
      </c>
      <c r="B133" s="411" t="s">
        <v>646</v>
      </c>
      <c r="C133" s="399">
        <v>236132</v>
      </c>
      <c r="D133" s="411" t="s">
        <v>646</v>
      </c>
      <c r="E133" s="270" t="s">
        <v>647</v>
      </c>
      <c r="F133" s="270">
        <v>132</v>
      </c>
    </row>
    <row r="134" spans="1:6">
      <c r="A134" s="270">
        <v>133</v>
      </c>
      <c r="B134" s="411" t="s">
        <v>648</v>
      </c>
      <c r="C134" s="399">
        <v>236133</v>
      </c>
      <c r="D134" s="411" t="s">
        <v>648</v>
      </c>
      <c r="E134" s="270" t="s">
        <v>649</v>
      </c>
      <c r="F134" s="270">
        <v>133</v>
      </c>
    </row>
    <row r="135" spans="1:6">
      <c r="A135" s="270">
        <v>134</v>
      </c>
      <c r="B135" s="411" t="s">
        <v>650</v>
      </c>
      <c r="C135" s="399">
        <v>236134</v>
      </c>
      <c r="D135" s="411" t="s">
        <v>650</v>
      </c>
      <c r="E135" s="270" t="s">
        <v>651</v>
      </c>
      <c r="F135" s="270">
        <v>134</v>
      </c>
    </row>
    <row r="136" spans="1:6">
      <c r="A136" s="270">
        <v>135</v>
      </c>
      <c r="B136" s="411" t="s">
        <v>652</v>
      </c>
      <c r="C136" s="399">
        <v>236135</v>
      </c>
      <c r="D136" s="411" t="s">
        <v>652</v>
      </c>
      <c r="E136" s="270" t="s">
        <v>653</v>
      </c>
      <c r="F136" s="270">
        <v>135</v>
      </c>
    </row>
    <row r="137" spans="1:6">
      <c r="A137" s="270">
        <v>136</v>
      </c>
      <c r="B137" s="411" t="s">
        <v>654</v>
      </c>
      <c r="C137" s="399">
        <v>236136</v>
      </c>
      <c r="D137" s="411" t="s">
        <v>655</v>
      </c>
      <c r="E137" s="270" t="s">
        <v>656</v>
      </c>
      <c r="F137" s="270">
        <v>136</v>
      </c>
    </row>
    <row r="138" spans="1:6">
      <c r="A138" s="270">
        <v>137</v>
      </c>
      <c r="B138" s="411" t="s">
        <v>657</v>
      </c>
      <c r="C138" s="399">
        <v>236137</v>
      </c>
      <c r="D138" s="411" t="s">
        <v>657</v>
      </c>
      <c r="E138" s="270" t="s">
        <v>658</v>
      </c>
      <c r="F138" s="270">
        <v>137</v>
      </c>
    </row>
    <row r="139" spans="1:6">
      <c r="A139" s="270">
        <v>138</v>
      </c>
      <c r="B139" s="411" t="s">
        <v>659</v>
      </c>
      <c r="C139" s="399">
        <v>236138</v>
      </c>
      <c r="D139" s="411" t="s">
        <v>659</v>
      </c>
      <c r="E139" s="270" t="s">
        <v>660</v>
      </c>
      <c r="F139" s="270">
        <v>138</v>
      </c>
    </row>
    <row r="140" spans="1:6">
      <c r="A140" s="270">
        <v>139</v>
      </c>
      <c r="B140" s="411" t="s">
        <v>661</v>
      </c>
      <c r="C140" s="399">
        <v>236139</v>
      </c>
      <c r="D140" s="411" t="s">
        <v>661</v>
      </c>
      <c r="E140" s="270" t="s">
        <v>662</v>
      </c>
      <c r="F140" s="270">
        <v>139</v>
      </c>
    </row>
    <row r="141" spans="1:6">
      <c r="A141" s="270">
        <v>140</v>
      </c>
      <c r="B141" s="411" t="s">
        <v>663</v>
      </c>
      <c r="C141" s="399">
        <v>236140</v>
      </c>
      <c r="D141" s="411" t="s">
        <v>663</v>
      </c>
      <c r="E141" s="270" t="s">
        <v>664</v>
      </c>
      <c r="F141" s="270">
        <v>140</v>
      </c>
    </row>
    <row r="142" spans="1:6">
      <c r="A142" s="270">
        <v>141</v>
      </c>
      <c r="B142" s="411" t="s">
        <v>665</v>
      </c>
      <c r="C142" s="399">
        <v>236141</v>
      </c>
      <c r="D142" s="411" t="s">
        <v>665</v>
      </c>
      <c r="E142" s="270" t="s">
        <v>666</v>
      </c>
      <c r="F142" s="270">
        <v>141</v>
      </c>
    </row>
    <row r="143" spans="1:6">
      <c r="A143" s="270">
        <v>142</v>
      </c>
      <c r="B143" s="411" t="s">
        <v>667</v>
      </c>
      <c r="C143" s="399">
        <v>236142</v>
      </c>
      <c r="D143" s="411" t="s">
        <v>667</v>
      </c>
      <c r="E143" s="270" t="s">
        <v>668</v>
      </c>
      <c r="F143" s="270">
        <v>142</v>
      </c>
    </row>
    <row r="144" spans="1:6">
      <c r="A144" s="270">
        <v>143</v>
      </c>
      <c r="B144" s="411" t="s">
        <v>669</v>
      </c>
      <c r="C144" s="399">
        <v>236143</v>
      </c>
      <c r="D144" s="411" t="s">
        <v>669</v>
      </c>
      <c r="E144" s="270" t="s">
        <v>670</v>
      </c>
      <c r="F144" s="270">
        <v>143</v>
      </c>
    </row>
    <row r="145" spans="1:6">
      <c r="A145" s="270">
        <v>144</v>
      </c>
      <c r="B145" s="411" t="s">
        <v>671</v>
      </c>
      <c r="C145" s="399">
        <v>236144</v>
      </c>
      <c r="D145" s="411" t="s">
        <v>671</v>
      </c>
      <c r="E145" s="270" t="s">
        <v>672</v>
      </c>
      <c r="F145" s="270">
        <v>144</v>
      </c>
    </row>
    <row r="146" spans="1:6">
      <c r="A146" s="270">
        <v>145</v>
      </c>
      <c r="B146" s="411" t="s">
        <v>673</v>
      </c>
      <c r="C146" s="399">
        <v>236145</v>
      </c>
      <c r="D146" s="411" t="s">
        <v>673</v>
      </c>
      <c r="E146" s="270" t="s">
        <v>674</v>
      </c>
      <c r="F146" s="270">
        <v>145</v>
      </c>
    </row>
    <row r="147" spans="1:6">
      <c r="A147" s="270">
        <v>146</v>
      </c>
      <c r="B147" s="411" t="s">
        <v>675</v>
      </c>
      <c r="C147" s="399">
        <v>236146</v>
      </c>
      <c r="D147" s="411" t="s">
        <v>675</v>
      </c>
      <c r="E147" s="270" t="s">
        <v>676</v>
      </c>
      <c r="F147" s="270">
        <v>146</v>
      </c>
    </row>
    <row r="148" spans="1:6">
      <c r="A148" s="270">
        <v>147</v>
      </c>
      <c r="B148" s="411" t="s">
        <v>677</v>
      </c>
      <c r="C148" s="399">
        <v>236147</v>
      </c>
      <c r="D148" s="411" t="s">
        <v>677</v>
      </c>
      <c r="E148" s="270" t="s">
        <v>678</v>
      </c>
      <c r="F148" s="270">
        <v>147</v>
      </c>
    </row>
    <row r="149" spans="1:6">
      <c r="A149" s="270">
        <v>148</v>
      </c>
      <c r="B149" s="411" t="s">
        <v>679</v>
      </c>
      <c r="C149" s="399">
        <v>236148</v>
      </c>
      <c r="D149" s="411" t="s">
        <v>679</v>
      </c>
      <c r="E149" s="270" t="s">
        <v>680</v>
      </c>
      <c r="F149" s="270">
        <v>148</v>
      </c>
    </row>
    <row r="150" spans="1:6">
      <c r="A150" s="270">
        <v>149</v>
      </c>
      <c r="B150" s="411" t="s">
        <v>681</v>
      </c>
      <c r="C150" s="399">
        <v>236149</v>
      </c>
      <c r="D150" s="411" t="s">
        <v>681</v>
      </c>
      <c r="E150" s="270" t="s">
        <v>682</v>
      </c>
      <c r="F150" s="270">
        <v>149</v>
      </c>
    </row>
    <row r="151" spans="1:6">
      <c r="A151" s="270">
        <v>150</v>
      </c>
      <c r="B151" s="411" t="s">
        <v>683</v>
      </c>
      <c r="C151" s="399">
        <v>236150</v>
      </c>
      <c r="D151" s="411" t="s">
        <v>683</v>
      </c>
      <c r="E151" s="270" t="s">
        <v>684</v>
      </c>
      <c r="F151" s="270">
        <v>150</v>
      </c>
    </row>
    <row r="152" spans="1:6">
      <c r="A152" s="270">
        <v>151</v>
      </c>
      <c r="B152" s="411" t="s">
        <v>685</v>
      </c>
      <c r="C152" s="399">
        <v>236151</v>
      </c>
      <c r="D152" s="411" t="s">
        <v>685</v>
      </c>
      <c r="E152" s="270" t="s">
        <v>686</v>
      </c>
      <c r="F152" s="270">
        <v>151</v>
      </c>
    </row>
    <row r="153" spans="1:6">
      <c r="A153" s="270">
        <v>152</v>
      </c>
      <c r="B153" s="411" t="s">
        <v>687</v>
      </c>
      <c r="C153" s="399">
        <v>236152</v>
      </c>
      <c r="D153" s="411" t="s">
        <v>687</v>
      </c>
      <c r="E153" s="270" t="s">
        <v>688</v>
      </c>
      <c r="F153" s="270">
        <v>152</v>
      </c>
    </row>
    <row r="154" spans="1:6">
      <c r="A154" s="270">
        <v>153</v>
      </c>
      <c r="B154" s="411" t="s">
        <v>689</v>
      </c>
      <c r="C154" s="399">
        <v>236153</v>
      </c>
      <c r="D154" s="411" t="s">
        <v>689</v>
      </c>
      <c r="E154" s="270" t="s">
        <v>690</v>
      </c>
      <c r="F154" s="270">
        <v>153</v>
      </c>
    </row>
    <row r="155" spans="1:6">
      <c r="A155" s="270">
        <v>154</v>
      </c>
      <c r="B155" s="411" t="s">
        <v>691</v>
      </c>
      <c r="C155" s="399">
        <v>236154</v>
      </c>
      <c r="D155" s="411" t="s">
        <v>692</v>
      </c>
      <c r="E155" s="270" t="s">
        <v>693</v>
      </c>
      <c r="F155" s="270">
        <v>154</v>
      </c>
    </row>
    <row r="156" spans="1:6">
      <c r="A156" s="270">
        <v>155</v>
      </c>
      <c r="B156" s="411" t="s">
        <v>694</v>
      </c>
      <c r="C156" s="399">
        <v>236155</v>
      </c>
      <c r="D156" s="411" t="s">
        <v>694</v>
      </c>
      <c r="E156" s="270" t="s">
        <v>695</v>
      </c>
      <c r="F156" s="270">
        <v>155</v>
      </c>
    </row>
    <row r="157" spans="1:6">
      <c r="A157" s="270">
        <v>156</v>
      </c>
      <c r="B157" s="411" t="s">
        <v>696</v>
      </c>
      <c r="C157" s="399">
        <v>236156</v>
      </c>
      <c r="D157" s="411" t="s">
        <v>696</v>
      </c>
      <c r="E157" s="270" t="s">
        <v>697</v>
      </c>
      <c r="F157" s="270">
        <v>156</v>
      </c>
    </row>
    <row r="158" spans="1:6">
      <c r="A158" s="270">
        <v>157</v>
      </c>
      <c r="B158" s="411" t="s">
        <v>698</v>
      </c>
      <c r="C158" s="399">
        <v>236157</v>
      </c>
      <c r="D158" s="411" t="s">
        <v>698</v>
      </c>
      <c r="E158" s="270" t="s">
        <v>699</v>
      </c>
      <c r="F158" s="270">
        <v>157</v>
      </c>
    </row>
    <row r="159" spans="1:6">
      <c r="A159" s="270">
        <v>158</v>
      </c>
      <c r="B159" s="411" t="s">
        <v>700</v>
      </c>
      <c r="C159" s="399">
        <v>236158</v>
      </c>
      <c r="D159" s="411" t="s">
        <v>700</v>
      </c>
      <c r="E159" s="270" t="s">
        <v>701</v>
      </c>
      <c r="F159" s="270">
        <v>158</v>
      </c>
    </row>
    <row r="160" spans="1:6">
      <c r="A160" s="270">
        <v>159</v>
      </c>
      <c r="B160" s="412" t="s">
        <v>702</v>
      </c>
      <c r="C160" s="399">
        <v>236159</v>
      </c>
      <c r="D160" s="412" t="s">
        <v>702</v>
      </c>
      <c r="E160" s="270" t="s">
        <v>703</v>
      </c>
      <c r="F160" s="270">
        <v>159</v>
      </c>
    </row>
    <row r="161" spans="1:6">
      <c r="A161" s="270">
        <v>160</v>
      </c>
      <c r="B161" s="413" t="s">
        <v>704</v>
      </c>
      <c r="C161" s="399">
        <v>236160</v>
      </c>
      <c r="D161" s="413" t="s">
        <v>704</v>
      </c>
      <c r="E161" s="270" t="s">
        <v>705</v>
      </c>
      <c r="F161" s="270">
        <v>160</v>
      </c>
    </row>
    <row r="162" spans="1:6">
      <c r="A162" s="270">
        <v>161</v>
      </c>
      <c r="B162" s="413" t="s">
        <v>706</v>
      </c>
      <c r="C162" s="399">
        <v>236161</v>
      </c>
      <c r="D162" s="413" t="s">
        <v>706</v>
      </c>
      <c r="E162" s="270" t="s">
        <v>707</v>
      </c>
      <c r="F162" s="270">
        <v>161</v>
      </c>
    </row>
    <row r="163" spans="1:6">
      <c r="A163" s="270">
        <v>162</v>
      </c>
      <c r="B163" s="413" t="s">
        <v>708</v>
      </c>
      <c r="C163" s="399">
        <v>236162</v>
      </c>
      <c r="D163" s="413" t="s">
        <v>709</v>
      </c>
      <c r="E163" s="270" t="s">
        <v>710</v>
      </c>
      <c r="F163" s="270">
        <v>162</v>
      </c>
    </row>
    <row r="164" spans="1:6">
      <c r="A164" s="270">
        <v>163</v>
      </c>
      <c r="B164" s="413" t="s">
        <v>711</v>
      </c>
      <c r="C164" s="399">
        <v>236163</v>
      </c>
      <c r="D164" s="413" t="s">
        <v>711</v>
      </c>
      <c r="E164" s="270" t="s">
        <v>712</v>
      </c>
      <c r="F164" s="270">
        <v>163</v>
      </c>
    </row>
    <row r="165" spans="1:6">
      <c r="A165" s="270">
        <v>164</v>
      </c>
      <c r="B165" s="413" t="s">
        <v>713</v>
      </c>
      <c r="C165" s="399">
        <v>236164</v>
      </c>
      <c r="D165" s="413" t="s">
        <v>714</v>
      </c>
      <c r="E165" s="270" t="s">
        <v>715</v>
      </c>
      <c r="F165" s="270">
        <v>164</v>
      </c>
    </row>
    <row r="166" spans="1:6">
      <c r="A166" s="270">
        <v>165</v>
      </c>
      <c r="B166" s="413" t="s">
        <v>716</v>
      </c>
      <c r="C166" s="399">
        <v>236165</v>
      </c>
      <c r="D166" s="413" t="s">
        <v>716</v>
      </c>
      <c r="E166" s="270" t="s">
        <v>717</v>
      </c>
      <c r="F166" s="270">
        <v>165</v>
      </c>
    </row>
    <row r="167" spans="1:6">
      <c r="A167" s="270">
        <v>166</v>
      </c>
      <c r="B167" s="413" t="s">
        <v>718</v>
      </c>
      <c r="C167" s="399">
        <v>236166</v>
      </c>
      <c r="D167" s="413" t="s">
        <v>718</v>
      </c>
      <c r="E167" s="270" t="s">
        <v>719</v>
      </c>
      <c r="F167" s="270">
        <v>166</v>
      </c>
    </row>
    <row r="168" spans="1:6">
      <c r="A168" s="270">
        <v>167</v>
      </c>
      <c r="B168" s="413" t="s">
        <v>720</v>
      </c>
      <c r="C168" s="399">
        <v>236167</v>
      </c>
      <c r="D168" s="413" t="s">
        <v>720</v>
      </c>
      <c r="E168" s="270" t="s">
        <v>721</v>
      </c>
      <c r="F168" s="270">
        <v>167</v>
      </c>
    </row>
    <row r="169" spans="1:6">
      <c r="A169" s="270">
        <v>168</v>
      </c>
      <c r="B169" s="413" t="s">
        <v>722</v>
      </c>
      <c r="C169" s="399">
        <v>236168</v>
      </c>
      <c r="D169" s="413" t="s">
        <v>722</v>
      </c>
      <c r="E169" s="270" t="s">
        <v>723</v>
      </c>
      <c r="F169" s="270">
        <v>168</v>
      </c>
    </row>
    <row r="170" spans="1:6">
      <c r="A170" s="270">
        <v>169</v>
      </c>
      <c r="B170" s="413" t="s">
        <v>724</v>
      </c>
      <c r="C170" s="399">
        <v>236169</v>
      </c>
      <c r="D170" s="413" t="s">
        <v>724</v>
      </c>
      <c r="E170" s="270" t="s">
        <v>725</v>
      </c>
      <c r="F170" s="270">
        <v>169</v>
      </c>
    </row>
    <row r="171" spans="1:6">
      <c r="A171" s="270">
        <v>170</v>
      </c>
      <c r="B171" s="413" t="s">
        <v>726</v>
      </c>
      <c r="C171" s="399">
        <v>236170</v>
      </c>
      <c r="D171" s="413" t="s">
        <v>726</v>
      </c>
      <c r="E171" s="270" t="s">
        <v>727</v>
      </c>
      <c r="F171" s="270">
        <v>170</v>
      </c>
    </row>
    <row r="172" spans="1:6">
      <c r="A172" s="270">
        <v>171</v>
      </c>
      <c r="B172" s="413" t="s">
        <v>728</v>
      </c>
      <c r="C172" s="399">
        <v>236171</v>
      </c>
      <c r="D172" s="413" t="s">
        <v>728</v>
      </c>
      <c r="E172" s="270" t="s">
        <v>729</v>
      </c>
      <c r="F172" s="270">
        <v>171</v>
      </c>
    </row>
    <row r="173" spans="1:6">
      <c r="A173" s="270">
        <v>172</v>
      </c>
      <c r="B173" s="413" t="s">
        <v>730</v>
      </c>
      <c r="C173" s="399">
        <v>236172</v>
      </c>
      <c r="D173" s="413" t="s">
        <v>731</v>
      </c>
      <c r="E173" s="270" t="s">
        <v>732</v>
      </c>
      <c r="F173" s="270">
        <v>172</v>
      </c>
    </row>
    <row r="174" spans="1:6">
      <c r="A174" s="270">
        <v>173</v>
      </c>
      <c r="B174" s="413" t="s">
        <v>733</v>
      </c>
      <c r="C174" s="399">
        <v>236173</v>
      </c>
      <c r="D174" s="413" t="s">
        <v>733</v>
      </c>
      <c r="E174" s="270" t="s">
        <v>734</v>
      </c>
      <c r="F174" s="270">
        <v>173</v>
      </c>
    </row>
    <row r="175" spans="1:6">
      <c r="A175" s="270">
        <v>174</v>
      </c>
      <c r="B175" s="413" t="s">
        <v>735</v>
      </c>
      <c r="C175" s="399">
        <v>236174</v>
      </c>
      <c r="D175" s="413" t="s">
        <v>735</v>
      </c>
      <c r="E175" s="270" t="s">
        <v>736</v>
      </c>
      <c r="F175" s="270">
        <v>174</v>
      </c>
    </row>
    <row r="176" spans="1:6">
      <c r="A176" s="270">
        <v>175</v>
      </c>
      <c r="B176" s="413" t="s">
        <v>737</v>
      </c>
      <c r="C176" s="399">
        <v>236175</v>
      </c>
      <c r="D176" s="413" t="s">
        <v>737</v>
      </c>
      <c r="E176" s="270" t="s">
        <v>738</v>
      </c>
      <c r="F176" s="270">
        <v>175</v>
      </c>
    </row>
    <row r="177" spans="1:6">
      <c r="A177" s="270">
        <v>176</v>
      </c>
      <c r="B177" s="413" t="s">
        <v>739</v>
      </c>
      <c r="C177" s="399">
        <v>236176</v>
      </c>
      <c r="D177" s="413" t="s">
        <v>739</v>
      </c>
      <c r="E177" s="270" t="s">
        <v>740</v>
      </c>
      <c r="F177" s="270">
        <v>176</v>
      </c>
    </row>
    <row r="178" spans="1:6">
      <c r="A178" s="270">
        <v>177</v>
      </c>
      <c r="B178" s="413" t="s">
        <v>741</v>
      </c>
      <c r="C178" s="399">
        <v>236177</v>
      </c>
      <c r="D178" s="413" t="s">
        <v>742</v>
      </c>
      <c r="E178" s="270" t="s">
        <v>743</v>
      </c>
      <c r="F178" s="270">
        <v>177</v>
      </c>
    </row>
    <row r="179" spans="1:6">
      <c r="A179" s="270">
        <v>178</v>
      </c>
      <c r="B179" s="413" t="s">
        <v>744</v>
      </c>
      <c r="C179" s="399">
        <v>236178</v>
      </c>
      <c r="D179" s="413" t="s">
        <v>744</v>
      </c>
      <c r="E179" s="270" t="s">
        <v>745</v>
      </c>
      <c r="F179" s="270">
        <v>178</v>
      </c>
    </row>
    <row r="180" spans="1:6">
      <c r="A180" s="270">
        <v>179</v>
      </c>
      <c r="B180" s="413" t="s">
        <v>746</v>
      </c>
      <c r="C180" s="399">
        <v>236179</v>
      </c>
      <c r="D180" s="413" t="s">
        <v>746</v>
      </c>
      <c r="E180" s="270" t="s">
        <v>747</v>
      </c>
      <c r="F180" s="270">
        <v>179</v>
      </c>
    </row>
    <row r="181" spans="1:6">
      <c r="A181" s="270">
        <v>180</v>
      </c>
      <c r="B181" s="413" t="s">
        <v>748</v>
      </c>
      <c r="C181" s="399">
        <v>236180</v>
      </c>
      <c r="D181" s="413" t="s">
        <v>748</v>
      </c>
      <c r="E181" s="270" t="s">
        <v>749</v>
      </c>
      <c r="F181" s="270">
        <v>180</v>
      </c>
    </row>
    <row r="182" spans="1:6">
      <c r="A182" s="270">
        <v>181</v>
      </c>
      <c r="B182" s="413" t="s">
        <v>750</v>
      </c>
      <c r="C182" s="399">
        <v>236181</v>
      </c>
      <c r="D182" s="413" t="s">
        <v>750</v>
      </c>
      <c r="E182" s="270" t="s">
        <v>751</v>
      </c>
      <c r="F182" s="270">
        <v>181</v>
      </c>
    </row>
    <row r="183" spans="1:6">
      <c r="A183" s="270">
        <v>182</v>
      </c>
      <c r="B183" s="413" t="s">
        <v>752</v>
      </c>
      <c r="C183" s="399">
        <v>236182</v>
      </c>
      <c r="D183" s="413" t="s">
        <v>752</v>
      </c>
      <c r="E183" s="270" t="s">
        <v>753</v>
      </c>
      <c r="F183" s="270">
        <v>182</v>
      </c>
    </row>
    <row r="184" spans="1:6">
      <c r="A184" s="270">
        <v>183</v>
      </c>
      <c r="B184" s="413" t="s">
        <v>754</v>
      </c>
      <c r="C184" s="399">
        <v>236183</v>
      </c>
      <c r="D184" s="413" t="s">
        <v>754</v>
      </c>
      <c r="E184" s="270" t="s">
        <v>755</v>
      </c>
      <c r="F184" s="270">
        <v>183</v>
      </c>
    </row>
    <row r="185" spans="1:6">
      <c r="A185" s="270">
        <v>184</v>
      </c>
      <c r="B185" s="413" t="s">
        <v>756</v>
      </c>
      <c r="C185" s="399">
        <v>236184</v>
      </c>
      <c r="D185" s="413" t="s">
        <v>756</v>
      </c>
      <c r="E185" s="270" t="s">
        <v>757</v>
      </c>
      <c r="F185" s="270">
        <v>184</v>
      </c>
    </row>
    <row r="186" spans="1:6">
      <c r="A186" s="270">
        <v>185</v>
      </c>
      <c r="B186" s="413" t="s">
        <v>758</v>
      </c>
      <c r="C186" s="399">
        <v>236185</v>
      </c>
      <c r="D186" s="413" t="s">
        <v>758</v>
      </c>
      <c r="E186" s="270" t="s">
        <v>759</v>
      </c>
      <c r="F186" s="270">
        <v>185</v>
      </c>
    </row>
    <row r="187" spans="1:6">
      <c r="A187" s="270">
        <v>186</v>
      </c>
      <c r="B187" s="413" t="s">
        <v>760</v>
      </c>
      <c r="C187" s="399">
        <v>236186</v>
      </c>
      <c r="D187" s="413" t="s">
        <v>760</v>
      </c>
      <c r="E187" s="270" t="s">
        <v>761</v>
      </c>
      <c r="F187" s="270">
        <v>186</v>
      </c>
    </row>
    <row r="188" spans="1:6">
      <c r="A188" s="270">
        <v>187</v>
      </c>
      <c r="B188" s="413" t="s">
        <v>762</v>
      </c>
      <c r="C188" s="399">
        <v>236187</v>
      </c>
      <c r="D188" s="413" t="s">
        <v>762</v>
      </c>
      <c r="E188" s="270" t="s">
        <v>763</v>
      </c>
      <c r="F188" s="270">
        <v>187</v>
      </c>
    </row>
    <row r="189" spans="1:6">
      <c r="A189" s="270">
        <v>188</v>
      </c>
      <c r="B189" s="413" t="s">
        <v>764</v>
      </c>
      <c r="C189" s="399">
        <v>236188</v>
      </c>
      <c r="D189" s="413" t="s">
        <v>765</v>
      </c>
      <c r="E189" s="270" t="s">
        <v>766</v>
      </c>
      <c r="F189" s="270">
        <v>188</v>
      </c>
    </row>
    <row r="190" spans="1:6">
      <c r="A190" s="270">
        <v>189</v>
      </c>
      <c r="B190" s="413" t="s">
        <v>767</v>
      </c>
      <c r="C190" s="399">
        <v>236189</v>
      </c>
      <c r="D190" s="413" t="s">
        <v>767</v>
      </c>
      <c r="E190" s="270" t="s">
        <v>768</v>
      </c>
      <c r="F190" s="270">
        <v>189</v>
      </c>
    </row>
    <row r="191" spans="1:6">
      <c r="A191" s="270">
        <v>190</v>
      </c>
      <c r="B191" s="413" t="s">
        <v>769</v>
      </c>
      <c r="C191" s="399">
        <v>236190</v>
      </c>
      <c r="D191" s="413" t="s">
        <v>769</v>
      </c>
      <c r="E191" s="270" t="s">
        <v>770</v>
      </c>
      <c r="F191" s="270">
        <v>190</v>
      </c>
    </row>
    <row r="192" spans="1:6">
      <c r="A192" s="270">
        <v>191</v>
      </c>
      <c r="B192" s="413" t="s">
        <v>771</v>
      </c>
      <c r="C192" s="399">
        <v>236191</v>
      </c>
      <c r="D192" s="413" t="s">
        <v>771</v>
      </c>
      <c r="E192" s="270" t="s">
        <v>772</v>
      </c>
      <c r="F192" s="270">
        <v>191</v>
      </c>
    </row>
    <row r="193" spans="1:6">
      <c r="A193" s="270">
        <v>192</v>
      </c>
      <c r="B193" s="413" t="s">
        <v>773</v>
      </c>
      <c r="C193" s="399">
        <v>236192</v>
      </c>
      <c r="D193" s="413" t="s">
        <v>773</v>
      </c>
      <c r="E193" s="270" t="s">
        <v>774</v>
      </c>
      <c r="F193" s="270">
        <v>192</v>
      </c>
    </row>
    <row r="194" spans="1:6">
      <c r="A194" s="270">
        <v>193</v>
      </c>
      <c r="B194" s="413" t="s">
        <v>775</v>
      </c>
      <c r="C194" s="399">
        <v>236193</v>
      </c>
      <c r="D194" s="413" t="s">
        <v>775</v>
      </c>
      <c r="E194" s="270" t="s">
        <v>776</v>
      </c>
      <c r="F194" s="270">
        <v>193</v>
      </c>
    </row>
    <row r="195" spans="1:6">
      <c r="A195" s="270">
        <v>194</v>
      </c>
      <c r="B195" s="413" t="s">
        <v>777</v>
      </c>
      <c r="C195" s="399">
        <v>236194</v>
      </c>
      <c r="D195" s="413" t="s">
        <v>777</v>
      </c>
      <c r="E195" s="270" t="s">
        <v>778</v>
      </c>
      <c r="F195" s="270">
        <v>194</v>
      </c>
    </row>
    <row r="196" spans="1:6">
      <c r="A196" s="270">
        <v>195</v>
      </c>
      <c r="B196" s="413" t="s">
        <v>779</v>
      </c>
      <c r="C196" s="399">
        <v>236195</v>
      </c>
      <c r="D196" s="413" t="s">
        <v>779</v>
      </c>
      <c r="E196" s="270" t="s">
        <v>780</v>
      </c>
      <c r="F196" s="270">
        <v>195</v>
      </c>
    </row>
    <row r="197" spans="1:6">
      <c r="A197" s="270">
        <v>196</v>
      </c>
      <c r="B197" s="413" t="s">
        <v>781</v>
      </c>
      <c r="C197" s="399">
        <v>236196</v>
      </c>
      <c r="D197" s="413" t="s">
        <v>781</v>
      </c>
      <c r="E197" s="270" t="s">
        <v>782</v>
      </c>
      <c r="F197" s="270">
        <v>196</v>
      </c>
    </row>
    <row r="198" spans="1:6">
      <c r="A198" s="270">
        <v>197</v>
      </c>
      <c r="B198" s="413" t="s">
        <v>783</v>
      </c>
      <c r="C198" s="399">
        <v>236197</v>
      </c>
      <c r="D198" s="413" t="s">
        <v>783</v>
      </c>
      <c r="E198" s="270" t="s">
        <v>784</v>
      </c>
      <c r="F198" s="270">
        <v>197</v>
      </c>
    </row>
    <row r="199" spans="1:6">
      <c r="A199" s="270">
        <v>198</v>
      </c>
      <c r="B199" s="413" t="s">
        <v>785</v>
      </c>
      <c r="C199" s="399">
        <v>236198</v>
      </c>
      <c r="D199" s="413" t="s">
        <v>785</v>
      </c>
      <c r="E199" s="270" t="s">
        <v>786</v>
      </c>
      <c r="F199" s="270">
        <v>198</v>
      </c>
    </row>
    <row r="200" spans="1:6">
      <c r="A200" s="270">
        <v>199</v>
      </c>
      <c r="B200" s="413" t="s">
        <v>787</v>
      </c>
      <c r="C200" s="399">
        <v>236199</v>
      </c>
      <c r="D200" s="413" t="s">
        <v>787</v>
      </c>
      <c r="E200" s="270" t="s">
        <v>788</v>
      </c>
      <c r="F200" s="270">
        <v>199</v>
      </c>
    </row>
    <row r="201" spans="1:6">
      <c r="A201" s="270">
        <v>200</v>
      </c>
      <c r="B201" s="414" t="s">
        <v>789</v>
      </c>
      <c r="C201" s="399">
        <v>236200</v>
      </c>
      <c r="D201" s="414" t="s">
        <v>789</v>
      </c>
      <c r="E201" s="270" t="s">
        <v>790</v>
      </c>
      <c r="F201" s="270">
        <v>200</v>
      </c>
    </row>
    <row r="202" spans="1:6">
      <c r="A202" s="270">
        <v>201</v>
      </c>
      <c r="B202" s="414" t="s">
        <v>791</v>
      </c>
      <c r="C202" s="399">
        <v>236201</v>
      </c>
      <c r="D202" s="414" t="s">
        <v>791</v>
      </c>
      <c r="E202" s="270" t="s">
        <v>792</v>
      </c>
      <c r="F202" s="270">
        <v>201</v>
      </c>
    </row>
    <row r="203" spans="1:6">
      <c r="A203" s="270">
        <v>202</v>
      </c>
      <c r="B203" s="414" t="s">
        <v>793</v>
      </c>
      <c r="C203" s="399">
        <v>236202</v>
      </c>
      <c r="D203" s="414" t="s">
        <v>793</v>
      </c>
      <c r="E203" s="270" t="s">
        <v>794</v>
      </c>
      <c r="F203" s="270">
        <v>202</v>
      </c>
    </row>
    <row r="204" spans="1:6">
      <c r="A204" s="270">
        <v>203</v>
      </c>
      <c r="B204" s="414" t="s">
        <v>795</v>
      </c>
      <c r="C204" s="399">
        <v>236203</v>
      </c>
      <c r="D204" s="414" t="s">
        <v>795</v>
      </c>
      <c r="E204" s="270" t="s">
        <v>796</v>
      </c>
      <c r="F204" s="270">
        <v>203</v>
      </c>
    </row>
    <row r="205" spans="1:6">
      <c r="A205" s="270">
        <v>204</v>
      </c>
      <c r="B205" s="414" t="s">
        <v>797</v>
      </c>
      <c r="C205" s="399">
        <v>236204</v>
      </c>
      <c r="D205" s="414" t="s">
        <v>797</v>
      </c>
      <c r="E205" s="270" t="s">
        <v>798</v>
      </c>
      <c r="F205" s="270">
        <v>204</v>
      </c>
    </row>
    <row r="206" spans="1:6">
      <c r="A206" s="270">
        <v>205</v>
      </c>
      <c r="B206" s="414" t="s">
        <v>799</v>
      </c>
      <c r="C206" s="399">
        <v>236205</v>
      </c>
      <c r="D206" s="414" t="s">
        <v>799</v>
      </c>
      <c r="E206" s="270" t="s">
        <v>800</v>
      </c>
      <c r="F206" s="270">
        <v>205</v>
      </c>
    </row>
    <row r="207" spans="1:6">
      <c r="A207" s="270">
        <v>206</v>
      </c>
      <c r="B207" s="414" t="s">
        <v>801</v>
      </c>
      <c r="C207" s="399">
        <v>236206</v>
      </c>
      <c r="D207" s="414" t="s">
        <v>801</v>
      </c>
      <c r="E207" s="270" t="s">
        <v>802</v>
      </c>
      <c r="F207" s="270">
        <v>206</v>
      </c>
    </row>
    <row r="208" spans="1:6">
      <c r="A208" s="270">
        <v>207</v>
      </c>
      <c r="B208" s="414" t="s">
        <v>803</v>
      </c>
      <c r="C208" s="399">
        <v>236207</v>
      </c>
      <c r="D208" s="414" t="s">
        <v>803</v>
      </c>
      <c r="E208" s="270" t="s">
        <v>804</v>
      </c>
      <c r="F208" s="270">
        <v>207</v>
      </c>
    </row>
    <row r="209" spans="1:6">
      <c r="A209" s="270">
        <v>208</v>
      </c>
      <c r="B209" s="414" t="s">
        <v>805</v>
      </c>
      <c r="C209" s="399">
        <v>236208</v>
      </c>
      <c r="D209" s="414" t="s">
        <v>805</v>
      </c>
      <c r="E209" s="270" t="s">
        <v>806</v>
      </c>
      <c r="F209" s="270">
        <v>208</v>
      </c>
    </row>
    <row r="210" spans="1:6">
      <c r="A210" s="270">
        <v>209</v>
      </c>
      <c r="B210" s="414" t="s">
        <v>807</v>
      </c>
      <c r="C210" s="399">
        <v>236209</v>
      </c>
      <c r="D210" s="414" t="s">
        <v>807</v>
      </c>
      <c r="E210" s="270" t="s">
        <v>808</v>
      </c>
      <c r="F210" s="270">
        <v>209</v>
      </c>
    </row>
    <row r="211" spans="1:6">
      <c r="A211" s="270">
        <v>210</v>
      </c>
      <c r="B211" s="414" t="s">
        <v>809</v>
      </c>
      <c r="C211" s="399">
        <v>236210</v>
      </c>
      <c r="D211" s="414" t="s">
        <v>809</v>
      </c>
      <c r="E211" s="270" t="s">
        <v>810</v>
      </c>
      <c r="F211" s="270">
        <v>210</v>
      </c>
    </row>
    <row r="212" spans="1:6">
      <c r="A212" s="270">
        <v>211</v>
      </c>
      <c r="B212" s="414" t="s">
        <v>811</v>
      </c>
      <c r="C212" s="399">
        <v>236211</v>
      </c>
      <c r="D212" s="414" t="s">
        <v>811</v>
      </c>
      <c r="E212" s="270" t="s">
        <v>812</v>
      </c>
      <c r="F212" s="270">
        <v>211</v>
      </c>
    </row>
    <row r="213" spans="1:6">
      <c r="A213" s="270">
        <v>212</v>
      </c>
      <c r="B213" s="414" t="s">
        <v>813</v>
      </c>
      <c r="C213" s="399">
        <v>236212</v>
      </c>
      <c r="D213" s="414" t="s">
        <v>813</v>
      </c>
      <c r="E213" s="270" t="s">
        <v>814</v>
      </c>
      <c r="F213" s="270">
        <v>212</v>
      </c>
    </row>
    <row r="214" spans="1:6">
      <c r="A214" s="270">
        <v>213</v>
      </c>
      <c r="B214" s="414" t="s">
        <v>815</v>
      </c>
      <c r="C214" s="399">
        <v>236213</v>
      </c>
      <c r="D214" s="414" t="s">
        <v>815</v>
      </c>
      <c r="E214" s="270" t="s">
        <v>816</v>
      </c>
      <c r="F214" s="270">
        <v>213</v>
      </c>
    </row>
    <row r="215" spans="1:6">
      <c r="A215" s="270">
        <v>214</v>
      </c>
      <c r="B215" s="414" t="s">
        <v>817</v>
      </c>
      <c r="C215" s="399">
        <v>236214</v>
      </c>
      <c r="D215" s="414" t="s">
        <v>817</v>
      </c>
      <c r="E215" s="270" t="s">
        <v>818</v>
      </c>
      <c r="F215" s="270">
        <v>214</v>
      </c>
    </row>
    <row r="216" spans="1:6">
      <c r="A216" s="270">
        <v>215</v>
      </c>
      <c r="B216" s="414" t="s">
        <v>819</v>
      </c>
      <c r="C216" s="399">
        <v>236215</v>
      </c>
      <c r="D216" s="414" t="s">
        <v>819</v>
      </c>
      <c r="E216" s="270" t="s">
        <v>820</v>
      </c>
      <c r="F216" s="270">
        <v>215</v>
      </c>
    </row>
    <row r="217" spans="1:6">
      <c r="A217" s="270">
        <v>216</v>
      </c>
      <c r="B217" s="414" t="s">
        <v>821</v>
      </c>
      <c r="C217" s="399">
        <v>236216</v>
      </c>
      <c r="D217" s="414" t="s">
        <v>821</v>
      </c>
      <c r="E217" s="270" t="s">
        <v>822</v>
      </c>
      <c r="F217" s="270">
        <v>216</v>
      </c>
    </row>
    <row r="218" spans="1:6">
      <c r="A218" s="270">
        <v>217</v>
      </c>
      <c r="B218" s="414" t="s">
        <v>823</v>
      </c>
      <c r="C218" s="399">
        <v>236217</v>
      </c>
      <c r="D218" s="414" t="s">
        <v>823</v>
      </c>
      <c r="E218" s="270" t="s">
        <v>824</v>
      </c>
      <c r="F218" s="270">
        <v>217</v>
      </c>
    </row>
    <row r="219" spans="1:6">
      <c r="A219" s="270">
        <v>218</v>
      </c>
      <c r="B219" s="414" t="s">
        <v>825</v>
      </c>
      <c r="C219" s="399">
        <v>236218</v>
      </c>
      <c r="D219" s="414" t="s">
        <v>825</v>
      </c>
      <c r="E219" s="270" t="s">
        <v>826</v>
      </c>
      <c r="F219" s="270">
        <v>218</v>
      </c>
    </row>
    <row r="220" spans="1:6">
      <c r="A220" s="270">
        <v>219</v>
      </c>
      <c r="B220" s="414" t="s">
        <v>827</v>
      </c>
      <c r="C220" s="399">
        <v>236219</v>
      </c>
      <c r="D220" s="414" t="s">
        <v>827</v>
      </c>
      <c r="E220" s="270" t="s">
        <v>828</v>
      </c>
      <c r="F220" s="270">
        <v>219</v>
      </c>
    </row>
    <row r="221" spans="1:6">
      <c r="A221" s="270">
        <v>220</v>
      </c>
      <c r="B221" s="414" t="s">
        <v>829</v>
      </c>
      <c r="C221" s="399">
        <v>236220</v>
      </c>
      <c r="D221" s="414" t="s">
        <v>829</v>
      </c>
      <c r="E221" s="270" t="s">
        <v>830</v>
      </c>
      <c r="F221" s="270">
        <v>220</v>
      </c>
    </row>
    <row r="222" spans="1:6">
      <c r="A222" s="270">
        <v>221</v>
      </c>
      <c r="B222" s="414" t="s">
        <v>831</v>
      </c>
      <c r="C222" s="399">
        <v>236221</v>
      </c>
      <c r="D222" s="414" t="s">
        <v>831</v>
      </c>
      <c r="E222" s="270" t="s">
        <v>832</v>
      </c>
      <c r="F222" s="270">
        <v>221</v>
      </c>
    </row>
    <row r="223" spans="1:6">
      <c r="A223" s="270">
        <v>222</v>
      </c>
      <c r="B223" s="414" t="s">
        <v>833</v>
      </c>
      <c r="C223" s="399">
        <v>236222</v>
      </c>
      <c r="D223" s="414" t="s">
        <v>833</v>
      </c>
      <c r="E223" s="270" t="s">
        <v>834</v>
      </c>
      <c r="F223" s="270">
        <v>222</v>
      </c>
    </row>
    <row r="224" spans="1:6">
      <c r="A224" s="270">
        <v>223</v>
      </c>
      <c r="B224" s="414" t="s">
        <v>835</v>
      </c>
      <c r="C224" s="399">
        <v>236223</v>
      </c>
      <c r="D224" s="414" t="s">
        <v>835</v>
      </c>
      <c r="E224" s="270" t="s">
        <v>836</v>
      </c>
      <c r="F224" s="270">
        <v>223</v>
      </c>
    </row>
    <row r="225" spans="1:6">
      <c r="A225" s="270">
        <v>224</v>
      </c>
      <c r="B225" s="414" t="s">
        <v>837</v>
      </c>
      <c r="C225" s="399">
        <v>236224</v>
      </c>
      <c r="D225" s="414" t="s">
        <v>837</v>
      </c>
      <c r="E225" s="270" t="s">
        <v>838</v>
      </c>
      <c r="F225" s="270">
        <v>224</v>
      </c>
    </row>
    <row r="226" spans="1:6">
      <c r="A226" s="270">
        <v>225</v>
      </c>
      <c r="B226" s="414" t="s">
        <v>839</v>
      </c>
      <c r="C226" s="399">
        <v>236225</v>
      </c>
      <c r="D226" s="414" t="s">
        <v>839</v>
      </c>
      <c r="E226" s="270" t="s">
        <v>840</v>
      </c>
      <c r="F226" s="270">
        <v>225</v>
      </c>
    </row>
    <row r="227" spans="1:6">
      <c r="A227" s="270">
        <v>226</v>
      </c>
      <c r="B227" s="414" t="s">
        <v>841</v>
      </c>
      <c r="C227" s="399">
        <v>236226</v>
      </c>
      <c r="D227" s="414" t="s">
        <v>841</v>
      </c>
      <c r="E227" s="270" t="s">
        <v>842</v>
      </c>
      <c r="F227" s="270">
        <v>226</v>
      </c>
    </row>
    <row r="228" spans="1:6">
      <c r="A228" s="270">
        <v>227</v>
      </c>
      <c r="B228" s="414" t="s">
        <v>843</v>
      </c>
      <c r="C228" s="399">
        <v>236227</v>
      </c>
      <c r="D228" s="414" t="s">
        <v>843</v>
      </c>
      <c r="E228" s="270" t="s">
        <v>844</v>
      </c>
      <c r="F228" s="270">
        <v>227</v>
      </c>
    </row>
    <row r="229" spans="1:6">
      <c r="A229" s="270">
        <v>228</v>
      </c>
      <c r="B229" s="414" t="s">
        <v>845</v>
      </c>
      <c r="C229" s="399">
        <v>236228</v>
      </c>
      <c r="D229" s="414" t="s">
        <v>845</v>
      </c>
      <c r="E229" s="270" t="s">
        <v>846</v>
      </c>
      <c r="F229" s="270">
        <v>228</v>
      </c>
    </row>
    <row r="230" spans="1:6">
      <c r="A230" s="270">
        <v>229</v>
      </c>
      <c r="B230" s="414" t="s">
        <v>847</v>
      </c>
      <c r="C230" s="399">
        <v>236229</v>
      </c>
      <c r="D230" s="414" t="s">
        <v>847</v>
      </c>
      <c r="E230" s="270" t="s">
        <v>848</v>
      </c>
      <c r="F230" s="270">
        <v>229</v>
      </c>
    </row>
    <row r="231" spans="1:6">
      <c r="A231" s="270">
        <v>230</v>
      </c>
      <c r="B231" s="414" t="s">
        <v>849</v>
      </c>
      <c r="C231" s="399">
        <v>236230</v>
      </c>
      <c r="D231" s="414" t="s">
        <v>849</v>
      </c>
      <c r="E231" s="270" t="s">
        <v>850</v>
      </c>
      <c r="F231" s="270">
        <v>230</v>
      </c>
    </row>
    <row r="232" spans="1:6">
      <c r="A232" s="270">
        <v>231</v>
      </c>
      <c r="B232" s="414" t="s">
        <v>851</v>
      </c>
      <c r="C232" s="399">
        <v>236231</v>
      </c>
      <c r="D232" s="414" t="s">
        <v>851</v>
      </c>
      <c r="E232" s="270" t="s">
        <v>852</v>
      </c>
      <c r="F232" s="270">
        <v>231</v>
      </c>
    </row>
    <row r="233" spans="1:6">
      <c r="A233" s="270">
        <v>232</v>
      </c>
      <c r="B233" s="414" t="s">
        <v>853</v>
      </c>
      <c r="C233" s="399">
        <v>236232</v>
      </c>
      <c r="D233" s="414" t="s">
        <v>853</v>
      </c>
      <c r="E233" s="270" t="s">
        <v>854</v>
      </c>
      <c r="F233" s="270">
        <v>232</v>
      </c>
    </row>
    <row r="234" spans="1:6">
      <c r="A234" s="270">
        <v>233</v>
      </c>
      <c r="B234" s="414" t="s">
        <v>855</v>
      </c>
      <c r="C234" s="399">
        <v>236233</v>
      </c>
      <c r="D234" s="414" t="s">
        <v>855</v>
      </c>
      <c r="E234" s="270" t="s">
        <v>856</v>
      </c>
      <c r="F234" s="270">
        <v>233</v>
      </c>
    </row>
    <row r="235" spans="1:6">
      <c r="A235" s="270">
        <v>234</v>
      </c>
      <c r="B235" s="414" t="s">
        <v>857</v>
      </c>
      <c r="C235" s="399">
        <v>236234</v>
      </c>
      <c r="D235" s="414" t="s">
        <v>857</v>
      </c>
      <c r="E235" s="270" t="s">
        <v>858</v>
      </c>
      <c r="F235" s="270">
        <v>234</v>
      </c>
    </row>
    <row r="236" spans="1:6">
      <c r="A236" s="270">
        <v>235</v>
      </c>
      <c r="B236" s="414" t="s">
        <v>859</v>
      </c>
      <c r="C236" s="399">
        <v>236235</v>
      </c>
      <c r="D236" s="414" t="s">
        <v>859</v>
      </c>
      <c r="E236" s="270" t="s">
        <v>860</v>
      </c>
      <c r="F236" s="270">
        <v>235</v>
      </c>
    </row>
    <row r="237" spans="1:6">
      <c r="A237" s="270">
        <v>236</v>
      </c>
      <c r="B237" s="414" t="s">
        <v>861</v>
      </c>
      <c r="C237" s="399">
        <v>236236</v>
      </c>
      <c r="D237" s="414" t="s">
        <v>861</v>
      </c>
      <c r="E237" s="270" t="s">
        <v>862</v>
      </c>
      <c r="F237" s="270">
        <v>236</v>
      </c>
    </row>
    <row r="238" spans="1:6">
      <c r="A238" s="270">
        <v>237</v>
      </c>
      <c r="B238" s="414" t="s">
        <v>863</v>
      </c>
      <c r="C238" s="399">
        <v>236237</v>
      </c>
      <c r="D238" s="414" t="s">
        <v>863</v>
      </c>
      <c r="E238" s="270" t="s">
        <v>864</v>
      </c>
      <c r="F238" s="270">
        <v>237</v>
      </c>
    </row>
    <row r="239" spans="1:6">
      <c r="A239" s="270">
        <v>238</v>
      </c>
      <c r="B239" s="414" t="s">
        <v>865</v>
      </c>
      <c r="C239" s="399">
        <v>236238</v>
      </c>
      <c r="D239" s="414" t="s">
        <v>865</v>
      </c>
      <c r="E239" s="270" t="s">
        <v>866</v>
      </c>
      <c r="F239" s="270">
        <v>238</v>
      </c>
    </row>
    <row r="240" spans="1:6">
      <c r="A240" s="270">
        <v>239</v>
      </c>
      <c r="B240" s="414" t="s">
        <v>867</v>
      </c>
      <c r="C240" s="399">
        <v>236239</v>
      </c>
      <c r="D240" s="414" t="s">
        <v>867</v>
      </c>
      <c r="E240" s="270" t="s">
        <v>868</v>
      </c>
      <c r="F240" s="270">
        <v>239</v>
      </c>
    </row>
    <row r="241" spans="1:6">
      <c r="A241" s="270">
        <v>240</v>
      </c>
      <c r="B241" s="415" t="s">
        <v>869</v>
      </c>
      <c r="C241" s="399">
        <v>236240</v>
      </c>
      <c r="D241" s="415" t="s">
        <v>869</v>
      </c>
      <c r="E241" s="270" t="s">
        <v>870</v>
      </c>
      <c r="F241" s="270">
        <v>240</v>
      </c>
    </row>
    <row r="242" spans="1:6">
      <c r="A242" s="270">
        <v>241</v>
      </c>
      <c r="B242" s="416" t="s">
        <v>871</v>
      </c>
      <c r="C242" s="399">
        <v>236241</v>
      </c>
      <c r="D242" s="416" t="s">
        <v>871</v>
      </c>
      <c r="E242" s="270" t="s">
        <v>872</v>
      </c>
      <c r="F242" s="270">
        <v>241</v>
      </c>
    </row>
    <row r="243" spans="1:6">
      <c r="A243" s="270">
        <v>242</v>
      </c>
      <c r="B243" s="416" t="s">
        <v>873</v>
      </c>
      <c r="C243" s="399">
        <v>236242</v>
      </c>
      <c r="D243" s="416" t="s">
        <v>873</v>
      </c>
      <c r="E243" s="270" t="s">
        <v>874</v>
      </c>
      <c r="F243" s="270">
        <v>242</v>
      </c>
    </row>
    <row r="244" spans="1:6">
      <c r="A244" s="270">
        <v>243</v>
      </c>
      <c r="B244" s="416" t="s">
        <v>875</v>
      </c>
      <c r="C244" s="399">
        <v>236243</v>
      </c>
      <c r="D244" s="416" t="s">
        <v>875</v>
      </c>
      <c r="E244" s="270" t="s">
        <v>876</v>
      </c>
      <c r="F244" s="270">
        <v>243</v>
      </c>
    </row>
    <row r="245" spans="1:6">
      <c r="A245" s="270">
        <v>244</v>
      </c>
      <c r="B245" s="416" t="s">
        <v>877</v>
      </c>
      <c r="C245" s="399">
        <v>236244</v>
      </c>
      <c r="D245" s="416" t="s">
        <v>877</v>
      </c>
      <c r="E245" s="270" t="s">
        <v>878</v>
      </c>
      <c r="F245" s="270">
        <v>244</v>
      </c>
    </row>
    <row r="246" spans="1:6">
      <c r="A246" s="270">
        <v>245</v>
      </c>
      <c r="B246" s="416" t="s">
        <v>879</v>
      </c>
      <c r="C246" s="399">
        <v>236245</v>
      </c>
      <c r="D246" s="416" t="s">
        <v>880</v>
      </c>
      <c r="E246" s="270" t="s">
        <v>881</v>
      </c>
      <c r="F246" s="270">
        <v>245</v>
      </c>
    </row>
    <row r="247" spans="1:6">
      <c r="A247" s="270">
        <v>246</v>
      </c>
      <c r="B247" s="416" t="s">
        <v>882</v>
      </c>
      <c r="C247" s="399">
        <v>236246</v>
      </c>
      <c r="D247" s="416" t="s">
        <v>882</v>
      </c>
      <c r="E247" s="270" t="s">
        <v>883</v>
      </c>
      <c r="F247" s="270">
        <v>246</v>
      </c>
    </row>
    <row r="248" spans="1:6">
      <c r="A248" s="270">
        <v>247</v>
      </c>
      <c r="B248" s="416" t="s">
        <v>884</v>
      </c>
      <c r="C248" s="399">
        <v>236247</v>
      </c>
      <c r="D248" s="416" t="s">
        <v>884</v>
      </c>
      <c r="E248" s="270" t="s">
        <v>885</v>
      </c>
      <c r="F248" s="270">
        <v>247</v>
      </c>
    </row>
    <row r="249" spans="1:6">
      <c r="A249" s="270">
        <v>248</v>
      </c>
      <c r="B249" s="416" t="s">
        <v>886</v>
      </c>
      <c r="C249" s="399">
        <v>236248</v>
      </c>
      <c r="D249" s="416" t="s">
        <v>886</v>
      </c>
      <c r="E249" s="270" t="s">
        <v>887</v>
      </c>
      <c r="F249" s="270">
        <v>248</v>
      </c>
    </row>
    <row r="250" spans="1:6">
      <c r="A250" s="270">
        <v>249</v>
      </c>
      <c r="B250" s="416" t="s">
        <v>888</v>
      </c>
      <c r="C250" s="399">
        <v>236249</v>
      </c>
      <c r="D250" s="416" t="s">
        <v>888</v>
      </c>
      <c r="E250" s="270" t="s">
        <v>889</v>
      </c>
      <c r="F250" s="270">
        <v>249</v>
      </c>
    </row>
    <row r="251" spans="1:6">
      <c r="A251" s="270">
        <v>250</v>
      </c>
      <c r="B251" s="416" t="s">
        <v>890</v>
      </c>
      <c r="C251" s="399">
        <v>236250</v>
      </c>
      <c r="D251" s="416" t="s">
        <v>890</v>
      </c>
      <c r="E251" s="270" t="s">
        <v>891</v>
      </c>
      <c r="F251" s="270">
        <v>250</v>
      </c>
    </row>
    <row r="252" spans="1:6">
      <c r="A252" s="270">
        <v>251</v>
      </c>
      <c r="B252" s="416" t="s">
        <v>892</v>
      </c>
      <c r="C252" s="399">
        <v>236251</v>
      </c>
      <c r="D252" s="416" t="s">
        <v>892</v>
      </c>
      <c r="E252" s="270" t="s">
        <v>893</v>
      </c>
      <c r="F252" s="270">
        <v>251</v>
      </c>
    </row>
    <row r="253" spans="1:6">
      <c r="A253" s="270">
        <v>252</v>
      </c>
      <c r="B253" s="416" t="s">
        <v>894</v>
      </c>
      <c r="C253" s="399">
        <v>236252</v>
      </c>
      <c r="D253" s="416" t="s">
        <v>894</v>
      </c>
      <c r="E253" s="270" t="s">
        <v>895</v>
      </c>
      <c r="F253" s="270">
        <v>252</v>
      </c>
    </row>
    <row r="254" spans="1:6">
      <c r="A254" s="270">
        <v>253</v>
      </c>
      <c r="B254" s="416" t="s">
        <v>896</v>
      </c>
      <c r="C254" s="399">
        <v>236253</v>
      </c>
      <c r="D254" s="416" t="s">
        <v>896</v>
      </c>
      <c r="E254" s="270" t="s">
        <v>897</v>
      </c>
      <c r="F254" s="270">
        <v>253</v>
      </c>
    </row>
    <row r="255" spans="1:6">
      <c r="A255" s="270">
        <v>254</v>
      </c>
      <c r="B255" s="416" t="s">
        <v>898</v>
      </c>
      <c r="C255" s="399">
        <v>236254</v>
      </c>
      <c r="D255" s="416" t="s">
        <v>898</v>
      </c>
      <c r="E255" s="270" t="s">
        <v>899</v>
      </c>
      <c r="F255" s="270">
        <v>254</v>
      </c>
    </row>
    <row r="256" spans="1:6">
      <c r="A256" s="270">
        <v>255</v>
      </c>
      <c r="B256" s="416" t="s">
        <v>900</v>
      </c>
      <c r="C256" s="399">
        <v>236255</v>
      </c>
      <c r="D256" s="416" t="s">
        <v>900</v>
      </c>
      <c r="E256" s="270" t="s">
        <v>901</v>
      </c>
      <c r="F256" s="270">
        <v>255</v>
      </c>
    </row>
    <row r="257" spans="1:6">
      <c r="A257" s="270">
        <v>256</v>
      </c>
      <c r="B257" s="416" t="s">
        <v>902</v>
      </c>
      <c r="C257" s="399">
        <v>236256</v>
      </c>
      <c r="D257" s="416" t="s">
        <v>903</v>
      </c>
      <c r="E257" s="270" t="s">
        <v>904</v>
      </c>
      <c r="F257" s="270">
        <v>256</v>
      </c>
    </row>
    <row r="258" spans="1:6">
      <c r="A258" s="270">
        <v>257</v>
      </c>
      <c r="B258" s="416" t="s">
        <v>905</v>
      </c>
      <c r="C258" s="399">
        <v>236257</v>
      </c>
      <c r="D258" s="416" t="s">
        <v>905</v>
      </c>
      <c r="E258" s="270" t="s">
        <v>906</v>
      </c>
      <c r="F258" s="270">
        <v>257</v>
      </c>
    </row>
    <row r="259" spans="1:6">
      <c r="A259" s="270">
        <v>258</v>
      </c>
      <c r="B259" s="416" t="s">
        <v>907</v>
      </c>
      <c r="C259" s="399">
        <v>236258</v>
      </c>
      <c r="D259" s="416" t="s">
        <v>907</v>
      </c>
      <c r="E259" s="270" t="s">
        <v>908</v>
      </c>
      <c r="F259" s="270">
        <v>258</v>
      </c>
    </row>
    <row r="260" spans="1:6">
      <c r="A260" s="270">
        <v>259</v>
      </c>
      <c r="B260" s="416" t="s">
        <v>909</v>
      </c>
      <c r="C260" s="399">
        <v>236259</v>
      </c>
      <c r="D260" s="416" t="s">
        <v>909</v>
      </c>
      <c r="E260" s="270" t="s">
        <v>910</v>
      </c>
      <c r="F260" s="270">
        <v>259</v>
      </c>
    </row>
    <row r="261" spans="1:6">
      <c r="A261" s="270">
        <v>260</v>
      </c>
      <c r="B261" s="416" t="s">
        <v>911</v>
      </c>
      <c r="C261" s="399">
        <v>236260</v>
      </c>
      <c r="D261" s="416" t="s">
        <v>911</v>
      </c>
      <c r="E261" s="270" t="s">
        <v>912</v>
      </c>
      <c r="F261" s="270">
        <v>260</v>
      </c>
    </row>
    <row r="262" spans="1:6">
      <c r="A262" s="270">
        <v>261</v>
      </c>
      <c r="B262" s="416" t="s">
        <v>913</v>
      </c>
      <c r="C262" s="399">
        <v>236261</v>
      </c>
      <c r="D262" s="416" t="s">
        <v>913</v>
      </c>
      <c r="E262" s="270" t="s">
        <v>914</v>
      </c>
      <c r="F262" s="270">
        <v>261</v>
      </c>
    </row>
    <row r="263" spans="1:6">
      <c r="A263" s="270">
        <v>262</v>
      </c>
      <c r="B263" s="416" t="s">
        <v>915</v>
      </c>
      <c r="C263" s="399">
        <v>236262</v>
      </c>
      <c r="D263" s="416" t="s">
        <v>915</v>
      </c>
      <c r="E263" s="270" t="s">
        <v>916</v>
      </c>
      <c r="F263" s="270">
        <v>262</v>
      </c>
    </row>
    <row r="264" spans="1:6">
      <c r="A264" s="270">
        <v>263</v>
      </c>
      <c r="B264" s="416" t="s">
        <v>917</v>
      </c>
      <c r="C264" s="399">
        <v>236263</v>
      </c>
      <c r="D264" s="416" t="s">
        <v>917</v>
      </c>
      <c r="E264" s="270" t="s">
        <v>918</v>
      </c>
      <c r="F264" s="270">
        <v>263</v>
      </c>
    </row>
    <row r="265" spans="1:6">
      <c r="A265" s="270">
        <v>264</v>
      </c>
      <c r="B265" t="s">
        <v>919</v>
      </c>
      <c r="C265" s="399">
        <v>236264</v>
      </c>
      <c r="D265" t="s">
        <v>919</v>
      </c>
      <c r="E265" s="270" t="s">
        <v>920</v>
      </c>
      <c r="F265" s="270">
        <v>264</v>
      </c>
    </row>
    <row r="266" spans="1:6">
      <c r="A266" s="270">
        <v>265</v>
      </c>
      <c r="B266" t="s">
        <v>921</v>
      </c>
      <c r="C266" s="399">
        <v>236265</v>
      </c>
      <c r="D266" t="s">
        <v>921</v>
      </c>
      <c r="E266" s="270" t="s">
        <v>922</v>
      </c>
      <c r="F266" s="270">
        <v>265</v>
      </c>
    </row>
    <row r="267" spans="1:6">
      <c r="A267" s="270">
        <v>266</v>
      </c>
      <c r="B267" t="s">
        <v>923</v>
      </c>
      <c r="C267" s="399">
        <v>236266</v>
      </c>
      <c r="D267" t="s">
        <v>923</v>
      </c>
      <c r="E267" s="270" t="s">
        <v>924</v>
      </c>
      <c r="F267" s="270">
        <v>266</v>
      </c>
    </row>
    <row r="268" spans="1:6">
      <c r="B268" s="417"/>
      <c r="C268" s="417"/>
      <c r="D268" s="417"/>
    </row>
  </sheetData>
  <phoneticPr fontId="3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54"/>
  <sheetViews>
    <sheetView zoomScaleNormal="100" workbookViewId="0">
      <selection activeCell="C6" sqref="C6:E6"/>
    </sheetView>
  </sheetViews>
  <sheetFormatPr defaultColWidth="9" defaultRowHeight="13.5"/>
  <cols>
    <col min="1" max="1" width="5.75" style="2" customWidth="1"/>
    <col min="2" max="2" width="20.125" style="2" customWidth="1"/>
    <col min="3" max="3" width="18.375" style="2" customWidth="1"/>
    <col min="4" max="4" width="5.625" style="2" customWidth="1"/>
    <col min="5" max="5" width="13.25" style="2" customWidth="1"/>
    <col min="6" max="6" width="5.75" style="2" customWidth="1"/>
    <col min="7" max="7" width="16.125" style="2" customWidth="1"/>
    <col min="8" max="8" width="4.5" style="2" customWidth="1"/>
    <col min="9" max="9" width="16.125" style="2" customWidth="1"/>
    <col min="10" max="11" width="9" style="2" customWidth="1"/>
    <col min="12" max="12" width="25.5" style="2" customWidth="1"/>
    <col min="13" max="13" width="11.625" style="2" customWidth="1"/>
    <col min="14" max="19" width="9" style="2" customWidth="1"/>
    <col min="20" max="255" width="9" style="2"/>
    <col min="256" max="256" width="5.75" style="2" customWidth="1"/>
    <col min="257" max="257" width="16.125" style="2" customWidth="1"/>
    <col min="258" max="258" width="5.75" style="2" customWidth="1"/>
    <col min="259" max="259" width="16.125" style="2" customWidth="1"/>
    <col min="260" max="260" width="5.75" style="2" customWidth="1"/>
    <col min="261" max="261" width="16.125" style="2" customWidth="1"/>
    <col min="262" max="262" width="5.75" style="2" customWidth="1"/>
    <col min="263" max="263" width="16.125" style="2" customWidth="1"/>
    <col min="264" max="264" width="4.5" style="2" customWidth="1"/>
    <col min="265" max="265" width="16.125" style="2" customWidth="1"/>
    <col min="266" max="266" width="9" style="2" customWidth="1"/>
    <col min="267" max="275" width="0" style="2" hidden="1" customWidth="1"/>
    <col min="276" max="511" width="9" style="2"/>
    <col min="512" max="512" width="5.75" style="2" customWidth="1"/>
    <col min="513" max="513" width="16.125" style="2" customWidth="1"/>
    <col min="514" max="514" width="5.75" style="2" customWidth="1"/>
    <col min="515" max="515" width="16.125" style="2" customWidth="1"/>
    <col min="516" max="516" width="5.75" style="2" customWidth="1"/>
    <col min="517" max="517" width="16.125" style="2" customWidth="1"/>
    <col min="518" max="518" width="5.75" style="2" customWidth="1"/>
    <col min="519" max="519" width="16.125" style="2" customWidth="1"/>
    <col min="520" max="520" width="4.5" style="2" customWidth="1"/>
    <col min="521" max="521" width="16.125" style="2" customWidth="1"/>
    <col min="522" max="522" width="9" style="2" customWidth="1"/>
    <col min="523" max="531" width="0" style="2" hidden="1" customWidth="1"/>
    <col min="532" max="767" width="9" style="2"/>
    <col min="768" max="768" width="5.75" style="2" customWidth="1"/>
    <col min="769" max="769" width="16.125" style="2" customWidth="1"/>
    <col min="770" max="770" width="5.75" style="2" customWidth="1"/>
    <col min="771" max="771" width="16.125" style="2" customWidth="1"/>
    <col min="772" max="772" width="5.75" style="2" customWidth="1"/>
    <col min="773" max="773" width="16.125" style="2" customWidth="1"/>
    <col min="774" max="774" width="5.75" style="2" customWidth="1"/>
    <col min="775" max="775" width="16.125" style="2" customWidth="1"/>
    <col min="776" max="776" width="4.5" style="2" customWidth="1"/>
    <col min="777" max="777" width="16.125" style="2" customWidth="1"/>
    <col min="778" max="778" width="9" style="2" customWidth="1"/>
    <col min="779" max="787" width="0" style="2" hidden="1" customWidth="1"/>
    <col min="788" max="1023" width="9" style="2"/>
    <col min="1024" max="1024" width="5.75" style="2" customWidth="1"/>
    <col min="1025" max="1025" width="16.125" style="2" customWidth="1"/>
    <col min="1026" max="1026" width="5.75" style="2" customWidth="1"/>
    <col min="1027" max="1027" width="16.125" style="2" customWidth="1"/>
    <col min="1028" max="1028" width="5.75" style="2" customWidth="1"/>
    <col min="1029" max="1029" width="16.125" style="2" customWidth="1"/>
    <col min="1030" max="1030" width="5.75" style="2" customWidth="1"/>
    <col min="1031" max="1031" width="16.125" style="2" customWidth="1"/>
    <col min="1032" max="1032" width="4.5" style="2" customWidth="1"/>
    <col min="1033" max="1033" width="16.125" style="2" customWidth="1"/>
    <col min="1034" max="1034" width="9" style="2" customWidth="1"/>
    <col min="1035" max="1043" width="0" style="2" hidden="1" customWidth="1"/>
    <col min="1044" max="1279" width="9" style="2"/>
    <col min="1280" max="1280" width="5.75" style="2" customWidth="1"/>
    <col min="1281" max="1281" width="16.125" style="2" customWidth="1"/>
    <col min="1282" max="1282" width="5.75" style="2" customWidth="1"/>
    <col min="1283" max="1283" width="16.125" style="2" customWidth="1"/>
    <col min="1284" max="1284" width="5.75" style="2" customWidth="1"/>
    <col min="1285" max="1285" width="16.125" style="2" customWidth="1"/>
    <col min="1286" max="1286" width="5.75" style="2" customWidth="1"/>
    <col min="1287" max="1287" width="16.125" style="2" customWidth="1"/>
    <col min="1288" max="1288" width="4.5" style="2" customWidth="1"/>
    <col min="1289" max="1289" width="16.125" style="2" customWidth="1"/>
    <col min="1290" max="1290" width="9" style="2" customWidth="1"/>
    <col min="1291" max="1299" width="0" style="2" hidden="1" customWidth="1"/>
    <col min="1300" max="1535" width="9" style="2"/>
    <col min="1536" max="1536" width="5.75" style="2" customWidth="1"/>
    <col min="1537" max="1537" width="16.125" style="2" customWidth="1"/>
    <col min="1538" max="1538" width="5.75" style="2" customWidth="1"/>
    <col min="1539" max="1539" width="16.125" style="2" customWidth="1"/>
    <col min="1540" max="1540" width="5.75" style="2" customWidth="1"/>
    <col min="1541" max="1541" width="16.125" style="2" customWidth="1"/>
    <col min="1542" max="1542" width="5.75" style="2" customWidth="1"/>
    <col min="1543" max="1543" width="16.125" style="2" customWidth="1"/>
    <col min="1544" max="1544" width="4.5" style="2" customWidth="1"/>
    <col min="1545" max="1545" width="16.125" style="2" customWidth="1"/>
    <col min="1546" max="1546" width="9" style="2" customWidth="1"/>
    <col min="1547" max="1555" width="0" style="2" hidden="1" customWidth="1"/>
    <col min="1556" max="1791" width="9" style="2"/>
    <col min="1792" max="1792" width="5.75" style="2" customWidth="1"/>
    <col min="1793" max="1793" width="16.125" style="2" customWidth="1"/>
    <col min="1794" max="1794" width="5.75" style="2" customWidth="1"/>
    <col min="1795" max="1795" width="16.125" style="2" customWidth="1"/>
    <col min="1796" max="1796" width="5.75" style="2" customWidth="1"/>
    <col min="1797" max="1797" width="16.125" style="2" customWidth="1"/>
    <col min="1798" max="1798" width="5.75" style="2" customWidth="1"/>
    <col min="1799" max="1799" width="16.125" style="2" customWidth="1"/>
    <col min="1800" max="1800" width="4.5" style="2" customWidth="1"/>
    <col min="1801" max="1801" width="16.125" style="2" customWidth="1"/>
    <col min="1802" max="1802" width="9" style="2" customWidth="1"/>
    <col min="1803" max="1811" width="0" style="2" hidden="1" customWidth="1"/>
    <col min="1812" max="2047" width="9" style="2"/>
    <col min="2048" max="2048" width="5.75" style="2" customWidth="1"/>
    <col min="2049" max="2049" width="16.125" style="2" customWidth="1"/>
    <col min="2050" max="2050" width="5.75" style="2" customWidth="1"/>
    <col min="2051" max="2051" width="16.125" style="2" customWidth="1"/>
    <col min="2052" max="2052" width="5.75" style="2" customWidth="1"/>
    <col min="2053" max="2053" width="16.125" style="2" customWidth="1"/>
    <col min="2054" max="2054" width="5.75" style="2" customWidth="1"/>
    <col min="2055" max="2055" width="16.125" style="2" customWidth="1"/>
    <col min="2056" max="2056" width="4.5" style="2" customWidth="1"/>
    <col min="2057" max="2057" width="16.125" style="2" customWidth="1"/>
    <col min="2058" max="2058" width="9" style="2" customWidth="1"/>
    <col min="2059" max="2067" width="0" style="2" hidden="1" customWidth="1"/>
    <col min="2068" max="2303" width="9" style="2"/>
    <col min="2304" max="2304" width="5.75" style="2" customWidth="1"/>
    <col min="2305" max="2305" width="16.125" style="2" customWidth="1"/>
    <col min="2306" max="2306" width="5.75" style="2" customWidth="1"/>
    <col min="2307" max="2307" width="16.125" style="2" customWidth="1"/>
    <col min="2308" max="2308" width="5.75" style="2" customWidth="1"/>
    <col min="2309" max="2309" width="16.125" style="2" customWidth="1"/>
    <col min="2310" max="2310" width="5.75" style="2" customWidth="1"/>
    <col min="2311" max="2311" width="16.125" style="2" customWidth="1"/>
    <col min="2312" max="2312" width="4.5" style="2" customWidth="1"/>
    <col min="2313" max="2313" width="16.125" style="2" customWidth="1"/>
    <col min="2314" max="2314" width="9" style="2" customWidth="1"/>
    <col min="2315" max="2323" width="0" style="2" hidden="1" customWidth="1"/>
    <col min="2324" max="2559" width="9" style="2"/>
    <col min="2560" max="2560" width="5.75" style="2" customWidth="1"/>
    <col min="2561" max="2561" width="16.125" style="2" customWidth="1"/>
    <col min="2562" max="2562" width="5.75" style="2" customWidth="1"/>
    <col min="2563" max="2563" width="16.125" style="2" customWidth="1"/>
    <col min="2564" max="2564" width="5.75" style="2" customWidth="1"/>
    <col min="2565" max="2565" width="16.125" style="2" customWidth="1"/>
    <col min="2566" max="2566" width="5.75" style="2" customWidth="1"/>
    <col min="2567" max="2567" width="16.125" style="2" customWidth="1"/>
    <col min="2568" max="2568" width="4.5" style="2" customWidth="1"/>
    <col min="2569" max="2569" width="16.125" style="2" customWidth="1"/>
    <col min="2570" max="2570" width="9" style="2" customWidth="1"/>
    <col min="2571" max="2579" width="0" style="2" hidden="1" customWidth="1"/>
    <col min="2580" max="2815" width="9" style="2"/>
    <col min="2816" max="2816" width="5.75" style="2" customWidth="1"/>
    <col min="2817" max="2817" width="16.125" style="2" customWidth="1"/>
    <col min="2818" max="2818" width="5.75" style="2" customWidth="1"/>
    <col min="2819" max="2819" width="16.125" style="2" customWidth="1"/>
    <col min="2820" max="2820" width="5.75" style="2" customWidth="1"/>
    <col min="2821" max="2821" width="16.125" style="2" customWidth="1"/>
    <col min="2822" max="2822" width="5.75" style="2" customWidth="1"/>
    <col min="2823" max="2823" width="16.125" style="2" customWidth="1"/>
    <col min="2824" max="2824" width="4.5" style="2" customWidth="1"/>
    <col min="2825" max="2825" width="16.125" style="2" customWidth="1"/>
    <col min="2826" max="2826" width="9" style="2" customWidth="1"/>
    <col min="2827" max="2835" width="0" style="2" hidden="1" customWidth="1"/>
    <col min="2836" max="3071" width="9" style="2"/>
    <col min="3072" max="3072" width="5.75" style="2" customWidth="1"/>
    <col min="3073" max="3073" width="16.125" style="2" customWidth="1"/>
    <col min="3074" max="3074" width="5.75" style="2" customWidth="1"/>
    <col min="3075" max="3075" width="16.125" style="2" customWidth="1"/>
    <col min="3076" max="3076" width="5.75" style="2" customWidth="1"/>
    <col min="3077" max="3077" width="16.125" style="2" customWidth="1"/>
    <col min="3078" max="3078" width="5.75" style="2" customWidth="1"/>
    <col min="3079" max="3079" width="16.125" style="2" customWidth="1"/>
    <col min="3080" max="3080" width="4.5" style="2" customWidth="1"/>
    <col min="3081" max="3081" width="16.125" style="2" customWidth="1"/>
    <col min="3082" max="3082" width="9" style="2" customWidth="1"/>
    <col min="3083" max="3091" width="0" style="2" hidden="1" customWidth="1"/>
    <col min="3092" max="3327" width="9" style="2"/>
    <col min="3328" max="3328" width="5.75" style="2" customWidth="1"/>
    <col min="3329" max="3329" width="16.125" style="2" customWidth="1"/>
    <col min="3330" max="3330" width="5.75" style="2" customWidth="1"/>
    <col min="3331" max="3331" width="16.125" style="2" customWidth="1"/>
    <col min="3332" max="3332" width="5.75" style="2" customWidth="1"/>
    <col min="3333" max="3333" width="16.125" style="2" customWidth="1"/>
    <col min="3334" max="3334" width="5.75" style="2" customWidth="1"/>
    <col min="3335" max="3335" width="16.125" style="2" customWidth="1"/>
    <col min="3336" max="3336" width="4.5" style="2" customWidth="1"/>
    <col min="3337" max="3337" width="16.125" style="2" customWidth="1"/>
    <col min="3338" max="3338" width="9" style="2" customWidth="1"/>
    <col min="3339" max="3347" width="0" style="2" hidden="1" customWidth="1"/>
    <col min="3348" max="3583" width="9" style="2"/>
    <col min="3584" max="3584" width="5.75" style="2" customWidth="1"/>
    <col min="3585" max="3585" width="16.125" style="2" customWidth="1"/>
    <col min="3586" max="3586" width="5.75" style="2" customWidth="1"/>
    <col min="3587" max="3587" width="16.125" style="2" customWidth="1"/>
    <col min="3588" max="3588" width="5.75" style="2" customWidth="1"/>
    <col min="3589" max="3589" width="16.125" style="2" customWidth="1"/>
    <col min="3590" max="3590" width="5.75" style="2" customWidth="1"/>
    <col min="3591" max="3591" width="16.125" style="2" customWidth="1"/>
    <col min="3592" max="3592" width="4.5" style="2" customWidth="1"/>
    <col min="3593" max="3593" width="16.125" style="2" customWidth="1"/>
    <col min="3594" max="3594" width="9" style="2" customWidth="1"/>
    <col min="3595" max="3603" width="0" style="2" hidden="1" customWidth="1"/>
    <col min="3604" max="3839" width="9" style="2"/>
    <col min="3840" max="3840" width="5.75" style="2" customWidth="1"/>
    <col min="3841" max="3841" width="16.125" style="2" customWidth="1"/>
    <col min="3842" max="3842" width="5.75" style="2" customWidth="1"/>
    <col min="3843" max="3843" width="16.125" style="2" customWidth="1"/>
    <col min="3844" max="3844" width="5.75" style="2" customWidth="1"/>
    <col min="3845" max="3845" width="16.125" style="2" customWidth="1"/>
    <col min="3846" max="3846" width="5.75" style="2" customWidth="1"/>
    <col min="3847" max="3847" width="16.125" style="2" customWidth="1"/>
    <col min="3848" max="3848" width="4.5" style="2" customWidth="1"/>
    <col min="3849" max="3849" width="16.125" style="2" customWidth="1"/>
    <col min="3850" max="3850" width="9" style="2" customWidth="1"/>
    <col min="3851" max="3859" width="0" style="2" hidden="1" customWidth="1"/>
    <col min="3860" max="4095" width="9" style="2"/>
    <col min="4096" max="4096" width="5.75" style="2" customWidth="1"/>
    <col min="4097" max="4097" width="16.125" style="2" customWidth="1"/>
    <col min="4098" max="4098" width="5.75" style="2" customWidth="1"/>
    <col min="4099" max="4099" width="16.125" style="2" customWidth="1"/>
    <col min="4100" max="4100" width="5.75" style="2" customWidth="1"/>
    <col min="4101" max="4101" width="16.125" style="2" customWidth="1"/>
    <col min="4102" max="4102" width="5.75" style="2" customWidth="1"/>
    <col min="4103" max="4103" width="16.125" style="2" customWidth="1"/>
    <col min="4104" max="4104" width="4.5" style="2" customWidth="1"/>
    <col min="4105" max="4105" width="16.125" style="2" customWidth="1"/>
    <col min="4106" max="4106" width="9" style="2" customWidth="1"/>
    <col min="4107" max="4115" width="0" style="2" hidden="1" customWidth="1"/>
    <col min="4116" max="4351" width="9" style="2"/>
    <col min="4352" max="4352" width="5.75" style="2" customWidth="1"/>
    <col min="4353" max="4353" width="16.125" style="2" customWidth="1"/>
    <col min="4354" max="4354" width="5.75" style="2" customWidth="1"/>
    <col min="4355" max="4355" width="16.125" style="2" customWidth="1"/>
    <col min="4356" max="4356" width="5.75" style="2" customWidth="1"/>
    <col min="4357" max="4357" width="16.125" style="2" customWidth="1"/>
    <col min="4358" max="4358" width="5.75" style="2" customWidth="1"/>
    <col min="4359" max="4359" width="16.125" style="2" customWidth="1"/>
    <col min="4360" max="4360" width="4.5" style="2" customWidth="1"/>
    <col min="4361" max="4361" width="16.125" style="2" customWidth="1"/>
    <col min="4362" max="4362" width="9" style="2" customWidth="1"/>
    <col min="4363" max="4371" width="0" style="2" hidden="1" customWidth="1"/>
    <col min="4372" max="4607" width="9" style="2"/>
    <col min="4608" max="4608" width="5.75" style="2" customWidth="1"/>
    <col min="4609" max="4609" width="16.125" style="2" customWidth="1"/>
    <col min="4610" max="4610" width="5.75" style="2" customWidth="1"/>
    <col min="4611" max="4611" width="16.125" style="2" customWidth="1"/>
    <col min="4612" max="4612" width="5.75" style="2" customWidth="1"/>
    <col min="4613" max="4613" width="16.125" style="2" customWidth="1"/>
    <col min="4614" max="4614" width="5.75" style="2" customWidth="1"/>
    <col min="4615" max="4615" width="16.125" style="2" customWidth="1"/>
    <col min="4616" max="4616" width="4.5" style="2" customWidth="1"/>
    <col min="4617" max="4617" width="16.125" style="2" customWidth="1"/>
    <col min="4618" max="4618" width="9" style="2" customWidth="1"/>
    <col min="4619" max="4627" width="0" style="2" hidden="1" customWidth="1"/>
    <col min="4628" max="4863" width="9" style="2"/>
    <col min="4864" max="4864" width="5.75" style="2" customWidth="1"/>
    <col min="4865" max="4865" width="16.125" style="2" customWidth="1"/>
    <col min="4866" max="4866" width="5.75" style="2" customWidth="1"/>
    <col min="4867" max="4867" width="16.125" style="2" customWidth="1"/>
    <col min="4868" max="4868" width="5.75" style="2" customWidth="1"/>
    <col min="4869" max="4869" width="16.125" style="2" customWidth="1"/>
    <col min="4870" max="4870" width="5.75" style="2" customWidth="1"/>
    <col min="4871" max="4871" width="16.125" style="2" customWidth="1"/>
    <col min="4872" max="4872" width="4.5" style="2" customWidth="1"/>
    <col min="4873" max="4873" width="16.125" style="2" customWidth="1"/>
    <col min="4874" max="4874" width="9" style="2" customWidth="1"/>
    <col min="4875" max="4883" width="0" style="2" hidden="1" customWidth="1"/>
    <col min="4884" max="5119" width="9" style="2"/>
    <col min="5120" max="5120" width="5.75" style="2" customWidth="1"/>
    <col min="5121" max="5121" width="16.125" style="2" customWidth="1"/>
    <col min="5122" max="5122" width="5.75" style="2" customWidth="1"/>
    <col min="5123" max="5123" width="16.125" style="2" customWidth="1"/>
    <col min="5124" max="5124" width="5.75" style="2" customWidth="1"/>
    <col min="5125" max="5125" width="16.125" style="2" customWidth="1"/>
    <col min="5126" max="5126" width="5.75" style="2" customWidth="1"/>
    <col min="5127" max="5127" width="16.125" style="2" customWidth="1"/>
    <col min="5128" max="5128" width="4.5" style="2" customWidth="1"/>
    <col min="5129" max="5129" width="16.125" style="2" customWidth="1"/>
    <col min="5130" max="5130" width="9" style="2" customWidth="1"/>
    <col min="5131" max="5139" width="0" style="2" hidden="1" customWidth="1"/>
    <col min="5140" max="5375" width="9" style="2"/>
    <col min="5376" max="5376" width="5.75" style="2" customWidth="1"/>
    <col min="5377" max="5377" width="16.125" style="2" customWidth="1"/>
    <col min="5378" max="5378" width="5.75" style="2" customWidth="1"/>
    <col min="5379" max="5379" width="16.125" style="2" customWidth="1"/>
    <col min="5380" max="5380" width="5.75" style="2" customWidth="1"/>
    <col min="5381" max="5381" width="16.125" style="2" customWidth="1"/>
    <col min="5382" max="5382" width="5.75" style="2" customWidth="1"/>
    <col min="5383" max="5383" width="16.125" style="2" customWidth="1"/>
    <col min="5384" max="5384" width="4.5" style="2" customWidth="1"/>
    <col min="5385" max="5385" width="16.125" style="2" customWidth="1"/>
    <col min="5386" max="5386" width="9" style="2" customWidth="1"/>
    <col min="5387" max="5395" width="0" style="2" hidden="1" customWidth="1"/>
    <col min="5396" max="5631" width="9" style="2"/>
    <col min="5632" max="5632" width="5.75" style="2" customWidth="1"/>
    <col min="5633" max="5633" width="16.125" style="2" customWidth="1"/>
    <col min="5634" max="5634" width="5.75" style="2" customWidth="1"/>
    <col min="5635" max="5635" width="16.125" style="2" customWidth="1"/>
    <col min="5636" max="5636" width="5.75" style="2" customWidth="1"/>
    <col min="5637" max="5637" width="16.125" style="2" customWidth="1"/>
    <col min="5638" max="5638" width="5.75" style="2" customWidth="1"/>
    <col min="5639" max="5639" width="16.125" style="2" customWidth="1"/>
    <col min="5640" max="5640" width="4.5" style="2" customWidth="1"/>
    <col min="5641" max="5641" width="16.125" style="2" customWidth="1"/>
    <col min="5642" max="5642" width="9" style="2" customWidth="1"/>
    <col min="5643" max="5651" width="0" style="2" hidden="1" customWidth="1"/>
    <col min="5652" max="5887" width="9" style="2"/>
    <col min="5888" max="5888" width="5.75" style="2" customWidth="1"/>
    <col min="5889" max="5889" width="16.125" style="2" customWidth="1"/>
    <col min="5890" max="5890" width="5.75" style="2" customWidth="1"/>
    <col min="5891" max="5891" width="16.125" style="2" customWidth="1"/>
    <col min="5892" max="5892" width="5.75" style="2" customWidth="1"/>
    <col min="5893" max="5893" width="16.125" style="2" customWidth="1"/>
    <col min="5894" max="5894" width="5.75" style="2" customWidth="1"/>
    <col min="5895" max="5895" width="16.125" style="2" customWidth="1"/>
    <col min="5896" max="5896" width="4.5" style="2" customWidth="1"/>
    <col min="5897" max="5897" width="16.125" style="2" customWidth="1"/>
    <col min="5898" max="5898" width="9" style="2" customWidth="1"/>
    <col min="5899" max="5907" width="0" style="2" hidden="1" customWidth="1"/>
    <col min="5908" max="6143" width="9" style="2"/>
    <col min="6144" max="6144" width="5.75" style="2" customWidth="1"/>
    <col min="6145" max="6145" width="16.125" style="2" customWidth="1"/>
    <col min="6146" max="6146" width="5.75" style="2" customWidth="1"/>
    <col min="6147" max="6147" width="16.125" style="2" customWidth="1"/>
    <col min="6148" max="6148" width="5.75" style="2" customWidth="1"/>
    <col min="6149" max="6149" width="16.125" style="2" customWidth="1"/>
    <col min="6150" max="6150" width="5.75" style="2" customWidth="1"/>
    <col min="6151" max="6151" width="16.125" style="2" customWidth="1"/>
    <col min="6152" max="6152" width="4.5" style="2" customWidth="1"/>
    <col min="6153" max="6153" width="16.125" style="2" customWidth="1"/>
    <col min="6154" max="6154" width="9" style="2" customWidth="1"/>
    <col min="6155" max="6163" width="0" style="2" hidden="1" customWidth="1"/>
    <col min="6164" max="6399" width="9" style="2"/>
    <col min="6400" max="6400" width="5.75" style="2" customWidth="1"/>
    <col min="6401" max="6401" width="16.125" style="2" customWidth="1"/>
    <col min="6402" max="6402" width="5.75" style="2" customWidth="1"/>
    <col min="6403" max="6403" width="16.125" style="2" customWidth="1"/>
    <col min="6404" max="6404" width="5.75" style="2" customWidth="1"/>
    <col min="6405" max="6405" width="16.125" style="2" customWidth="1"/>
    <col min="6406" max="6406" width="5.75" style="2" customWidth="1"/>
    <col min="6407" max="6407" width="16.125" style="2" customWidth="1"/>
    <col min="6408" max="6408" width="4.5" style="2" customWidth="1"/>
    <col min="6409" max="6409" width="16.125" style="2" customWidth="1"/>
    <col min="6410" max="6410" width="9" style="2" customWidth="1"/>
    <col min="6411" max="6419" width="0" style="2" hidden="1" customWidth="1"/>
    <col min="6420" max="6655" width="9" style="2"/>
    <col min="6656" max="6656" width="5.75" style="2" customWidth="1"/>
    <col min="6657" max="6657" width="16.125" style="2" customWidth="1"/>
    <col min="6658" max="6658" width="5.75" style="2" customWidth="1"/>
    <col min="6659" max="6659" width="16.125" style="2" customWidth="1"/>
    <col min="6660" max="6660" width="5.75" style="2" customWidth="1"/>
    <col min="6661" max="6661" width="16.125" style="2" customWidth="1"/>
    <col min="6662" max="6662" width="5.75" style="2" customWidth="1"/>
    <col min="6663" max="6663" width="16.125" style="2" customWidth="1"/>
    <col min="6664" max="6664" width="4.5" style="2" customWidth="1"/>
    <col min="6665" max="6665" width="16.125" style="2" customWidth="1"/>
    <col min="6666" max="6666" width="9" style="2" customWidth="1"/>
    <col min="6667" max="6675" width="0" style="2" hidden="1" customWidth="1"/>
    <col min="6676" max="6911" width="9" style="2"/>
    <col min="6912" max="6912" width="5.75" style="2" customWidth="1"/>
    <col min="6913" max="6913" width="16.125" style="2" customWidth="1"/>
    <col min="6914" max="6914" width="5.75" style="2" customWidth="1"/>
    <col min="6915" max="6915" width="16.125" style="2" customWidth="1"/>
    <col min="6916" max="6916" width="5.75" style="2" customWidth="1"/>
    <col min="6917" max="6917" width="16.125" style="2" customWidth="1"/>
    <col min="6918" max="6918" width="5.75" style="2" customWidth="1"/>
    <col min="6919" max="6919" width="16.125" style="2" customWidth="1"/>
    <col min="6920" max="6920" width="4.5" style="2" customWidth="1"/>
    <col min="6921" max="6921" width="16.125" style="2" customWidth="1"/>
    <col min="6922" max="6922" width="9" style="2" customWidth="1"/>
    <col min="6923" max="6931" width="0" style="2" hidden="1" customWidth="1"/>
    <col min="6932" max="7167" width="9" style="2"/>
    <col min="7168" max="7168" width="5.75" style="2" customWidth="1"/>
    <col min="7169" max="7169" width="16.125" style="2" customWidth="1"/>
    <col min="7170" max="7170" width="5.75" style="2" customWidth="1"/>
    <col min="7171" max="7171" width="16.125" style="2" customWidth="1"/>
    <col min="7172" max="7172" width="5.75" style="2" customWidth="1"/>
    <col min="7173" max="7173" width="16.125" style="2" customWidth="1"/>
    <col min="7174" max="7174" width="5.75" style="2" customWidth="1"/>
    <col min="7175" max="7175" width="16.125" style="2" customWidth="1"/>
    <col min="7176" max="7176" width="4.5" style="2" customWidth="1"/>
    <col min="7177" max="7177" width="16.125" style="2" customWidth="1"/>
    <col min="7178" max="7178" width="9" style="2" customWidth="1"/>
    <col min="7179" max="7187" width="0" style="2" hidden="1" customWidth="1"/>
    <col min="7188" max="7423" width="9" style="2"/>
    <col min="7424" max="7424" width="5.75" style="2" customWidth="1"/>
    <col min="7425" max="7425" width="16.125" style="2" customWidth="1"/>
    <col min="7426" max="7426" width="5.75" style="2" customWidth="1"/>
    <col min="7427" max="7427" width="16.125" style="2" customWidth="1"/>
    <col min="7428" max="7428" width="5.75" style="2" customWidth="1"/>
    <col min="7429" max="7429" width="16.125" style="2" customWidth="1"/>
    <col min="7430" max="7430" width="5.75" style="2" customWidth="1"/>
    <col min="7431" max="7431" width="16.125" style="2" customWidth="1"/>
    <col min="7432" max="7432" width="4.5" style="2" customWidth="1"/>
    <col min="7433" max="7433" width="16.125" style="2" customWidth="1"/>
    <col min="7434" max="7434" width="9" style="2" customWidth="1"/>
    <col min="7435" max="7443" width="0" style="2" hidden="1" customWidth="1"/>
    <col min="7444" max="7679" width="9" style="2"/>
    <col min="7680" max="7680" width="5.75" style="2" customWidth="1"/>
    <col min="7681" max="7681" width="16.125" style="2" customWidth="1"/>
    <col min="7682" max="7682" width="5.75" style="2" customWidth="1"/>
    <col min="7683" max="7683" width="16.125" style="2" customWidth="1"/>
    <col min="7684" max="7684" width="5.75" style="2" customWidth="1"/>
    <col min="7685" max="7685" width="16.125" style="2" customWidth="1"/>
    <col min="7686" max="7686" width="5.75" style="2" customWidth="1"/>
    <col min="7687" max="7687" width="16.125" style="2" customWidth="1"/>
    <col min="7688" max="7688" width="4.5" style="2" customWidth="1"/>
    <col min="7689" max="7689" width="16.125" style="2" customWidth="1"/>
    <col min="7690" max="7690" width="9" style="2" customWidth="1"/>
    <col min="7691" max="7699" width="0" style="2" hidden="1" customWidth="1"/>
    <col min="7700" max="7935" width="9" style="2"/>
    <col min="7936" max="7936" width="5.75" style="2" customWidth="1"/>
    <col min="7937" max="7937" width="16.125" style="2" customWidth="1"/>
    <col min="7938" max="7938" width="5.75" style="2" customWidth="1"/>
    <col min="7939" max="7939" width="16.125" style="2" customWidth="1"/>
    <col min="7940" max="7940" width="5.75" style="2" customWidth="1"/>
    <col min="7941" max="7941" width="16.125" style="2" customWidth="1"/>
    <col min="7942" max="7942" width="5.75" style="2" customWidth="1"/>
    <col min="7943" max="7943" width="16.125" style="2" customWidth="1"/>
    <col min="7944" max="7944" width="4.5" style="2" customWidth="1"/>
    <col min="7945" max="7945" width="16.125" style="2" customWidth="1"/>
    <col min="7946" max="7946" width="9" style="2" customWidth="1"/>
    <col min="7947" max="7955" width="0" style="2" hidden="1" customWidth="1"/>
    <col min="7956" max="8191" width="9" style="2"/>
    <col min="8192" max="8192" width="5.75" style="2" customWidth="1"/>
    <col min="8193" max="8193" width="16.125" style="2" customWidth="1"/>
    <col min="8194" max="8194" width="5.75" style="2" customWidth="1"/>
    <col min="8195" max="8195" width="16.125" style="2" customWidth="1"/>
    <col min="8196" max="8196" width="5.75" style="2" customWidth="1"/>
    <col min="8197" max="8197" width="16.125" style="2" customWidth="1"/>
    <col min="8198" max="8198" width="5.75" style="2" customWidth="1"/>
    <col min="8199" max="8199" width="16.125" style="2" customWidth="1"/>
    <col min="8200" max="8200" width="4.5" style="2" customWidth="1"/>
    <col min="8201" max="8201" width="16.125" style="2" customWidth="1"/>
    <col min="8202" max="8202" width="9" style="2" customWidth="1"/>
    <col min="8203" max="8211" width="0" style="2" hidden="1" customWidth="1"/>
    <col min="8212" max="8447" width="9" style="2"/>
    <col min="8448" max="8448" width="5.75" style="2" customWidth="1"/>
    <col min="8449" max="8449" width="16.125" style="2" customWidth="1"/>
    <col min="8450" max="8450" width="5.75" style="2" customWidth="1"/>
    <col min="8451" max="8451" width="16.125" style="2" customWidth="1"/>
    <col min="8452" max="8452" width="5.75" style="2" customWidth="1"/>
    <col min="8453" max="8453" width="16.125" style="2" customWidth="1"/>
    <col min="8454" max="8454" width="5.75" style="2" customWidth="1"/>
    <col min="8455" max="8455" width="16.125" style="2" customWidth="1"/>
    <col min="8456" max="8456" width="4.5" style="2" customWidth="1"/>
    <col min="8457" max="8457" width="16.125" style="2" customWidth="1"/>
    <col min="8458" max="8458" width="9" style="2" customWidth="1"/>
    <col min="8459" max="8467" width="0" style="2" hidden="1" customWidth="1"/>
    <col min="8468" max="8703" width="9" style="2"/>
    <col min="8704" max="8704" width="5.75" style="2" customWidth="1"/>
    <col min="8705" max="8705" width="16.125" style="2" customWidth="1"/>
    <col min="8706" max="8706" width="5.75" style="2" customWidth="1"/>
    <col min="8707" max="8707" width="16.125" style="2" customWidth="1"/>
    <col min="8708" max="8708" width="5.75" style="2" customWidth="1"/>
    <col min="8709" max="8709" width="16.125" style="2" customWidth="1"/>
    <col min="8710" max="8710" width="5.75" style="2" customWidth="1"/>
    <col min="8711" max="8711" width="16.125" style="2" customWidth="1"/>
    <col min="8712" max="8712" width="4.5" style="2" customWidth="1"/>
    <col min="8713" max="8713" width="16.125" style="2" customWidth="1"/>
    <col min="8714" max="8714" width="9" style="2" customWidth="1"/>
    <col min="8715" max="8723" width="0" style="2" hidden="1" customWidth="1"/>
    <col min="8724" max="8959" width="9" style="2"/>
    <col min="8960" max="8960" width="5.75" style="2" customWidth="1"/>
    <col min="8961" max="8961" width="16.125" style="2" customWidth="1"/>
    <col min="8962" max="8962" width="5.75" style="2" customWidth="1"/>
    <col min="8963" max="8963" width="16.125" style="2" customWidth="1"/>
    <col min="8964" max="8964" width="5.75" style="2" customWidth="1"/>
    <col min="8965" max="8965" width="16.125" style="2" customWidth="1"/>
    <col min="8966" max="8966" width="5.75" style="2" customWidth="1"/>
    <col min="8967" max="8967" width="16.125" style="2" customWidth="1"/>
    <col min="8968" max="8968" width="4.5" style="2" customWidth="1"/>
    <col min="8969" max="8969" width="16.125" style="2" customWidth="1"/>
    <col min="8970" max="8970" width="9" style="2" customWidth="1"/>
    <col min="8971" max="8979" width="0" style="2" hidden="1" customWidth="1"/>
    <col min="8980" max="9215" width="9" style="2"/>
    <col min="9216" max="9216" width="5.75" style="2" customWidth="1"/>
    <col min="9217" max="9217" width="16.125" style="2" customWidth="1"/>
    <col min="9218" max="9218" width="5.75" style="2" customWidth="1"/>
    <col min="9219" max="9219" width="16.125" style="2" customWidth="1"/>
    <col min="9220" max="9220" width="5.75" style="2" customWidth="1"/>
    <col min="9221" max="9221" width="16.125" style="2" customWidth="1"/>
    <col min="9222" max="9222" width="5.75" style="2" customWidth="1"/>
    <col min="9223" max="9223" width="16.125" style="2" customWidth="1"/>
    <col min="9224" max="9224" width="4.5" style="2" customWidth="1"/>
    <col min="9225" max="9225" width="16.125" style="2" customWidth="1"/>
    <col min="9226" max="9226" width="9" style="2" customWidth="1"/>
    <col min="9227" max="9235" width="0" style="2" hidden="1" customWidth="1"/>
    <col min="9236" max="9471" width="9" style="2"/>
    <col min="9472" max="9472" width="5.75" style="2" customWidth="1"/>
    <col min="9473" max="9473" width="16.125" style="2" customWidth="1"/>
    <col min="9474" max="9474" width="5.75" style="2" customWidth="1"/>
    <col min="9475" max="9475" width="16.125" style="2" customWidth="1"/>
    <col min="9476" max="9476" width="5.75" style="2" customWidth="1"/>
    <col min="9477" max="9477" width="16.125" style="2" customWidth="1"/>
    <col min="9478" max="9478" width="5.75" style="2" customWidth="1"/>
    <col min="9479" max="9479" width="16.125" style="2" customWidth="1"/>
    <col min="9480" max="9480" width="4.5" style="2" customWidth="1"/>
    <col min="9481" max="9481" width="16.125" style="2" customWidth="1"/>
    <col min="9482" max="9482" width="9" style="2" customWidth="1"/>
    <col min="9483" max="9491" width="0" style="2" hidden="1" customWidth="1"/>
    <col min="9492" max="9727" width="9" style="2"/>
    <col min="9728" max="9728" width="5.75" style="2" customWidth="1"/>
    <col min="9729" max="9729" width="16.125" style="2" customWidth="1"/>
    <col min="9730" max="9730" width="5.75" style="2" customWidth="1"/>
    <col min="9731" max="9731" width="16.125" style="2" customWidth="1"/>
    <col min="9732" max="9732" width="5.75" style="2" customWidth="1"/>
    <col min="9733" max="9733" width="16.125" style="2" customWidth="1"/>
    <col min="9734" max="9734" width="5.75" style="2" customWidth="1"/>
    <col min="9735" max="9735" width="16.125" style="2" customWidth="1"/>
    <col min="9736" max="9736" width="4.5" style="2" customWidth="1"/>
    <col min="9737" max="9737" width="16.125" style="2" customWidth="1"/>
    <col min="9738" max="9738" width="9" style="2" customWidth="1"/>
    <col min="9739" max="9747" width="0" style="2" hidden="1" customWidth="1"/>
    <col min="9748" max="9983" width="9" style="2"/>
    <col min="9984" max="9984" width="5.75" style="2" customWidth="1"/>
    <col min="9985" max="9985" width="16.125" style="2" customWidth="1"/>
    <col min="9986" max="9986" width="5.75" style="2" customWidth="1"/>
    <col min="9987" max="9987" width="16.125" style="2" customWidth="1"/>
    <col min="9988" max="9988" width="5.75" style="2" customWidth="1"/>
    <col min="9989" max="9989" width="16.125" style="2" customWidth="1"/>
    <col min="9990" max="9990" width="5.75" style="2" customWidth="1"/>
    <col min="9991" max="9991" width="16.125" style="2" customWidth="1"/>
    <col min="9992" max="9992" width="4.5" style="2" customWidth="1"/>
    <col min="9993" max="9993" width="16.125" style="2" customWidth="1"/>
    <col min="9994" max="9994" width="9" style="2" customWidth="1"/>
    <col min="9995" max="10003" width="0" style="2" hidden="1" customWidth="1"/>
    <col min="10004" max="10239" width="9" style="2"/>
    <col min="10240" max="10240" width="5.75" style="2" customWidth="1"/>
    <col min="10241" max="10241" width="16.125" style="2" customWidth="1"/>
    <col min="10242" max="10242" width="5.75" style="2" customWidth="1"/>
    <col min="10243" max="10243" width="16.125" style="2" customWidth="1"/>
    <col min="10244" max="10244" width="5.75" style="2" customWidth="1"/>
    <col min="10245" max="10245" width="16.125" style="2" customWidth="1"/>
    <col min="10246" max="10246" width="5.75" style="2" customWidth="1"/>
    <col min="10247" max="10247" width="16.125" style="2" customWidth="1"/>
    <col min="10248" max="10248" width="4.5" style="2" customWidth="1"/>
    <col min="10249" max="10249" width="16.125" style="2" customWidth="1"/>
    <col min="10250" max="10250" width="9" style="2" customWidth="1"/>
    <col min="10251" max="10259" width="0" style="2" hidden="1" customWidth="1"/>
    <col min="10260" max="10495" width="9" style="2"/>
    <col min="10496" max="10496" width="5.75" style="2" customWidth="1"/>
    <col min="10497" max="10497" width="16.125" style="2" customWidth="1"/>
    <col min="10498" max="10498" width="5.75" style="2" customWidth="1"/>
    <col min="10499" max="10499" width="16.125" style="2" customWidth="1"/>
    <col min="10500" max="10500" width="5.75" style="2" customWidth="1"/>
    <col min="10501" max="10501" width="16.125" style="2" customWidth="1"/>
    <col min="10502" max="10502" width="5.75" style="2" customWidth="1"/>
    <col min="10503" max="10503" width="16.125" style="2" customWidth="1"/>
    <col min="10504" max="10504" width="4.5" style="2" customWidth="1"/>
    <col min="10505" max="10505" width="16.125" style="2" customWidth="1"/>
    <col min="10506" max="10506" width="9" style="2" customWidth="1"/>
    <col min="10507" max="10515" width="0" style="2" hidden="1" customWidth="1"/>
    <col min="10516" max="10751" width="9" style="2"/>
    <col min="10752" max="10752" width="5.75" style="2" customWidth="1"/>
    <col min="10753" max="10753" width="16.125" style="2" customWidth="1"/>
    <col min="10754" max="10754" width="5.75" style="2" customWidth="1"/>
    <col min="10755" max="10755" width="16.125" style="2" customWidth="1"/>
    <col min="10756" max="10756" width="5.75" style="2" customWidth="1"/>
    <col min="10757" max="10757" width="16.125" style="2" customWidth="1"/>
    <col min="10758" max="10758" width="5.75" style="2" customWidth="1"/>
    <col min="10759" max="10759" width="16.125" style="2" customWidth="1"/>
    <col min="10760" max="10760" width="4.5" style="2" customWidth="1"/>
    <col min="10761" max="10761" width="16.125" style="2" customWidth="1"/>
    <col min="10762" max="10762" width="9" style="2" customWidth="1"/>
    <col min="10763" max="10771" width="0" style="2" hidden="1" customWidth="1"/>
    <col min="10772" max="11007" width="9" style="2"/>
    <col min="11008" max="11008" width="5.75" style="2" customWidth="1"/>
    <col min="11009" max="11009" width="16.125" style="2" customWidth="1"/>
    <col min="11010" max="11010" width="5.75" style="2" customWidth="1"/>
    <col min="11011" max="11011" width="16.125" style="2" customWidth="1"/>
    <col min="11012" max="11012" width="5.75" style="2" customWidth="1"/>
    <col min="11013" max="11013" width="16.125" style="2" customWidth="1"/>
    <col min="11014" max="11014" width="5.75" style="2" customWidth="1"/>
    <col min="11015" max="11015" width="16.125" style="2" customWidth="1"/>
    <col min="11016" max="11016" width="4.5" style="2" customWidth="1"/>
    <col min="11017" max="11017" width="16.125" style="2" customWidth="1"/>
    <col min="11018" max="11018" width="9" style="2" customWidth="1"/>
    <col min="11019" max="11027" width="0" style="2" hidden="1" customWidth="1"/>
    <col min="11028" max="11263" width="9" style="2"/>
    <col min="11264" max="11264" width="5.75" style="2" customWidth="1"/>
    <col min="11265" max="11265" width="16.125" style="2" customWidth="1"/>
    <col min="11266" max="11266" width="5.75" style="2" customWidth="1"/>
    <col min="11267" max="11267" width="16.125" style="2" customWidth="1"/>
    <col min="11268" max="11268" width="5.75" style="2" customWidth="1"/>
    <col min="11269" max="11269" width="16.125" style="2" customWidth="1"/>
    <col min="11270" max="11270" width="5.75" style="2" customWidth="1"/>
    <col min="11271" max="11271" width="16.125" style="2" customWidth="1"/>
    <col min="11272" max="11272" width="4.5" style="2" customWidth="1"/>
    <col min="11273" max="11273" width="16.125" style="2" customWidth="1"/>
    <col min="11274" max="11274" width="9" style="2" customWidth="1"/>
    <col min="11275" max="11283" width="0" style="2" hidden="1" customWidth="1"/>
    <col min="11284" max="11519" width="9" style="2"/>
    <col min="11520" max="11520" width="5.75" style="2" customWidth="1"/>
    <col min="11521" max="11521" width="16.125" style="2" customWidth="1"/>
    <col min="11522" max="11522" width="5.75" style="2" customWidth="1"/>
    <col min="11523" max="11523" width="16.125" style="2" customWidth="1"/>
    <col min="11524" max="11524" width="5.75" style="2" customWidth="1"/>
    <col min="11525" max="11525" width="16.125" style="2" customWidth="1"/>
    <col min="11526" max="11526" width="5.75" style="2" customWidth="1"/>
    <col min="11527" max="11527" width="16.125" style="2" customWidth="1"/>
    <col min="11528" max="11528" width="4.5" style="2" customWidth="1"/>
    <col min="11529" max="11529" width="16.125" style="2" customWidth="1"/>
    <col min="11530" max="11530" width="9" style="2" customWidth="1"/>
    <col min="11531" max="11539" width="0" style="2" hidden="1" customWidth="1"/>
    <col min="11540" max="11775" width="9" style="2"/>
    <col min="11776" max="11776" width="5.75" style="2" customWidth="1"/>
    <col min="11777" max="11777" width="16.125" style="2" customWidth="1"/>
    <col min="11778" max="11778" width="5.75" style="2" customWidth="1"/>
    <col min="11779" max="11779" width="16.125" style="2" customWidth="1"/>
    <col min="11780" max="11780" width="5.75" style="2" customWidth="1"/>
    <col min="11781" max="11781" width="16.125" style="2" customWidth="1"/>
    <col min="11782" max="11782" width="5.75" style="2" customWidth="1"/>
    <col min="11783" max="11783" width="16.125" style="2" customWidth="1"/>
    <col min="11784" max="11784" width="4.5" style="2" customWidth="1"/>
    <col min="11785" max="11785" width="16.125" style="2" customWidth="1"/>
    <col min="11786" max="11786" width="9" style="2" customWidth="1"/>
    <col min="11787" max="11795" width="0" style="2" hidden="1" customWidth="1"/>
    <col min="11796" max="12031" width="9" style="2"/>
    <col min="12032" max="12032" width="5.75" style="2" customWidth="1"/>
    <col min="12033" max="12033" width="16.125" style="2" customWidth="1"/>
    <col min="12034" max="12034" width="5.75" style="2" customWidth="1"/>
    <col min="12035" max="12035" width="16.125" style="2" customWidth="1"/>
    <col min="12036" max="12036" width="5.75" style="2" customWidth="1"/>
    <col min="12037" max="12037" width="16.125" style="2" customWidth="1"/>
    <col min="12038" max="12038" width="5.75" style="2" customWidth="1"/>
    <col min="12039" max="12039" width="16.125" style="2" customWidth="1"/>
    <col min="12040" max="12040" width="4.5" style="2" customWidth="1"/>
    <col min="12041" max="12041" width="16.125" style="2" customWidth="1"/>
    <col min="12042" max="12042" width="9" style="2" customWidth="1"/>
    <col min="12043" max="12051" width="0" style="2" hidden="1" customWidth="1"/>
    <col min="12052" max="12287" width="9" style="2"/>
    <col min="12288" max="12288" width="5.75" style="2" customWidth="1"/>
    <col min="12289" max="12289" width="16.125" style="2" customWidth="1"/>
    <col min="12290" max="12290" width="5.75" style="2" customWidth="1"/>
    <col min="12291" max="12291" width="16.125" style="2" customWidth="1"/>
    <col min="12292" max="12292" width="5.75" style="2" customWidth="1"/>
    <col min="12293" max="12293" width="16.125" style="2" customWidth="1"/>
    <col min="12294" max="12294" width="5.75" style="2" customWidth="1"/>
    <col min="12295" max="12295" width="16.125" style="2" customWidth="1"/>
    <col min="12296" max="12296" width="4.5" style="2" customWidth="1"/>
    <col min="12297" max="12297" width="16.125" style="2" customWidth="1"/>
    <col min="12298" max="12298" width="9" style="2" customWidth="1"/>
    <col min="12299" max="12307" width="0" style="2" hidden="1" customWidth="1"/>
    <col min="12308" max="12543" width="9" style="2"/>
    <col min="12544" max="12544" width="5.75" style="2" customWidth="1"/>
    <col min="12545" max="12545" width="16.125" style="2" customWidth="1"/>
    <col min="12546" max="12546" width="5.75" style="2" customWidth="1"/>
    <col min="12547" max="12547" width="16.125" style="2" customWidth="1"/>
    <col min="12548" max="12548" width="5.75" style="2" customWidth="1"/>
    <col min="12549" max="12549" width="16.125" style="2" customWidth="1"/>
    <col min="12550" max="12550" width="5.75" style="2" customWidth="1"/>
    <col min="12551" max="12551" width="16.125" style="2" customWidth="1"/>
    <col min="12552" max="12552" width="4.5" style="2" customWidth="1"/>
    <col min="12553" max="12553" width="16.125" style="2" customWidth="1"/>
    <col min="12554" max="12554" width="9" style="2" customWidth="1"/>
    <col min="12555" max="12563" width="0" style="2" hidden="1" customWidth="1"/>
    <col min="12564" max="12799" width="9" style="2"/>
    <col min="12800" max="12800" width="5.75" style="2" customWidth="1"/>
    <col min="12801" max="12801" width="16.125" style="2" customWidth="1"/>
    <col min="12802" max="12802" width="5.75" style="2" customWidth="1"/>
    <col min="12803" max="12803" width="16.125" style="2" customWidth="1"/>
    <col min="12804" max="12804" width="5.75" style="2" customWidth="1"/>
    <col min="12805" max="12805" width="16.125" style="2" customWidth="1"/>
    <col min="12806" max="12806" width="5.75" style="2" customWidth="1"/>
    <col min="12807" max="12807" width="16.125" style="2" customWidth="1"/>
    <col min="12808" max="12808" width="4.5" style="2" customWidth="1"/>
    <col min="12809" max="12809" width="16.125" style="2" customWidth="1"/>
    <col min="12810" max="12810" width="9" style="2" customWidth="1"/>
    <col min="12811" max="12819" width="0" style="2" hidden="1" customWidth="1"/>
    <col min="12820" max="13055" width="9" style="2"/>
    <col min="13056" max="13056" width="5.75" style="2" customWidth="1"/>
    <col min="13057" max="13057" width="16.125" style="2" customWidth="1"/>
    <col min="13058" max="13058" width="5.75" style="2" customWidth="1"/>
    <col min="13059" max="13059" width="16.125" style="2" customWidth="1"/>
    <col min="13060" max="13060" width="5.75" style="2" customWidth="1"/>
    <col min="13061" max="13061" width="16.125" style="2" customWidth="1"/>
    <col min="13062" max="13062" width="5.75" style="2" customWidth="1"/>
    <col min="13063" max="13063" width="16.125" style="2" customWidth="1"/>
    <col min="13064" max="13064" width="4.5" style="2" customWidth="1"/>
    <col min="13065" max="13065" width="16.125" style="2" customWidth="1"/>
    <col min="13066" max="13066" width="9" style="2" customWidth="1"/>
    <col min="13067" max="13075" width="0" style="2" hidden="1" customWidth="1"/>
    <col min="13076" max="13311" width="9" style="2"/>
    <col min="13312" max="13312" width="5.75" style="2" customWidth="1"/>
    <col min="13313" max="13313" width="16.125" style="2" customWidth="1"/>
    <col min="13314" max="13314" width="5.75" style="2" customWidth="1"/>
    <col min="13315" max="13315" width="16.125" style="2" customWidth="1"/>
    <col min="13316" max="13316" width="5.75" style="2" customWidth="1"/>
    <col min="13317" max="13317" width="16.125" style="2" customWidth="1"/>
    <col min="13318" max="13318" width="5.75" style="2" customWidth="1"/>
    <col min="13319" max="13319" width="16.125" style="2" customWidth="1"/>
    <col min="13320" max="13320" width="4.5" style="2" customWidth="1"/>
    <col min="13321" max="13321" width="16.125" style="2" customWidth="1"/>
    <col min="13322" max="13322" width="9" style="2" customWidth="1"/>
    <col min="13323" max="13331" width="0" style="2" hidden="1" customWidth="1"/>
    <col min="13332" max="13567" width="9" style="2"/>
    <col min="13568" max="13568" width="5.75" style="2" customWidth="1"/>
    <col min="13569" max="13569" width="16.125" style="2" customWidth="1"/>
    <col min="13570" max="13570" width="5.75" style="2" customWidth="1"/>
    <col min="13571" max="13571" width="16.125" style="2" customWidth="1"/>
    <col min="13572" max="13572" width="5.75" style="2" customWidth="1"/>
    <col min="13573" max="13573" width="16.125" style="2" customWidth="1"/>
    <col min="13574" max="13574" width="5.75" style="2" customWidth="1"/>
    <col min="13575" max="13575" width="16.125" style="2" customWidth="1"/>
    <col min="13576" max="13576" width="4.5" style="2" customWidth="1"/>
    <col min="13577" max="13577" width="16.125" style="2" customWidth="1"/>
    <col min="13578" max="13578" width="9" style="2" customWidth="1"/>
    <col min="13579" max="13587" width="0" style="2" hidden="1" customWidth="1"/>
    <col min="13588" max="13823" width="9" style="2"/>
    <col min="13824" max="13824" width="5.75" style="2" customWidth="1"/>
    <col min="13825" max="13825" width="16.125" style="2" customWidth="1"/>
    <col min="13826" max="13826" width="5.75" style="2" customWidth="1"/>
    <col min="13827" max="13827" width="16.125" style="2" customWidth="1"/>
    <col min="13828" max="13828" width="5.75" style="2" customWidth="1"/>
    <col min="13829" max="13829" width="16.125" style="2" customWidth="1"/>
    <col min="13830" max="13830" width="5.75" style="2" customWidth="1"/>
    <col min="13831" max="13831" width="16.125" style="2" customWidth="1"/>
    <col min="13832" max="13832" width="4.5" style="2" customWidth="1"/>
    <col min="13833" max="13833" width="16.125" style="2" customWidth="1"/>
    <col min="13834" max="13834" width="9" style="2" customWidth="1"/>
    <col min="13835" max="13843" width="0" style="2" hidden="1" customWidth="1"/>
    <col min="13844" max="14079" width="9" style="2"/>
    <col min="14080" max="14080" width="5.75" style="2" customWidth="1"/>
    <col min="14081" max="14081" width="16.125" style="2" customWidth="1"/>
    <col min="14082" max="14082" width="5.75" style="2" customWidth="1"/>
    <col min="14083" max="14083" width="16.125" style="2" customWidth="1"/>
    <col min="14084" max="14084" width="5.75" style="2" customWidth="1"/>
    <col min="14085" max="14085" width="16.125" style="2" customWidth="1"/>
    <col min="14086" max="14086" width="5.75" style="2" customWidth="1"/>
    <col min="14087" max="14087" width="16.125" style="2" customWidth="1"/>
    <col min="14088" max="14088" width="4.5" style="2" customWidth="1"/>
    <col min="14089" max="14089" width="16.125" style="2" customWidth="1"/>
    <col min="14090" max="14090" width="9" style="2" customWidth="1"/>
    <col min="14091" max="14099" width="0" style="2" hidden="1" customWidth="1"/>
    <col min="14100" max="14335" width="9" style="2"/>
    <col min="14336" max="14336" width="5.75" style="2" customWidth="1"/>
    <col min="14337" max="14337" width="16.125" style="2" customWidth="1"/>
    <col min="14338" max="14338" width="5.75" style="2" customWidth="1"/>
    <col min="14339" max="14339" width="16.125" style="2" customWidth="1"/>
    <col min="14340" max="14340" width="5.75" style="2" customWidth="1"/>
    <col min="14341" max="14341" width="16.125" style="2" customWidth="1"/>
    <col min="14342" max="14342" width="5.75" style="2" customWidth="1"/>
    <col min="14343" max="14343" width="16.125" style="2" customWidth="1"/>
    <col min="14344" max="14344" width="4.5" style="2" customWidth="1"/>
    <col min="14345" max="14345" width="16.125" style="2" customWidth="1"/>
    <col min="14346" max="14346" width="9" style="2" customWidth="1"/>
    <col min="14347" max="14355" width="0" style="2" hidden="1" customWidth="1"/>
    <col min="14356" max="14591" width="9" style="2"/>
    <col min="14592" max="14592" width="5.75" style="2" customWidth="1"/>
    <col min="14593" max="14593" width="16.125" style="2" customWidth="1"/>
    <col min="14594" max="14594" width="5.75" style="2" customWidth="1"/>
    <col min="14595" max="14595" width="16.125" style="2" customWidth="1"/>
    <col min="14596" max="14596" width="5.75" style="2" customWidth="1"/>
    <col min="14597" max="14597" width="16.125" style="2" customWidth="1"/>
    <col min="14598" max="14598" width="5.75" style="2" customWidth="1"/>
    <col min="14599" max="14599" width="16.125" style="2" customWidth="1"/>
    <col min="14600" max="14600" width="4.5" style="2" customWidth="1"/>
    <col min="14601" max="14601" width="16.125" style="2" customWidth="1"/>
    <col min="14602" max="14602" width="9" style="2" customWidth="1"/>
    <col min="14603" max="14611" width="0" style="2" hidden="1" customWidth="1"/>
    <col min="14612" max="14847" width="9" style="2"/>
    <col min="14848" max="14848" width="5.75" style="2" customWidth="1"/>
    <col min="14849" max="14849" width="16.125" style="2" customWidth="1"/>
    <col min="14850" max="14850" width="5.75" style="2" customWidth="1"/>
    <col min="14851" max="14851" width="16.125" style="2" customWidth="1"/>
    <col min="14852" max="14852" width="5.75" style="2" customWidth="1"/>
    <col min="14853" max="14853" width="16.125" style="2" customWidth="1"/>
    <col min="14854" max="14854" width="5.75" style="2" customWidth="1"/>
    <col min="14855" max="14855" width="16.125" style="2" customWidth="1"/>
    <col min="14856" max="14856" width="4.5" style="2" customWidth="1"/>
    <col min="14857" max="14857" width="16.125" style="2" customWidth="1"/>
    <col min="14858" max="14858" width="9" style="2" customWidth="1"/>
    <col min="14859" max="14867" width="0" style="2" hidden="1" customWidth="1"/>
    <col min="14868" max="15103" width="9" style="2"/>
    <col min="15104" max="15104" width="5.75" style="2" customWidth="1"/>
    <col min="15105" max="15105" width="16.125" style="2" customWidth="1"/>
    <col min="15106" max="15106" width="5.75" style="2" customWidth="1"/>
    <col min="15107" max="15107" width="16.125" style="2" customWidth="1"/>
    <col min="15108" max="15108" width="5.75" style="2" customWidth="1"/>
    <col min="15109" max="15109" width="16.125" style="2" customWidth="1"/>
    <col min="15110" max="15110" width="5.75" style="2" customWidth="1"/>
    <col min="15111" max="15111" width="16.125" style="2" customWidth="1"/>
    <col min="15112" max="15112" width="4.5" style="2" customWidth="1"/>
    <col min="15113" max="15113" width="16.125" style="2" customWidth="1"/>
    <col min="15114" max="15114" width="9" style="2" customWidth="1"/>
    <col min="15115" max="15123" width="0" style="2" hidden="1" customWidth="1"/>
    <col min="15124" max="15359" width="9" style="2"/>
    <col min="15360" max="15360" width="5.75" style="2" customWidth="1"/>
    <col min="15361" max="15361" width="16.125" style="2" customWidth="1"/>
    <col min="15362" max="15362" width="5.75" style="2" customWidth="1"/>
    <col min="15363" max="15363" width="16.125" style="2" customWidth="1"/>
    <col min="15364" max="15364" width="5.75" style="2" customWidth="1"/>
    <col min="15365" max="15365" width="16.125" style="2" customWidth="1"/>
    <col min="15366" max="15366" width="5.75" style="2" customWidth="1"/>
    <col min="15367" max="15367" width="16.125" style="2" customWidth="1"/>
    <col min="15368" max="15368" width="4.5" style="2" customWidth="1"/>
    <col min="15369" max="15369" width="16.125" style="2" customWidth="1"/>
    <col min="15370" max="15370" width="9" style="2" customWidth="1"/>
    <col min="15371" max="15379" width="0" style="2" hidden="1" customWidth="1"/>
    <col min="15380" max="15615" width="9" style="2"/>
    <col min="15616" max="15616" width="5.75" style="2" customWidth="1"/>
    <col min="15617" max="15617" width="16.125" style="2" customWidth="1"/>
    <col min="15618" max="15618" width="5.75" style="2" customWidth="1"/>
    <col min="15619" max="15619" width="16.125" style="2" customWidth="1"/>
    <col min="15620" max="15620" width="5.75" style="2" customWidth="1"/>
    <col min="15621" max="15621" width="16.125" style="2" customWidth="1"/>
    <col min="15622" max="15622" width="5.75" style="2" customWidth="1"/>
    <col min="15623" max="15623" width="16.125" style="2" customWidth="1"/>
    <col min="15624" max="15624" width="4.5" style="2" customWidth="1"/>
    <col min="15625" max="15625" width="16.125" style="2" customWidth="1"/>
    <col min="15626" max="15626" width="9" style="2" customWidth="1"/>
    <col min="15627" max="15635" width="0" style="2" hidden="1" customWidth="1"/>
    <col min="15636" max="15871" width="9" style="2"/>
    <col min="15872" max="15872" width="5.75" style="2" customWidth="1"/>
    <col min="15873" max="15873" width="16.125" style="2" customWidth="1"/>
    <col min="15874" max="15874" width="5.75" style="2" customWidth="1"/>
    <col min="15875" max="15875" width="16.125" style="2" customWidth="1"/>
    <col min="15876" max="15876" width="5.75" style="2" customWidth="1"/>
    <col min="15877" max="15877" width="16.125" style="2" customWidth="1"/>
    <col min="15878" max="15878" width="5.75" style="2" customWidth="1"/>
    <col min="15879" max="15879" width="16.125" style="2" customWidth="1"/>
    <col min="15880" max="15880" width="4.5" style="2" customWidth="1"/>
    <col min="15881" max="15881" width="16.125" style="2" customWidth="1"/>
    <col min="15882" max="15882" width="9" style="2" customWidth="1"/>
    <col min="15883" max="15891" width="0" style="2" hidden="1" customWidth="1"/>
    <col min="15892" max="16127" width="9" style="2"/>
    <col min="16128" max="16128" width="5.75" style="2" customWidth="1"/>
    <col min="16129" max="16129" width="16.125" style="2" customWidth="1"/>
    <col min="16130" max="16130" width="5.75" style="2" customWidth="1"/>
    <col min="16131" max="16131" width="16.125" style="2" customWidth="1"/>
    <col min="16132" max="16132" width="5.75" style="2" customWidth="1"/>
    <col min="16133" max="16133" width="16.125" style="2" customWidth="1"/>
    <col min="16134" max="16134" width="5.75" style="2" customWidth="1"/>
    <col min="16135" max="16135" width="16.125" style="2" customWidth="1"/>
    <col min="16136" max="16136" width="4.5" style="2" customWidth="1"/>
    <col min="16137" max="16137" width="16.125" style="2" customWidth="1"/>
    <col min="16138" max="16138" width="9" style="2" customWidth="1"/>
    <col min="16139" max="16147" width="0" style="2" hidden="1" customWidth="1"/>
    <col min="16148" max="16384" width="9" style="2"/>
  </cols>
  <sheetData>
    <row r="1" spans="1:13" ht="22.15" customHeight="1">
      <c r="A1" s="8" t="s">
        <v>180</v>
      </c>
      <c r="D1" s="8" t="str">
        <f>注意事項!J2</f>
        <v>小学生クラブチーム用</v>
      </c>
    </row>
    <row r="2" spans="1:13" ht="32.25" customHeight="1" thickBot="1">
      <c r="A2" s="318"/>
      <c r="B2" s="318"/>
      <c r="C2" s="319"/>
      <c r="D2" s="319"/>
      <c r="E2" s="319"/>
      <c r="F2" s="4"/>
      <c r="G2" s="307"/>
      <c r="H2" s="307"/>
      <c r="I2" s="307"/>
      <c r="J2" s="307"/>
      <c r="K2" s="307"/>
      <c r="L2" s="307"/>
      <c r="M2" s="307"/>
    </row>
    <row r="3" spans="1:13" ht="39" customHeight="1">
      <c r="A3" s="313" t="s">
        <v>182</v>
      </c>
      <c r="B3" s="314"/>
      <c r="C3" s="320"/>
      <c r="D3" s="321"/>
      <c r="E3" s="322"/>
      <c r="F3" s="250" t="s">
        <v>283</v>
      </c>
      <c r="G3" s="308" t="s">
        <v>287</v>
      </c>
      <c r="H3" s="308"/>
      <c r="I3" s="308"/>
      <c r="J3" s="308"/>
      <c r="K3" s="308"/>
      <c r="L3" s="308"/>
      <c r="M3" s="309"/>
    </row>
    <row r="4" spans="1:13" ht="39" customHeight="1">
      <c r="A4" s="328" t="s">
        <v>183</v>
      </c>
      <c r="B4" s="329"/>
      <c r="C4" s="335"/>
      <c r="D4" s="336"/>
      <c r="E4" s="337"/>
      <c r="F4" s="251" t="s">
        <v>283</v>
      </c>
      <c r="G4" s="330" t="s">
        <v>336</v>
      </c>
      <c r="H4" s="330"/>
      <c r="I4" s="330"/>
      <c r="J4" s="330"/>
      <c r="K4" s="330"/>
      <c r="L4" s="330"/>
      <c r="M4" s="331"/>
    </row>
    <row r="5" spans="1:13" ht="39" customHeight="1" thickBot="1">
      <c r="A5" s="302" t="s">
        <v>184</v>
      </c>
      <c r="B5" s="303"/>
      <c r="C5" s="310"/>
      <c r="D5" s="311"/>
      <c r="E5" s="312"/>
      <c r="F5" s="252" t="s">
        <v>283</v>
      </c>
      <c r="G5" s="332" t="s">
        <v>288</v>
      </c>
      <c r="H5" s="332"/>
      <c r="I5" s="332"/>
      <c r="J5" s="332"/>
      <c r="K5" s="332"/>
      <c r="L5" s="332"/>
      <c r="M5" s="333"/>
    </row>
    <row r="6" spans="1:13" ht="39" customHeight="1" thickBot="1">
      <c r="A6" s="323" t="s">
        <v>181</v>
      </c>
      <c r="B6" s="324"/>
      <c r="C6" s="325"/>
      <c r="D6" s="326"/>
      <c r="E6" s="327"/>
      <c r="F6" s="251"/>
      <c r="G6" s="334" t="s">
        <v>289</v>
      </c>
      <c r="H6" s="334"/>
      <c r="I6" s="334"/>
      <c r="J6" s="334"/>
      <c r="K6" s="334"/>
      <c r="L6" s="334"/>
      <c r="M6" s="334"/>
    </row>
    <row r="7" spans="1:13" ht="30.75" customHeight="1">
      <c r="A7" s="313" t="s">
        <v>185</v>
      </c>
      <c r="B7" s="314"/>
      <c r="C7" s="315"/>
      <c r="D7" s="316"/>
      <c r="E7" s="317"/>
      <c r="F7" s="255" t="s">
        <v>290</v>
      </c>
      <c r="G7" s="256"/>
      <c r="H7" s="256"/>
      <c r="I7" s="256"/>
      <c r="J7" s="256"/>
      <c r="K7" s="257"/>
    </row>
    <row r="8" spans="1:13" ht="30.75" customHeight="1" thickBot="1">
      <c r="A8" s="302" t="s">
        <v>282</v>
      </c>
      <c r="B8" s="303"/>
      <c r="C8" s="304"/>
      <c r="D8" s="305"/>
      <c r="E8" s="306"/>
      <c r="F8" s="258" t="s">
        <v>112</v>
      </c>
      <c r="G8" s="259"/>
      <c r="H8" s="260"/>
      <c r="I8" s="259"/>
      <c r="J8" s="259"/>
      <c r="K8" s="74"/>
    </row>
    <row r="9" spans="1:13" ht="34.5" customHeight="1" thickBot="1">
      <c r="A9" s="300" t="s">
        <v>268</v>
      </c>
      <c r="B9" s="301"/>
      <c r="C9" s="253"/>
      <c r="D9" s="254" t="s">
        <v>233</v>
      </c>
      <c r="E9" s="66" t="s">
        <v>269</v>
      </c>
      <c r="F9" s="185"/>
      <c r="G9" s="66"/>
      <c r="L9"/>
    </row>
    <row r="10" spans="1:13">
      <c r="A10" s="185"/>
      <c r="B10" s="66"/>
      <c r="C10" s="185"/>
      <c r="D10" s="66"/>
      <c r="E10" s="185"/>
      <c r="F10" s="185"/>
      <c r="G10" s="66"/>
      <c r="L10"/>
    </row>
    <row r="11" spans="1:13">
      <c r="A11" s="185"/>
      <c r="B11" s="66"/>
      <c r="C11" s="185"/>
      <c r="D11" s="66"/>
      <c r="E11" s="185"/>
      <c r="F11" s="185"/>
      <c r="G11" s="66"/>
      <c r="L11"/>
    </row>
    <row r="12" spans="1:13">
      <c r="A12" s="185"/>
      <c r="B12" s="66"/>
      <c r="C12" s="185"/>
      <c r="D12" s="66"/>
      <c r="E12" s="185"/>
      <c r="F12" s="185"/>
      <c r="G12" s="66"/>
      <c r="L12"/>
    </row>
    <row r="13" spans="1:13">
      <c r="A13" s="185"/>
      <c r="B13" s="66"/>
      <c r="C13" s="185"/>
      <c r="D13" s="66"/>
      <c r="E13" s="185"/>
      <c r="F13" s="185"/>
      <c r="G13" s="66"/>
      <c r="L13"/>
    </row>
    <row r="14" spans="1:13">
      <c r="A14" s="185"/>
      <c r="B14" s="66"/>
      <c r="C14" s="185"/>
      <c r="D14" s="66"/>
      <c r="E14" s="185"/>
      <c r="F14" s="185"/>
      <c r="G14" s="66"/>
      <c r="L14"/>
    </row>
    <row r="15" spans="1:13">
      <c r="A15" s="185"/>
      <c r="B15" s="66"/>
      <c r="C15" s="185"/>
      <c r="D15" s="66"/>
      <c r="E15" s="185"/>
      <c r="F15" s="185"/>
      <c r="G15" s="66"/>
      <c r="L15"/>
    </row>
    <row r="16" spans="1:13">
      <c r="A16" s="185"/>
      <c r="B16" s="66"/>
      <c r="C16" s="185"/>
      <c r="D16" s="66"/>
      <c r="E16" s="185"/>
      <c r="F16" s="185"/>
      <c r="G16" s="66"/>
      <c r="L16"/>
    </row>
    <row r="17" spans="1:12">
      <c r="A17" s="185"/>
      <c r="B17" s="66"/>
      <c r="C17" s="185"/>
      <c r="D17" s="66"/>
      <c r="E17" s="185"/>
      <c r="F17" s="185"/>
      <c r="G17" s="66"/>
      <c r="L17"/>
    </row>
    <row r="18" spans="1:12">
      <c r="A18" s="185"/>
      <c r="B18" s="66"/>
      <c r="C18" s="185"/>
      <c r="D18" s="66"/>
      <c r="E18" s="185"/>
      <c r="F18" s="185"/>
      <c r="G18" s="66"/>
      <c r="L18"/>
    </row>
    <row r="19" spans="1:12">
      <c r="A19" s="185"/>
      <c r="B19" s="66"/>
      <c r="C19" s="185"/>
      <c r="D19" s="66"/>
      <c r="E19" s="185"/>
      <c r="F19" s="185"/>
      <c r="G19" s="66"/>
      <c r="L19"/>
    </row>
    <row r="20" spans="1:12">
      <c r="A20" s="185"/>
      <c r="B20" s="66"/>
      <c r="C20" s="185"/>
      <c r="D20" s="66"/>
      <c r="E20" s="185"/>
      <c r="F20" s="185"/>
      <c r="G20" s="66"/>
      <c r="L20"/>
    </row>
    <row r="21" spans="1:12">
      <c r="A21" s="185"/>
      <c r="B21" s="66"/>
      <c r="C21" s="185"/>
      <c r="D21" s="66"/>
      <c r="E21" s="185"/>
      <c r="F21" s="185"/>
      <c r="G21" s="66"/>
      <c r="L21"/>
    </row>
    <row r="22" spans="1:12">
      <c r="A22" s="185"/>
      <c r="B22" s="66"/>
      <c r="C22" s="185"/>
      <c r="D22" s="66"/>
      <c r="E22" s="185"/>
      <c r="F22" s="185"/>
      <c r="G22" s="66"/>
      <c r="L22"/>
    </row>
    <row r="23" spans="1:12">
      <c r="A23" s="185"/>
      <c r="B23" s="66"/>
      <c r="C23" s="185"/>
      <c r="D23" s="66"/>
      <c r="E23" s="185"/>
      <c r="F23" s="185"/>
      <c r="G23" s="66"/>
      <c r="L23"/>
    </row>
    <row r="24" spans="1:12">
      <c r="A24" s="185"/>
      <c r="B24" s="66"/>
      <c r="C24" s="185"/>
      <c r="D24" s="66"/>
      <c r="E24" s="185"/>
      <c r="F24" s="185"/>
      <c r="G24" s="66"/>
      <c r="L24"/>
    </row>
    <row r="25" spans="1:12">
      <c r="A25" s="185"/>
      <c r="B25" s="66"/>
      <c r="C25" s="185"/>
      <c r="D25" s="66"/>
      <c r="E25" s="185"/>
      <c r="F25" s="185"/>
      <c r="G25" s="66"/>
      <c r="L25"/>
    </row>
    <row r="26" spans="1:12">
      <c r="A26" s="185"/>
      <c r="B26" s="66"/>
      <c r="C26" s="185"/>
      <c r="D26" s="66"/>
      <c r="E26" s="185"/>
      <c r="F26" s="185"/>
      <c r="G26" s="66"/>
      <c r="L26"/>
    </row>
    <row r="27" spans="1:12">
      <c r="A27" s="185"/>
      <c r="B27" s="66"/>
      <c r="C27" s="185"/>
      <c r="D27" s="66"/>
      <c r="E27" s="185"/>
      <c r="F27" s="185"/>
      <c r="G27" s="66"/>
      <c r="L27"/>
    </row>
    <row r="28" spans="1:12">
      <c r="A28" s="185"/>
      <c r="B28" s="66"/>
      <c r="C28" s="185"/>
      <c r="D28" s="66"/>
      <c r="E28" s="185"/>
      <c r="F28" s="185"/>
      <c r="G28" s="66"/>
      <c r="L28"/>
    </row>
    <row r="29" spans="1:12">
      <c r="A29" s="185"/>
      <c r="B29" s="66"/>
      <c r="C29" s="185"/>
      <c r="D29" s="66"/>
      <c r="E29" s="185"/>
      <c r="F29" s="66"/>
      <c r="G29" s="66"/>
      <c r="L29"/>
    </row>
    <row r="30" spans="1:12">
      <c r="A30" s="185"/>
      <c r="B30" s="66"/>
      <c r="C30" s="185"/>
      <c r="D30" s="66"/>
      <c r="E30" s="185"/>
      <c r="F30" s="66"/>
      <c r="G30" s="66"/>
      <c r="L30"/>
    </row>
    <row r="31" spans="1:12">
      <c r="A31" s="185"/>
      <c r="B31" s="66"/>
      <c r="C31" s="185"/>
      <c r="D31" s="66"/>
      <c r="E31" s="185"/>
      <c r="F31" s="66"/>
      <c r="G31" s="66"/>
      <c r="L31"/>
    </row>
    <row r="32" spans="1:12">
      <c r="A32" s="185"/>
      <c r="B32" s="66"/>
      <c r="C32" s="185"/>
      <c r="D32" s="66"/>
      <c r="E32" s="185"/>
      <c r="F32" s="66"/>
      <c r="G32" s="66"/>
      <c r="L32"/>
    </row>
    <row r="33" spans="1:12">
      <c r="A33" s="185"/>
      <c r="B33" s="66"/>
      <c r="C33" s="185"/>
      <c r="D33" s="66"/>
      <c r="E33" s="185"/>
      <c r="F33" s="66"/>
      <c r="G33" s="66"/>
      <c r="L33"/>
    </row>
    <row r="34" spans="1:12">
      <c r="A34" s="185"/>
      <c r="B34" s="66"/>
      <c r="C34" s="185"/>
      <c r="D34" s="66"/>
      <c r="E34" s="185"/>
      <c r="F34" s="66"/>
      <c r="G34" s="66"/>
      <c r="L34"/>
    </row>
    <row r="35" spans="1:12">
      <c r="A35" s="185"/>
      <c r="B35" s="66"/>
      <c r="C35" s="185"/>
      <c r="D35" s="66"/>
      <c r="E35" s="185"/>
      <c r="F35" s="66"/>
      <c r="G35" s="66"/>
      <c r="L35"/>
    </row>
    <row r="36" spans="1:12">
      <c r="A36" s="185"/>
      <c r="B36" s="66"/>
      <c r="C36" s="185"/>
      <c r="D36" s="66"/>
      <c r="E36" s="185"/>
      <c r="F36" s="66"/>
      <c r="G36" s="66"/>
      <c r="L36"/>
    </row>
    <row r="37" spans="1:12">
      <c r="A37" s="185"/>
      <c r="B37" s="66"/>
      <c r="C37" s="185"/>
      <c r="D37" s="66"/>
      <c r="E37" s="185"/>
      <c r="F37" s="66"/>
      <c r="G37" s="66"/>
      <c r="L37"/>
    </row>
    <row r="38" spans="1:12">
      <c r="A38" s="185"/>
      <c r="B38" s="66"/>
      <c r="C38" s="185"/>
      <c r="D38" s="66"/>
      <c r="E38" s="185"/>
      <c r="F38" s="66"/>
      <c r="G38" s="66"/>
      <c r="L38"/>
    </row>
    <row r="39" spans="1:12">
      <c r="A39" s="185"/>
      <c r="B39" s="66"/>
      <c r="C39" s="185"/>
      <c r="D39" s="66"/>
      <c r="E39" s="185"/>
      <c r="L39"/>
    </row>
    <row r="40" spans="1:12">
      <c r="L40"/>
    </row>
    <row r="41" spans="1:12">
      <c r="L41"/>
    </row>
    <row r="42" spans="1:12">
      <c r="L42"/>
    </row>
    <row r="43" spans="1:12">
      <c r="L43"/>
    </row>
    <row r="44" spans="1:12">
      <c r="L44"/>
    </row>
    <row r="45" spans="1:12">
      <c r="L45"/>
    </row>
    <row r="46" spans="1:12">
      <c r="L46"/>
    </row>
    <row r="47" spans="1:12">
      <c r="L47"/>
    </row>
    <row r="48" spans="1:12">
      <c r="L48"/>
    </row>
    <row r="49" spans="12:12">
      <c r="L49"/>
    </row>
    <row r="50" spans="12:12">
      <c r="L50"/>
    </row>
    <row r="51" spans="12:12">
      <c r="L51"/>
    </row>
    <row r="52" spans="12:12">
      <c r="L52"/>
    </row>
    <row r="53" spans="12:12">
      <c r="L53"/>
    </row>
    <row r="54" spans="12:12">
      <c r="L54"/>
    </row>
  </sheetData>
  <sheetProtection sheet="1" objects="1" scenarios="1" selectLockedCells="1"/>
  <mergeCells count="20">
    <mergeCell ref="G5:M5"/>
    <mergeCell ref="G6:M6"/>
    <mergeCell ref="C4:E4"/>
    <mergeCell ref="A5:B5"/>
    <mergeCell ref="A9:B9"/>
    <mergeCell ref="A8:B8"/>
    <mergeCell ref="C8:E8"/>
    <mergeCell ref="G2:M2"/>
    <mergeCell ref="G3:M3"/>
    <mergeCell ref="C5:E5"/>
    <mergeCell ref="A7:B7"/>
    <mergeCell ref="C7:E7"/>
    <mergeCell ref="A2:B2"/>
    <mergeCell ref="C2:E2"/>
    <mergeCell ref="A3:B3"/>
    <mergeCell ref="C3:E3"/>
    <mergeCell ref="A6:B6"/>
    <mergeCell ref="C6:E6"/>
    <mergeCell ref="A4:B4"/>
    <mergeCell ref="G4:M4"/>
  </mergeCells>
  <phoneticPr fontId="2"/>
  <dataValidations count="4">
    <dataValidation imeMode="on" allowBlank="1" showInputMessage="1" showErrorMessage="1" sqref="ST6:ST8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C65535 IX65535 ST65535 ACP65535 AML65535 AWH65535 BGD65535 BPZ65535 BZV65535 CJR65535 CTN65535 DDJ65535 DNF65535 DXB65535 EGX65535 EQT65535 FAP65535 FKL65535 FUH65535 GED65535 GNZ65535 GXV65535 HHR65535 HRN65535 IBJ65535 ILF65535 IVB65535 JEX65535 JOT65535 JYP65535 KIL65535 KSH65535 LCD65535 LLZ65535 LVV65535 MFR65535 MPN65535 MZJ65535 NJF65535 NTB65535 OCX65535 OMT65535 OWP65535 PGL65535 PQH65535 QAD65535 QJZ65535 QTV65535 RDR65535 RNN65535 RXJ65535 SHF65535 SRB65535 TAX65535 TKT65535 TUP65535 UEL65535 UOH65535 UYD65535 VHZ65535 VRV65535 WBR65535 WLN65535 WVJ65535 C131071 IX131071 ST131071 ACP131071 AML131071 AWH131071 BGD131071 BPZ131071 BZV131071 CJR131071 CTN131071 DDJ131071 DNF131071 DXB131071 EGX131071 EQT131071 FAP131071 FKL131071 FUH131071 GED131071 GNZ131071 GXV131071 HHR131071 HRN131071 IBJ131071 ILF131071 IVB131071 JEX131071 JOT131071 JYP131071 KIL131071 KSH131071 LCD131071 LLZ131071 LVV131071 MFR131071 MPN131071 MZJ131071 NJF131071 NTB131071 OCX131071 OMT131071 OWP131071 PGL131071 PQH131071 QAD131071 QJZ131071 QTV131071 RDR131071 RNN131071 RXJ131071 SHF131071 SRB131071 TAX131071 TKT131071 TUP131071 UEL131071 UOH131071 UYD131071 VHZ131071 VRV131071 WBR131071 WLN131071 WVJ131071 C196607 IX196607 ST196607 ACP196607 AML196607 AWH196607 BGD196607 BPZ196607 BZV196607 CJR196607 CTN196607 DDJ196607 DNF196607 DXB196607 EGX196607 EQT196607 FAP196607 FKL196607 FUH196607 GED196607 GNZ196607 GXV196607 HHR196607 HRN196607 IBJ196607 ILF196607 IVB196607 JEX196607 JOT196607 JYP196607 KIL196607 KSH196607 LCD196607 LLZ196607 LVV196607 MFR196607 MPN196607 MZJ196607 NJF196607 NTB196607 OCX196607 OMT196607 OWP196607 PGL196607 PQH196607 QAD196607 QJZ196607 QTV196607 RDR196607 RNN196607 RXJ196607 SHF196607 SRB196607 TAX196607 TKT196607 TUP196607 UEL196607 UOH196607 UYD196607 VHZ196607 VRV196607 WBR196607 WLN196607 WVJ196607 C262143 IX262143 ST262143 ACP262143 AML262143 AWH262143 BGD262143 BPZ262143 BZV262143 CJR262143 CTN262143 DDJ262143 DNF262143 DXB262143 EGX262143 EQT262143 FAP262143 FKL262143 FUH262143 GED262143 GNZ262143 GXV262143 HHR262143 HRN262143 IBJ262143 ILF262143 IVB262143 JEX262143 JOT262143 JYP262143 KIL262143 KSH262143 LCD262143 LLZ262143 LVV262143 MFR262143 MPN262143 MZJ262143 NJF262143 NTB262143 OCX262143 OMT262143 OWP262143 PGL262143 PQH262143 QAD262143 QJZ262143 QTV262143 RDR262143 RNN262143 RXJ262143 SHF262143 SRB262143 TAX262143 TKT262143 TUP262143 UEL262143 UOH262143 UYD262143 VHZ262143 VRV262143 WBR262143 WLN262143 WVJ262143 C327679 IX327679 ST327679 ACP327679 AML327679 AWH327679 BGD327679 BPZ327679 BZV327679 CJR327679 CTN327679 DDJ327679 DNF327679 DXB327679 EGX327679 EQT327679 FAP327679 FKL327679 FUH327679 GED327679 GNZ327679 GXV327679 HHR327679 HRN327679 IBJ327679 ILF327679 IVB327679 JEX327679 JOT327679 JYP327679 KIL327679 KSH327679 LCD327679 LLZ327679 LVV327679 MFR327679 MPN327679 MZJ327679 NJF327679 NTB327679 OCX327679 OMT327679 OWP327679 PGL327679 PQH327679 QAD327679 QJZ327679 QTV327679 RDR327679 RNN327679 RXJ327679 SHF327679 SRB327679 TAX327679 TKT327679 TUP327679 UEL327679 UOH327679 UYD327679 VHZ327679 VRV327679 WBR327679 WLN327679 WVJ327679 C393215 IX393215 ST393215 ACP393215 AML393215 AWH393215 BGD393215 BPZ393215 BZV393215 CJR393215 CTN393215 DDJ393215 DNF393215 DXB393215 EGX393215 EQT393215 FAP393215 FKL393215 FUH393215 GED393215 GNZ393215 GXV393215 HHR393215 HRN393215 IBJ393215 ILF393215 IVB393215 JEX393215 JOT393215 JYP393215 KIL393215 KSH393215 LCD393215 LLZ393215 LVV393215 MFR393215 MPN393215 MZJ393215 NJF393215 NTB393215 OCX393215 OMT393215 OWP393215 PGL393215 PQH393215 QAD393215 QJZ393215 QTV393215 RDR393215 RNN393215 RXJ393215 SHF393215 SRB393215 TAX393215 TKT393215 TUP393215 UEL393215 UOH393215 UYD393215 VHZ393215 VRV393215 WBR393215 WLN393215 WVJ393215 C458751 IX458751 ST458751 ACP458751 AML458751 AWH458751 BGD458751 BPZ458751 BZV458751 CJR458751 CTN458751 DDJ458751 DNF458751 DXB458751 EGX458751 EQT458751 FAP458751 FKL458751 FUH458751 GED458751 GNZ458751 GXV458751 HHR458751 HRN458751 IBJ458751 ILF458751 IVB458751 JEX458751 JOT458751 JYP458751 KIL458751 KSH458751 LCD458751 LLZ458751 LVV458751 MFR458751 MPN458751 MZJ458751 NJF458751 NTB458751 OCX458751 OMT458751 OWP458751 PGL458751 PQH458751 QAD458751 QJZ458751 QTV458751 RDR458751 RNN458751 RXJ458751 SHF458751 SRB458751 TAX458751 TKT458751 TUP458751 UEL458751 UOH458751 UYD458751 VHZ458751 VRV458751 WBR458751 WLN458751 WVJ458751 C524287 IX524287 ST524287 ACP524287 AML524287 AWH524287 BGD524287 BPZ524287 BZV524287 CJR524287 CTN524287 DDJ524287 DNF524287 DXB524287 EGX524287 EQT524287 FAP524287 FKL524287 FUH524287 GED524287 GNZ524287 GXV524287 HHR524287 HRN524287 IBJ524287 ILF524287 IVB524287 JEX524287 JOT524287 JYP524287 KIL524287 KSH524287 LCD524287 LLZ524287 LVV524287 MFR524287 MPN524287 MZJ524287 NJF524287 NTB524287 OCX524287 OMT524287 OWP524287 PGL524287 PQH524287 QAD524287 QJZ524287 QTV524287 RDR524287 RNN524287 RXJ524287 SHF524287 SRB524287 TAX524287 TKT524287 TUP524287 UEL524287 UOH524287 UYD524287 VHZ524287 VRV524287 WBR524287 WLN524287 WVJ524287 C589823 IX589823 ST589823 ACP589823 AML589823 AWH589823 BGD589823 BPZ589823 BZV589823 CJR589823 CTN589823 DDJ589823 DNF589823 DXB589823 EGX589823 EQT589823 FAP589823 FKL589823 FUH589823 GED589823 GNZ589823 GXV589823 HHR589823 HRN589823 IBJ589823 ILF589823 IVB589823 JEX589823 JOT589823 JYP589823 KIL589823 KSH589823 LCD589823 LLZ589823 LVV589823 MFR589823 MPN589823 MZJ589823 NJF589823 NTB589823 OCX589823 OMT589823 OWP589823 PGL589823 PQH589823 QAD589823 QJZ589823 QTV589823 RDR589823 RNN589823 RXJ589823 SHF589823 SRB589823 TAX589823 TKT589823 TUP589823 UEL589823 UOH589823 UYD589823 VHZ589823 VRV589823 WBR589823 WLN589823 WVJ589823 C655359 IX655359 ST655359 ACP655359 AML655359 AWH655359 BGD655359 BPZ655359 BZV655359 CJR655359 CTN655359 DDJ655359 DNF655359 DXB655359 EGX655359 EQT655359 FAP655359 FKL655359 FUH655359 GED655359 GNZ655359 GXV655359 HHR655359 HRN655359 IBJ655359 ILF655359 IVB655359 JEX655359 JOT655359 JYP655359 KIL655359 KSH655359 LCD655359 LLZ655359 LVV655359 MFR655359 MPN655359 MZJ655359 NJF655359 NTB655359 OCX655359 OMT655359 OWP655359 PGL655359 PQH655359 QAD655359 QJZ655359 QTV655359 RDR655359 RNN655359 RXJ655359 SHF655359 SRB655359 TAX655359 TKT655359 TUP655359 UEL655359 UOH655359 UYD655359 VHZ655359 VRV655359 WBR655359 WLN655359 WVJ655359 C720895 IX720895 ST720895 ACP720895 AML720895 AWH720895 BGD720895 BPZ720895 BZV720895 CJR720895 CTN720895 DDJ720895 DNF720895 DXB720895 EGX720895 EQT720895 FAP720895 FKL720895 FUH720895 GED720895 GNZ720895 GXV720895 HHR720895 HRN720895 IBJ720895 ILF720895 IVB720895 JEX720895 JOT720895 JYP720895 KIL720895 KSH720895 LCD720895 LLZ720895 LVV720895 MFR720895 MPN720895 MZJ720895 NJF720895 NTB720895 OCX720895 OMT720895 OWP720895 PGL720895 PQH720895 QAD720895 QJZ720895 QTV720895 RDR720895 RNN720895 RXJ720895 SHF720895 SRB720895 TAX720895 TKT720895 TUP720895 UEL720895 UOH720895 UYD720895 VHZ720895 VRV720895 WBR720895 WLN720895 WVJ720895 C786431 IX786431 ST786431 ACP786431 AML786431 AWH786431 BGD786431 BPZ786431 BZV786431 CJR786431 CTN786431 DDJ786431 DNF786431 DXB786431 EGX786431 EQT786431 FAP786431 FKL786431 FUH786431 GED786431 GNZ786431 GXV786431 HHR786431 HRN786431 IBJ786431 ILF786431 IVB786431 JEX786431 JOT786431 JYP786431 KIL786431 KSH786431 LCD786431 LLZ786431 LVV786431 MFR786431 MPN786431 MZJ786431 NJF786431 NTB786431 OCX786431 OMT786431 OWP786431 PGL786431 PQH786431 QAD786431 QJZ786431 QTV786431 RDR786431 RNN786431 RXJ786431 SHF786431 SRB786431 TAX786431 TKT786431 TUP786431 UEL786431 UOH786431 UYD786431 VHZ786431 VRV786431 WBR786431 WLN786431 WVJ786431 C851967 IX851967 ST851967 ACP851967 AML851967 AWH851967 BGD851967 BPZ851967 BZV851967 CJR851967 CTN851967 DDJ851967 DNF851967 DXB851967 EGX851967 EQT851967 FAP851967 FKL851967 FUH851967 GED851967 GNZ851967 GXV851967 HHR851967 HRN851967 IBJ851967 ILF851967 IVB851967 JEX851967 JOT851967 JYP851967 KIL851967 KSH851967 LCD851967 LLZ851967 LVV851967 MFR851967 MPN851967 MZJ851967 NJF851967 NTB851967 OCX851967 OMT851967 OWP851967 PGL851967 PQH851967 QAD851967 QJZ851967 QTV851967 RDR851967 RNN851967 RXJ851967 SHF851967 SRB851967 TAX851967 TKT851967 TUP851967 UEL851967 UOH851967 UYD851967 VHZ851967 VRV851967 WBR851967 WLN851967 WVJ851967 C917503 IX917503 ST917503 ACP917503 AML917503 AWH917503 BGD917503 BPZ917503 BZV917503 CJR917503 CTN917503 DDJ917503 DNF917503 DXB917503 EGX917503 EQT917503 FAP917503 FKL917503 FUH917503 GED917503 GNZ917503 GXV917503 HHR917503 HRN917503 IBJ917503 ILF917503 IVB917503 JEX917503 JOT917503 JYP917503 KIL917503 KSH917503 LCD917503 LLZ917503 LVV917503 MFR917503 MPN917503 MZJ917503 NJF917503 NTB917503 OCX917503 OMT917503 OWP917503 PGL917503 PQH917503 QAD917503 QJZ917503 QTV917503 RDR917503 RNN917503 RXJ917503 SHF917503 SRB917503 TAX917503 TKT917503 TUP917503 UEL917503 UOH917503 UYD917503 VHZ917503 VRV917503 WBR917503 WLN917503 WVJ917503 C983039 IX983039 ST983039 ACP983039 AML983039 AWH983039 BGD983039 BPZ983039 BZV983039 CJR983039 CTN983039 DDJ983039 DNF983039 DXB983039 EGX983039 EQT983039 FAP983039 FKL983039 FUH983039 GED983039 GNZ983039 GXV983039 HHR983039 HRN983039 IBJ983039 ILF983039 IVB983039 JEX983039 JOT983039 JYP983039 KIL983039 KSH983039 LCD983039 LLZ983039 LVV983039 MFR983039 MPN983039 MZJ983039 NJF983039 NTB983039 OCX983039 OMT983039 OWP983039 PGL983039 PQH983039 QAD983039 QJZ983039 QTV983039 RDR983039 RNN983039 RXJ983039 SHF983039 SRB983039 TAX983039 TKT983039 TUP983039 UEL983039 UOH983039 UYD983039 VHZ983039 VRV983039 WBR983039 WLN983039 WVJ983039 WVJ983042:WVJ983044 C65538:C65540 IX65538:IX65540 ST65538:ST65540 ACP65538:ACP65540 AML65538:AML65540 AWH65538:AWH65540 BGD65538:BGD65540 BPZ65538:BPZ65540 BZV65538:BZV65540 CJR65538:CJR65540 CTN65538:CTN65540 DDJ65538:DDJ65540 DNF65538:DNF65540 DXB65538:DXB65540 EGX65538:EGX65540 EQT65538:EQT65540 FAP65538:FAP65540 FKL65538:FKL65540 FUH65538:FUH65540 GED65538:GED65540 GNZ65538:GNZ65540 GXV65538:GXV65540 HHR65538:HHR65540 HRN65538:HRN65540 IBJ65538:IBJ65540 ILF65538:ILF65540 IVB65538:IVB65540 JEX65538:JEX65540 JOT65538:JOT65540 JYP65538:JYP65540 KIL65538:KIL65540 KSH65538:KSH65540 LCD65538:LCD65540 LLZ65538:LLZ65540 LVV65538:LVV65540 MFR65538:MFR65540 MPN65538:MPN65540 MZJ65538:MZJ65540 NJF65538:NJF65540 NTB65538:NTB65540 OCX65538:OCX65540 OMT65538:OMT65540 OWP65538:OWP65540 PGL65538:PGL65540 PQH65538:PQH65540 QAD65538:QAD65540 QJZ65538:QJZ65540 QTV65538:QTV65540 RDR65538:RDR65540 RNN65538:RNN65540 RXJ65538:RXJ65540 SHF65538:SHF65540 SRB65538:SRB65540 TAX65538:TAX65540 TKT65538:TKT65540 TUP65538:TUP65540 UEL65538:UEL65540 UOH65538:UOH65540 UYD65538:UYD65540 VHZ65538:VHZ65540 VRV65538:VRV65540 WBR65538:WBR65540 WLN65538:WLN65540 WVJ65538:WVJ65540 C131074:C131076 IX131074:IX131076 ST131074:ST131076 ACP131074:ACP131076 AML131074:AML131076 AWH131074:AWH131076 BGD131074:BGD131076 BPZ131074:BPZ131076 BZV131074:BZV131076 CJR131074:CJR131076 CTN131074:CTN131076 DDJ131074:DDJ131076 DNF131074:DNF131076 DXB131074:DXB131076 EGX131074:EGX131076 EQT131074:EQT131076 FAP131074:FAP131076 FKL131074:FKL131076 FUH131074:FUH131076 GED131074:GED131076 GNZ131074:GNZ131076 GXV131074:GXV131076 HHR131074:HHR131076 HRN131074:HRN131076 IBJ131074:IBJ131076 ILF131074:ILF131076 IVB131074:IVB131076 JEX131074:JEX131076 JOT131074:JOT131076 JYP131074:JYP131076 KIL131074:KIL131076 KSH131074:KSH131076 LCD131074:LCD131076 LLZ131074:LLZ131076 LVV131074:LVV131076 MFR131074:MFR131076 MPN131074:MPN131076 MZJ131074:MZJ131076 NJF131074:NJF131076 NTB131074:NTB131076 OCX131074:OCX131076 OMT131074:OMT131076 OWP131074:OWP131076 PGL131074:PGL131076 PQH131074:PQH131076 QAD131074:QAD131076 QJZ131074:QJZ131076 QTV131074:QTV131076 RDR131074:RDR131076 RNN131074:RNN131076 RXJ131074:RXJ131076 SHF131074:SHF131076 SRB131074:SRB131076 TAX131074:TAX131076 TKT131074:TKT131076 TUP131074:TUP131076 UEL131074:UEL131076 UOH131074:UOH131076 UYD131074:UYD131076 VHZ131074:VHZ131076 VRV131074:VRV131076 WBR131074:WBR131076 WLN131074:WLN131076 WVJ131074:WVJ131076 C196610:C196612 IX196610:IX196612 ST196610:ST196612 ACP196610:ACP196612 AML196610:AML196612 AWH196610:AWH196612 BGD196610:BGD196612 BPZ196610:BPZ196612 BZV196610:BZV196612 CJR196610:CJR196612 CTN196610:CTN196612 DDJ196610:DDJ196612 DNF196610:DNF196612 DXB196610:DXB196612 EGX196610:EGX196612 EQT196610:EQT196612 FAP196610:FAP196612 FKL196610:FKL196612 FUH196610:FUH196612 GED196610:GED196612 GNZ196610:GNZ196612 GXV196610:GXV196612 HHR196610:HHR196612 HRN196610:HRN196612 IBJ196610:IBJ196612 ILF196610:ILF196612 IVB196610:IVB196612 JEX196610:JEX196612 JOT196610:JOT196612 JYP196610:JYP196612 KIL196610:KIL196612 KSH196610:KSH196612 LCD196610:LCD196612 LLZ196610:LLZ196612 LVV196610:LVV196612 MFR196610:MFR196612 MPN196610:MPN196612 MZJ196610:MZJ196612 NJF196610:NJF196612 NTB196610:NTB196612 OCX196610:OCX196612 OMT196610:OMT196612 OWP196610:OWP196612 PGL196610:PGL196612 PQH196610:PQH196612 QAD196610:QAD196612 QJZ196610:QJZ196612 QTV196610:QTV196612 RDR196610:RDR196612 RNN196610:RNN196612 RXJ196610:RXJ196612 SHF196610:SHF196612 SRB196610:SRB196612 TAX196610:TAX196612 TKT196610:TKT196612 TUP196610:TUP196612 UEL196610:UEL196612 UOH196610:UOH196612 UYD196610:UYD196612 VHZ196610:VHZ196612 VRV196610:VRV196612 WBR196610:WBR196612 WLN196610:WLN196612 WVJ196610:WVJ196612 C262146:C262148 IX262146:IX262148 ST262146:ST262148 ACP262146:ACP262148 AML262146:AML262148 AWH262146:AWH262148 BGD262146:BGD262148 BPZ262146:BPZ262148 BZV262146:BZV262148 CJR262146:CJR262148 CTN262146:CTN262148 DDJ262146:DDJ262148 DNF262146:DNF262148 DXB262146:DXB262148 EGX262146:EGX262148 EQT262146:EQT262148 FAP262146:FAP262148 FKL262146:FKL262148 FUH262146:FUH262148 GED262146:GED262148 GNZ262146:GNZ262148 GXV262146:GXV262148 HHR262146:HHR262148 HRN262146:HRN262148 IBJ262146:IBJ262148 ILF262146:ILF262148 IVB262146:IVB262148 JEX262146:JEX262148 JOT262146:JOT262148 JYP262146:JYP262148 KIL262146:KIL262148 KSH262146:KSH262148 LCD262146:LCD262148 LLZ262146:LLZ262148 LVV262146:LVV262148 MFR262146:MFR262148 MPN262146:MPN262148 MZJ262146:MZJ262148 NJF262146:NJF262148 NTB262146:NTB262148 OCX262146:OCX262148 OMT262146:OMT262148 OWP262146:OWP262148 PGL262146:PGL262148 PQH262146:PQH262148 QAD262146:QAD262148 QJZ262146:QJZ262148 QTV262146:QTV262148 RDR262146:RDR262148 RNN262146:RNN262148 RXJ262146:RXJ262148 SHF262146:SHF262148 SRB262146:SRB262148 TAX262146:TAX262148 TKT262146:TKT262148 TUP262146:TUP262148 UEL262146:UEL262148 UOH262146:UOH262148 UYD262146:UYD262148 VHZ262146:VHZ262148 VRV262146:VRV262148 WBR262146:WBR262148 WLN262146:WLN262148 WVJ262146:WVJ262148 C327682:C327684 IX327682:IX327684 ST327682:ST327684 ACP327682:ACP327684 AML327682:AML327684 AWH327682:AWH327684 BGD327682:BGD327684 BPZ327682:BPZ327684 BZV327682:BZV327684 CJR327682:CJR327684 CTN327682:CTN327684 DDJ327682:DDJ327684 DNF327682:DNF327684 DXB327682:DXB327684 EGX327682:EGX327684 EQT327682:EQT327684 FAP327682:FAP327684 FKL327682:FKL327684 FUH327682:FUH327684 GED327682:GED327684 GNZ327682:GNZ327684 GXV327682:GXV327684 HHR327682:HHR327684 HRN327682:HRN327684 IBJ327682:IBJ327684 ILF327682:ILF327684 IVB327682:IVB327684 JEX327682:JEX327684 JOT327682:JOT327684 JYP327682:JYP327684 KIL327682:KIL327684 KSH327682:KSH327684 LCD327682:LCD327684 LLZ327682:LLZ327684 LVV327682:LVV327684 MFR327682:MFR327684 MPN327682:MPN327684 MZJ327682:MZJ327684 NJF327682:NJF327684 NTB327682:NTB327684 OCX327682:OCX327684 OMT327682:OMT327684 OWP327682:OWP327684 PGL327682:PGL327684 PQH327682:PQH327684 QAD327682:QAD327684 QJZ327682:QJZ327684 QTV327682:QTV327684 RDR327682:RDR327684 RNN327682:RNN327684 RXJ327682:RXJ327684 SHF327682:SHF327684 SRB327682:SRB327684 TAX327682:TAX327684 TKT327682:TKT327684 TUP327682:TUP327684 UEL327682:UEL327684 UOH327682:UOH327684 UYD327682:UYD327684 VHZ327682:VHZ327684 VRV327682:VRV327684 WBR327682:WBR327684 WLN327682:WLN327684 WVJ327682:WVJ327684 C393218:C393220 IX393218:IX393220 ST393218:ST393220 ACP393218:ACP393220 AML393218:AML393220 AWH393218:AWH393220 BGD393218:BGD393220 BPZ393218:BPZ393220 BZV393218:BZV393220 CJR393218:CJR393220 CTN393218:CTN393220 DDJ393218:DDJ393220 DNF393218:DNF393220 DXB393218:DXB393220 EGX393218:EGX393220 EQT393218:EQT393220 FAP393218:FAP393220 FKL393218:FKL393220 FUH393218:FUH393220 GED393218:GED393220 GNZ393218:GNZ393220 GXV393218:GXV393220 HHR393218:HHR393220 HRN393218:HRN393220 IBJ393218:IBJ393220 ILF393218:ILF393220 IVB393218:IVB393220 JEX393218:JEX393220 JOT393218:JOT393220 JYP393218:JYP393220 KIL393218:KIL393220 KSH393218:KSH393220 LCD393218:LCD393220 LLZ393218:LLZ393220 LVV393218:LVV393220 MFR393218:MFR393220 MPN393218:MPN393220 MZJ393218:MZJ393220 NJF393218:NJF393220 NTB393218:NTB393220 OCX393218:OCX393220 OMT393218:OMT393220 OWP393218:OWP393220 PGL393218:PGL393220 PQH393218:PQH393220 QAD393218:QAD393220 QJZ393218:QJZ393220 QTV393218:QTV393220 RDR393218:RDR393220 RNN393218:RNN393220 RXJ393218:RXJ393220 SHF393218:SHF393220 SRB393218:SRB393220 TAX393218:TAX393220 TKT393218:TKT393220 TUP393218:TUP393220 UEL393218:UEL393220 UOH393218:UOH393220 UYD393218:UYD393220 VHZ393218:VHZ393220 VRV393218:VRV393220 WBR393218:WBR393220 WLN393218:WLN393220 WVJ393218:WVJ393220 C458754:C458756 IX458754:IX458756 ST458754:ST458756 ACP458754:ACP458756 AML458754:AML458756 AWH458754:AWH458756 BGD458754:BGD458756 BPZ458754:BPZ458756 BZV458754:BZV458756 CJR458754:CJR458756 CTN458754:CTN458756 DDJ458754:DDJ458756 DNF458754:DNF458756 DXB458754:DXB458756 EGX458754:EGX458756 EQT458754:EQT458756 FAP458754:FAP458756 FKL458754:FKL458756 FUH458754:FUH458756 GED458754:GED458756 GNZ458754:GNZ458756 GXV458754:GXV458756 HHR458754:HHR458756 HRN458754:HRN458756 IBJ458754:IBJ458756 ILF458754:ILF458756 IVB458754:IVB458756 JEX458754:JEX458756 JOT458754:JOT458756 JYP458754:JYP458756 KIL458754:KIL458756 KSH458754:KSH458756 LCD458754:LCD458756 LLZ458754:LLZ458756 LVV458754:LVV458756 MFR458754:MFR458756 MPN458754:MPN458756 MZJ458754:MZJ458756 NJF458754:NJF458756 NTB458754:NTB458756 OCX458754:OCX458756 OMT458754:OMT458756 OWP458754:OWP458756 PGL458754:PGL458756 PQH458754:PQH458756 QAD458754:QAD458756 QJZ458754:QJZ458756 QTV458754:QTV458756 RDR458754:RDR458756 RNN458754:RNN458756 RXJ458754:RXJ458756 SHF458754:SHF458756 SRB458754:SRB458756 TAX458754:TAX458756 TKT458754:TKT458756 TUP458754:TUP458756 UEL458754:UEL458756 UOH458754:UOH458756 UYD458754:UYD458756 VHZ458754:VHZ458756 VRV458754:VRV458756 WBR458754:WBR458756 WLN458754:WLN458756 WVJ458754:WVJ458756 C524290:C524292 IX524290:IX524292 ST524290:ST524292 ACP524290:ACP524292 AML524290:AML524292 AWH524290:AWH524292 BGD524290:BGD524292 BPZ524290:BPZ524292 BZV524290:BZV524292 CJR524290:CJR524292 CTN524290:CTN524292 DDJ524290:DDJ524292 DNF524290:DNF524292 DXB524290:DXB524292 EGX524290:EGX524292 EQT524290:EQT524292 FAP524290:FAP524292 FKL524290:FKL524292 FUH524290:FUH524292 GED524290:GED524292 GNZ524290:GNZ524292 GXV524290:GXV524292 HHR524290:HHR524292 HRN524290:HRN524292 IBJ524290:IBJ524292 ILF524290:ILF524292 IVB524290:IVB524292 JEX524290:JEX524292 JOT524290:JOT524292 JYP524290:JYP524292 KIL524290:KIL524292 KSH524290:KSH524292 LCD524290:LCD524292 LLZ524290:LLZ524292 LVV524290:LVV524292 MFR524290:MFR524292 MPN524290:MPN524292 MZJ524290:MZJ524292 NJF524290:NJF524292 NTB524290:NTB524292 OCX524290:OCX524292 OMT524290:OMT524292 OWP524290:OWP524292 PGL524290:PGL524292 PQH524290:PQH524292 QAD524290:QAD524292 QJZ524290:QJZ524292 QTV524290:QTV524292 RDR524290:RDR524292 RNN524290:RNN524292 RXJ524290:RXJ524292 SHF524290:SHF524292 SRB524290:SRB524292 TAX524290:TAX524292 TKT524290:TKT524292 TUP524290:TUP524292 UEL524290:UEL524292 UOH524290:UOH524292 UYD524290:UYD524292 VHZ524290:VHZ524292 VRV524290:VRV524292 WBR524290:WBR524292 WLN524290:WLN524292 WVJ524290:WVJ524292 C589826:C589828 IX589826:IX589828 ST589826:ST589828 ACP589826:ACP589828 AML589826:AML589828 AWH589826:AWH589828 BGD589826:BGD589828 BPZ589826:BPZ589828 BZV589826:BZV589828 CJR589826:CJR589828 CTN589826:CTN589828 DDJ589826:DDJ589828 DNF589826:DNF589828 DXB589826:DXB589828 EGX589826:EGX589828 EQT589826:EQT589828 FAP589826:FAP589828 FKL589826:FKL589828 FUH589826:FUH589828 GED589826:GED589828 GNZ589826:GNZ589828 GXV589826:GXV589828 HHR589826:HHR589828 HRN589826:HRN589828 IBJ589826:IBJ589828 ILF589826:ILF589828 IVB589826:IVB589828 JEX589826:JEX589828 JOT589826:JOT589828 JYP589826:JYP589828 KIL589826:KIL589828 KSH589826:KSH589828 LCD589826:LCD589828 LLZ589826:LLZ589828 LVV589826:LVV589828 MFR589826:MFR589828 MPN589826:MPN589828 MZJ589826:MZJ589828 NJF589826:NJF589828 NTB589826:NTB589828 OCX589826:OCX589828 OMT589826:OMT589828 OWP589826:OWP589828 PGL589826:PGL589828 PQH589826:PQH589828 QAD589826:QAD589828 QJZ589826:QJZ589828 QTV589826:QTV589828 RDR589826:RDR589828 RNN589826:RNN589828 RXJ589826:RXJ589828 SHF589826:SHF589828 SRB589826:SRB589828 TAX589826:TAX589828 TKT589826:TKT589828 TUP589826:TUP589828 UEL589826:UEL589828 UOH589826:UOH589828 UYD589826:UYD589828 VHZ589826:VHZ589828 VRV589826:VRV589828 WBR589826:WBR589828 WLN589826:WLN589828 WVJ589826:WVJ589828 C655362:C655364 IX655362:IX655364 ST655362:ST655364 ACP655362:ACP655364 AML655362:AML655364 AWH655362:AWH655364 BGD655362:BGD655364 BPZ655362:BPZ655364 BZV655362:BZV655364 CJR655362:CJR655364 CTN655362:CTN655364 DDJ655362:DDJ655364 DNF655362:DNF655364 DXB655362:DXB655364 EGX655362:EGX655364 EQT655362:EQT655364 FAP655362:FAP655364 FKL655362:FKL655364 FUH655362:FUH655364 GED655362:GED655364 GNZ655362:GNZ655364 GXV655362:GXV655364 HHR655362:HHR655364 HRN655362:HRN655364 IBJ655362:IBJ655364 ILF655362:ILF655364 IVB655362:IVB655364 JEX655362:JEX655364 JOT655362:JOT655364 JYP655362:JYP655364 KIL655362:KIL655364 KSH655362:KSH655364 LCD655362:LCD655364 LLZ655362:LLZ655364 LVV655362:LVV655364 MFR655362:MFR655364 MPN655362:MPN655364 MZJ655362:MZJ655364 NJF655362:NJF655364 NTB655362:NTB655364 OCX655362:OCX655364 OMT655362:OMT655364 OWP655362:OWP655364 PGL655362:PGL655364 PQH655362:PQH655364 QAD655362:QAD655364 QJZ655362:QJZ655364 QTV655362:QTV655364 RDR655362:RDR655364 RNN655362:RNN655364 RXJ655362:RXJ655364 SHF655362:SHF655364 SRB655362:SRB655364 TAX655362:TAX655364 TKT655362:TKT655364 TUP655362:TUP655364 UEL655362:UEL655364 UOH655362:UOH655364 UYD655362:UYD655364 VHZ655362:VHZ655364 VRV655362:VRV655364 WBR655362:WBR655364 WLN655362:WLN655364 WVJ655362:WVJ655364 C720898:C720900 IX720898:IX720900 ST720898:ST720900 ACP720898:ACP720900 AML720898:AML720900 AWH720898:AWH720900 BGD720898:BGD720900 BPZ720898:BPZ720900 BZV720898:BZV720900 CJR720898:CJR720900 CTN720898:CTN720900 DDJ720898:DDJ720900 DNF720898:DNF720900 DXB720898:DXB720900 EGX720898:EGX720900 EQT720898:EQT720900 FAP720898:FAP720900 FKL720898:FKL720900 FUH720898:FUH720900 GED720898:GED720900 GNZ720898:GNZ720900 GXV720898:GXV720900 HHR720898:HHR720900 HRN720898:HRN720900 IBJ720898:IBJ720900 ILF720898:ILF720900 IVB720898:IVB720900 JEX720898:JEX720900 JOT720898:JOT720900 JYP720898:JYP720900 KIL720898:KIL720900 KSH720898:KSH720900 LCD720898:LCD720900 LLZ720898:LLZ720900 LVV720898:LVV720900 MFR720898:MFR720900 MPN720898:MPN720900 MZJ720898:MZJ720900 NJF720898:NJF720900 NTB720898:NTB720900 OCX720898:OCX720900 OMT720898:OMT720900 OWP720898:OWP720900 PGL720898:PGL720900 PQH720898:PQH720900 QAD720898:QAD720900 QJZ720898:QJZ720900 QTV720898:QTV720900 RDR720898:RDR720900 RNN720898:RNN720900 RXJ720898:RXJ720900 SHF720898:SHF720900 SRB720898:SRB720900 TAX720898:TAX720900 TKT720898:TKT720900 TUP720898:TUP720900 UEL720898:UEL720900 UOH720898:UOH720900 UYD720898:UYD720900 VHZ720898:VHZ720900 VRV720898:VRV720900 WBR720898:WBR720900 WLN720898:WLN720900 WVJ720898:WVJ720900 C786434:C786436 IX786434:IX786436 ST786434:ST786436 ACP786434:ACP786436 AML786434:AML786436 AWH786434:AWH786436 BGD786434:BGD786436 BPZ786434:BPZ786436 BZV786434:BZV786436 CJR786434:CJR786436 CTN786434:CTN786436 DDJ786434:DDJ786436 DNF786434:DNF786436 DXB786434:DXB786436 EGX786434:EGX786436 EQT786434:EQT786436 FAP786434:FAP786436 FKL786434:FKL786436 FUH786434:FUH786436 GED786434:GED786436 GNZ786434:GNZ786436 GXV786434:GXV786436 HHR786434:HHR786436 HRN786434:HRN786436 IBJ786434:IBJ786436 ILF786434:ILF786436 IVB786434:IVB786436 JEX786434:JEX786436 JOT786434:JOT786436 JYP786434:JYP786436 KIL786434:KIL786436 KSH786434:KSH786436 LCD786434:LCD786436 LLZ786434:LLZ786436 LVV786434:LVV786436 MFR786434:MFR786436 MPN786434:MPN786436 MZJ786434:MZJ786436 NJF786434:NJF786436 NTB786434:NTB786436 OCX786434:OCX786436 OMT786434:OMT786436 OWP786434:OWP786436 PGL786434:PGL786436 PQH786434:PQH786436 QAD786434:QAD786436 QJZ786434:QJZ786436 QTV786434:QTV786436 RDR786434:RDR786436 RNN786434:RNN786436 RXJ786434:RXJ786436 SHF786434:SHF786436 SRB786434:SRB786436 TAX786434:TAX786436 TKT786434:TKT786436 TUP786434:TUP786436 UEL786434:UEL786436 UOH786434:UOH786436 UYD786434:UYD786436 VHZ786434:VHZ786436 VRV786434:VRV786436 WBR786434:WBR786436 WLN786434:WLN786436 WVJ786434:WVJ786436 C851970:C851972 IX851970:IX851972 ST851970:ST851972 ACP851970:ACP851972 AML851970:AML851972 AWH851970:AWH851972 BGD851970:BGD851972 BPZ851970:BPZ851972 BZV851970:BZV851972 CJR851970:CJR851972 CTN851970:CTN851972 DDJ851970:DDJ851972 DNF851970:DNF851972 DXB851970:DXB851972 EGX851970:EGX851972 EQT851970:EQT851972 FAP851970:FAP851972 FKL851970:FKL851972 FUH851970:FUH851972 GED851970:GED851972 GNZ851970:GNZ851972 GXV851970:GXV851972 HHR851970:HHR851972 HRN851970:HRN851972 IBJ851970:IBJ851972 ILF851970:ILF851972 IVB851970:IVB851972 JEX851970:JEX851972 JOT851970:JOT851972 JYP851970:JYP851972 KIL851970:KIL851972 KSH851970:KSH851972 LCD851970:LCD851972 LLZ851970:LLZ851972 LVV851970:LVV851972 MFR851970:MFR851972 MPN851970:MPN851972 MZJ851970:MZJ851972 NJF851970:NJF851972 NTB851970:NTB851972 OCX851970:OCX851972 OMT851970:OMT851972 OWP851970:OWP851972 PGL851970:PGL851972 PQH851970:PQH851972 QAD851970:QAD851972 QJZ851970:QJZ851972 QTV851970:QTV851972 RDR851970:RDR851972 RNN851970:RNN851972 RXJ851970:RXJ851972 SHF851970:SHF851972 SRB851970:SRB851972 TAX851970:TAX851972 TKT851970:TKT851972 TUP851970:TUP851972 UEL851970:UEL851972 UOH851970:UOH851972 UYD851970:UYD851972 VHZ851970:VHZ851972 VRV851970:VRV851972 WBR851970:WBR851972 WLN851970:WLN851972 WVJ851970:WVJ851972 C917506:C917508 IX917506:IX917508 ST917506:ST917508 ACP917506:ACP917508 AML917506:AML917508 AWH917506:AWH917508 BGD917506:BGD917508 BPZ917506:BPZ917508 BZV917506:BZV917508 CJR917506:CJR917508 CTN917506:CTN917508 DDJ917506:DDJ917508 DNF917506:DNF917508 DXB917506:DXB917508 EGX917506:EGX917508 EQT917506:EQT917508 FAP917506:FAP917508 FKL917506:FKL917508 FUH917506:FUH917508 GED917506:GED917508 GNZ917506:GNZ917508 GXV917506:GXV917508 HHR917506:HHR917508 HRN917506:HRN917508 IBJ917506:IBJ917508 ILF917506:ILF917508 IVB917506:IVB917508 JEX917506:JEX917508 JOT917506:JOT917508 JYP917506:JYP917508 KIL917506:KIL917508 KSH917506:KSH917508 LCD917506:LCD917508 LLZ917506:LLZ917508 LVV917506:LVV917508 MFR917506:MFR917508 MPN917506:MPN917508 MZJ917506:MZJ917508 NJF917506:NJF917508 NTB917506:NTB917508 OCX917506:OCX917508 OMT917506:OMT917508 OWP917506:OWP917508 PGL917506:PGL917508 PQH917506:PQH917508 QAD917506:QAD917508 QJZ917506:QJZ917508 QTV917506:QTV917508 RDR917506:RDR917508 RNN917506:RNN917508 RXJ917506:RXJ917508 SHF917506:SHF917508 SRB917506:SRB917508 TAX917506:TAX917508 TKT917506:TKT917508 TUP917506:TUP917508 UEL917506:UEL917508 UOH917506:UOH917508 UYD917506:UYD917508 VHZ917506:VHZ917508 VRV917506:VRV917508 WBR917506:WBR917508 WLN917506:WLN917508 WVJ917506:WVJ917508 C983042:C983044 IX983042:IX983044 ST983042:ST983044 ACP983042:ACP983044 AML983042:AML983044 AWH983042:AWH983044 BGD983042:BGD983044 BPZ983042:BPZ983044 BZV983042:BZV983044 CJR983042:CJR983044 CTN983042:CTN983044 DDJ983042:DDJ983044 DNF983042:DNF983044 DXB983042:DXB983044 EGX983042:EGX983044 EQT983042:EQT983044 FAP983042:FAP983044 FKL983042:FKL983044 FUH983042:FUH983044 GED983042:GED983044 GNZ983042:GNZ983044 GXV983042:GXV983044 HHR983042:HHR983044 HRN983042:HRN983044 IBJ983042:IBJ983044 ILF983042:ILF983044 IVB983042:IVB983044 JEX983042:JEX983044 JOT983042:JOT983044 JYP983042:JYP983044 KIL983042:KIL983044 KSH983042:KSH983044 LCD983042:LCD983044 LLZ983042:LLZ983044 LVV983042:LVV983044 MFR983042:MFR983044 MPN983042:MPN983044 MZJ983042:MZJ983044 NJF983042:NJF983044 NTB983042:NTB983044 OCX983042:OCX983044 OMT983042:OMT983044 OWP983042:OWP983044 PGL983042:PGL983044 PQH983042:PQH983044 QAD983042:QAD983044 QJZ983042:QJZ983044 QTV983042:QTV983044 RDR983042:RDR983044 RNN983042:RNN983044 RXJ983042:RXJ983044 SHF983042:SHF983044 SRB983042:SRB983044 TAX983042:TAX983044 TKT983042:TKT983044 TUP983042:TUP983044 UEL983042:UEL983044 UOH983042:UOH983044 UYD983042:UYD983044 VHZ983042:VHZ983044 VRV983042:VRV983044 WBR983042:WBR983044 WLN983042:WLN983044 IX6:IX8 WVJ6:WVJ8 WLN6:WLN8 WBR6:WBR8 VRV6:VRV8 VHZ6:VHZ8 UYD6:UYD8 UOH6:UOH8 UEL6:UEL8 TUP6:TUP8 TKT6:TKT8 TAX6:TAX8 SRB6:SRB8 SHF6:SHF8 RXJ6:RXJ8 RNN6:RNN8 RDR6:RDR8 QTV6:QTV8 QJZ6:QJZ8 QAD6:QAD8 PQH6:PQH8 PGL6:PGL8 OWP6:OWP8 OMT6:OMT8 OCX6:OCX8 NTB6:NTB8 NJF6:NJF8 MZJ6:MZJ8 MPN6:MPN8 MFR6:MFR8 LVV6:LVV8 LLZ6:LLZ8 LCD6:LCD8 KSH6:KSH8 KIL6:KIL8 JYP6:JYP8 JOT6:JOT8 JEX6:JEX8 IVB6:IVB8 ILF6:ILF8 IBJ6:IBJ8 HRN6:HRN8 HHR6:HHR8 GXV6:GXV8 GNZ6:GNZ8 GED6:GED8 FUH6:FUH8 FKL6:FKL8 FAP6:FAP8 EQT6:EQT8 EGX6:EGX8 DXB6:DXB8 DNF6:DNF8 DDJ6:DDJ8 CTN6:CTN8 CJR6:CJR8 BZV6:BZV8 BPZ6:BPZ8 BGD6:BGD8 AWH6:AWH8 AML6:AML8 ACP6:ACP8 B5:B8"/>
    <dataValidation imeMode="off" allowBlank="1" showInputMessage="1" showErrorMessage="1" sqref="WVK983044:WVM983044 IY8:JA8 SU8:SW8 ACQ8:ACS8 AMM8:AMO8 AWI8:AWK8 BGE8:BGG8 BQA8:BQC8 BZW8:BZY8 CJS8:CJU8 CTO8:CTQ8 DDK8:DDM8 DNG8:DNI8 DXC8:DXE8 EGY8:EHA8 EQU8:EQW8 FAQ8:FAS8 FKM8:FKO8 FUI8:FUK8 GEE8:GEG8 GOA8:GOC8 GXW8:GXY8 HHS8:HHU8 HRO8:HRQ8 IBK8:IBM8 ILG8:ILI8 IVC8:IVE8 JEY8:JFA8 JOU8:JOW8 JYQ8:JYS8 KIM8:KIO8 KSI8:KSK8 LCE8:LCG8 LMA8:LMC8 LVW8:LVY8 MFS8:MFU8 MPO8:MPQ8 MZK8:MZM8 NJG8:NJI8 NTC8:NTE8 OCY8:ODA8 OMU8:OMW8 OWQ8:OWS8 PGM8:PGO8 PQI8:PQK8 QAE8:QAG8 QKA8:QKC8 QTW8:QTY8 RDS8:RDU8 RNO8:RNQ8 RXK8:RXM8 SHG8:SHI8 SRC8:SRE8 TAY8:TBA8 TKU8:TKW8 TUQ8:TUS8 UEM8:UEO8 UOI8:UOK8 UYE8:UYG8 VIA8:VIC8 VRW8:VRY8 WBS8:WBU8 WLO8:WLQ8 WVK8:WVM8 D65540:E65540 IY65540:JA65540 SU65540:SW65540 ACQ65540:ACS65540 AMM65540:AMO65540 AWI65540:AWK65540 BGE65540:BGG65540 BQA65540:BQC65540 BZW65540:BZY65540 CJS65540:CJU65540 CTO65540:CTQ65540 DDK65540:DDM65540 DNG65540:DNI65540 DXC65540:DXE65540 EGY65540:EHA65540 EQU65540:EQW65540 FAQ65540:FAS65540 FKM65540:FKO65540 FUI65540:FUK65540 GEE65540:GEG65540 GOA65540:GOC65540 GXW65540:GXY65540 HHS65540:HHU65540 HRO65540:HRQ65540 IBK65540:IBM65540 ILG65540:ILI65540 IVC65540:IVE65540 JEY65540:JFA65540 JOU65540:JOW65540 JYQ65540:JYS65540 KIM65540:KIO65540 KSI65540:KSK65540 LCE65540:LCG65540 LMA65540:LMC65540 LVW65540:LVY65540 MFS65540:MFU65540 MPO65540:MPQ65540 MZK65540:MZM65540 NJG65540:NJI65540 NTC65540:NTE65540 OCY65540:ODA65540 OMU65540:OMW65540 OWQ65540:OWS65540 PGM65540:PGO65540 PQI65540:PQK65540 QAE65540:QAG65540 QKA65540:QKC65540 QTW65540:QTY65540 RDS65540:RDU65540 RNO65540:RNQ65540 RXK65540:RXM65540 SHG65540:SHI65540 SRC65540:SRE65540 TAY65540:TBA65540 TKU65540:TKW65540 TUQ65540:TUS65540 UEM65540:UEO65540 UOI65540:UOK65540 UYE65540:UYG65540 VIA65540:VIC65540 VRW65540:VRY65540 WBS65540:WBU65540 WLO65540:WLQ65540 WVK65540:WVM65540 D131076:E131076 IY131076:JA131076 SU131076:SW131076 ACQ131076:ACS131076 AMM131076:AMO131076 AWI131076:AWK131076 BGE131076:BGG131076 BQA131076:BQC131076 BZW131076:BZY131076 CJS131076:CJU131076 CTO131076:CTQ131076 DDK131076:DDM131076 DNG131076:DNI131076 DXC131076:DXE131076 EGY131076:EHA131076 EQU131076:EQW131076 FAQ131076:FAS131076 FKM131076:FKO131076 FUI131076:FUK131076 GEE131076:GEG131076 GOA131076:GOC131076 GXW131076:GXY131076 HHS131076:HHU131076 HRO131076:HRQ131076 IBK131076:IBM131076 ILG131076:ILI131076 IVC131076:IVE131076 JEY131076:JFA131076 JOU131076:JOW131076 JYQ131076:JYS131076 KIM131076:KIO131076 KSI131076:KSK131076 LCE131076:LCG131076 LMA131076:LMC131076 LVW131076:LVY131076 MFS131076:MFU131076 MPO131076:MPQ131076 MZK131076:MZM131076 NJG131076:NJI131076 NTC131076:NTE131076 OCY131076:ODA131076 OMU131076:OMW131076 OWQ131076:OWS131076 PGM131076:PGO131076 PQI131076:PQK131076 QAE131076:QAG131076 QKA131076:QKC131076 QTW131076:QTY131076 RDS131076:RDU131076 RNO131076:RNQ131076 RXK131076:RXM131076 SHG131076:SHI131076 SRC131076:SRE131076 TAY131076:TBA131076 TKU131076:TKW131076 TUQ131076:TUS131076 UEM131076:UEO131076 UOI131076:UOK131076 UYE131076:UYG131076 VIA131076:VIC131076 VRW131076:VRY131076 WBS131076:WBU131076 WLO131076:WLQ131076 WVK131076:WVM131076 D196612:E196612 IY196612:JA196612 SU196612:SW196612 ACQ196612:ACS196612 AMM196612:AMO196612 AWI196612:AWK196612 BGE196612:BGG196612 BQA196612:BQC196612 BZW196612:BZY196612 CJS196612:CJU196612 CTO196612:CTQ196612 DDK196612:DDM196612 DNG196612:DNI196612 DXC196612:DXE196612 EGY196612:EHA196612 EQU196612:EQW196612 FAQ196612:FAS196612 FKM196612:FKO196612 FUI196612:FUK196612 GEE196612:GEG196612 GOA196612:GOC196612 GXW196612:GXY196612 HHS196612:HHU196612 HRO196612:HRQ196612 IBK196612:IBM196612 ILG196612:ILI196612 IVC196612:IVE196612 JEY196612:JFA196612 JOU196612:JOW196612 JYQ196612:JYS196612 KIM196612:KIO196612 KSI196612:KSK196612 LCE196612:LCG196612 LMA196612:LMC196612 LVW196612:LVY196612 MFS196612:MFU196612 MPO196612:MPQ196612 MZK196612:MZM196612 NJG196612:NJI196612 NTC196612:NTE196612 OCY196612:ODA196612 OMU196612:OMW196612 OWQ196612:OWS196612 PGM196612:PGO196612 PQI196612:PQK196612 QAE196612:QAG196612 QKA196612:QKC196612 QTW196612:QTY196612 RDS196612:RDU196612 RNO196612:RNQ196612 RXK196612:RXM196612 SHG196612:SHI196612 SRC196612:SRE196612 TAY196612:TBA196612 TKU196612:TKW196612 TUQ196612:TUS196612 UEM196612:UEO196612 UOI196612:UOK196612 UYE196612:UYG196612 VIA196612:VIC196612 VRW196612:VRY196612 WBS196612:WBU196612 WLO196612:WLQ196612 WVK196612:WVM196612 D262148:E262148 IY262148:JA262148 SU262148:SW262148 ACQ262148:ACS262148 AMM262148:AMO262148 AWI262148:AWK262148 BGE262148:BGG262148 BQA262148:BQC262148 BZW262148:BZY262148 CJS262148:CJU262148 CTO262148:CTQ262148 DDK262148:DDM262148 DNG262148:DNI262148 DXC262148:DXE262148 EGY262148:EHA262148 EQU262148:EQW262148 FAQ262148:FAS262148 FKM262148:FKO262148 FUI262148:FUK262148 GEE262148:GEG262148 GOA262148:GOC262148 GXW262148:GXY262148 HHS262148:HHU262148 HRO262148:HRQ262148 IBK262148:IBM262148 ILG262148:ILI262148 IVC262148:IVE262148 JEY262148:JFA262148 JOU262148:JOW262148 JYQ262148:JYS262148 KIM262148:KIO262148 KSI262148:KSK262148 LCE262148:LCG262148 LMA262148:LMC262148 LVW262148:LVY262148 MFS262148:MFU262148 MPO262148:MPQ262148 MZK262148:MZM262148 NJG262148:NJI262148 NTC262148:NTE262148 OCY262148:ODA262148 OMU262148:OMW262148 OWQ262148:OWS262148 PGM262148:PGO262148 PQI262148:PQK262148 QAE262148:QAG262148 QKA262148:QKC262148 QTW262148:QTY262148 RDS262148:RDU262148 RNO262148:RNQ262148 RXK262148:RXM262148 SHG262148:SHI262148 SRC262148:SRE262148 TAY262148:TBA262148 TKU262148:TKW262148 TUQ262148:TUS262148 UEM262148:UEO262148 UOI262148:UOK262148 UYE262148:UYG262148 VIA262148:VIC262148 VRW262148:VRY262148 WBS262148:WBU262148 WLO262148:WLQ262148 WVK262148:WVM262148 D327684:E327684 IY327684:JA327684 SU327684:SW327684 ACQ327684:ACS327684 AMM327684:AMO327684 AWI327684:AWK327684 BGE327684:BGG327684 BQA327684:BQC327684 BZW327684:BZY327684 CJS327684:CJU327684 CTO327684:CTQ327684 DDK327684:DDM327684 DNG327684:DNI327684 DXC327684:DXE327684 EGY327684:EHA327684 EQU327684:EQW327684 FAQ327684:FAS327684 FKM327684:FKO327684 FUI327684:FUK327684 GEE327684:GEG327684 GOA327684:GOC327684 GXW327684:GXY327684 HHS327684:HHU327684 HRO327684:HRQ327684 IBK327684:IBM327684 ILG327684:ILI327684 IVC327684:IVE327684 JEY327684:JFA327684 JOU327684:JOW327684 JYQ327684:JYS327684 KIM327684:KIO327684 KSI327684:KSK327684 LCE327684:LCG327684 LMA327684:LMC327684 LVW327684:LVY327684 MFS327684:MFU327684 MPO327684:MPQ327684 MZK327684:MZM327684 NJG327684:NJI327684 NTC327684:NTE327684 OCY327684:ODA327684 OMU327684:OMW327684 OWQ327684:OWS327684 PGM327684:PGO327684 PQI327684:PQK327684 QAE327684:QAG327684 QKA327684:QKC327684 QTW327684:QTY327684 RDS327684:RDU327684 RNO327684:RNQ327684 RXK327684:RXM327684 SHG327684:SHI327684 SRC327684:SRE327684 TAY327684:TBA327684 TKU327684:TKW327684 TUQ327684:TUS327684 UEM327684:UEO327684 UOI327684:UOK327684 UYE327684:UYG327684 VIA327684:VIC327684 VRW327684:VRY327684 WBS327684:WBU327684 WLO327684:WLQ327684 WVK327684:WVM327684 D393220:E393220 IY393220:JA393220 SU393220:SW393220 ACQ393220:ACS393220 AMM393220:AMO393220 AWI393220:AWK393220 BGE393220:BGG393220 BQA393220:BQC393220 BZW393220:BZY393220 CJS393220:CJU393220 CTO393220:CTQ393220 DDK393220:DDM393220 DNG393220:DNI393220 DXC393220:DXE393220 EGY393220:EHA393220 EQU393220:EQW393220 FAQ393220:FAS393220 FKM393220:FKO393220 FUI393220:FUK393220 GEE393220:GEG393220 GOA393220:GOC393220 GXW393220:GXY393220 HHS393220:HHU393220 HRO393220:HRQ393220 IBK393220:IBM393220 ILG393220:ILI393220 IVC393220:IVE393220 JEY393220:JFA393220 JOU393220:JOW393220 JYQ393220:JYS393220 KIM393220:KIO393220 KSI393220:KSK393220 LCE393220:LCG393220 LMA393220:LMC393220 LVW393220:LVY393220 MFS393220:MFU393220 MPO393220:MPQ393220 MZK393220:MZM393220 NJG393220:NJI393220 NTC393220:NTE393220 OCY393220:ODA393220 OMU393220:OMW393220 OWQ393220:OWS393220 PGM393220:PGO393220 PQI393220:PQK393220 QAE393220:QAG393220 QKA393220:QKC393220 QTW393220:QTY393220 RDS393220:RDU393220 RNO393220:RNQ393220 RXK393220:RXM393220 SHG393220:SHI393220 SRC393220:SRE393220 TAY393220:TBA393220 TKU393220:TKW393220 TUQ393220:TUS393220 UEM393220:UEO393220 UOI393220:UOK393220 UYE393220:UYG393220 VIA393220:VIC393220 VRW393220:VRY393220 WBS393220:WBU393220 WLO393220:WLQ393220 WVK393220:WVM393220 D458756:E458756 IY458756:JA458756 SU458756:SW458756 ACQ458756:ACS458756 AMM458756:AMO458756 AWI458756:AWK458756 BGE458756:BGG458756 BQA458756:BQC458756 BZW458756:BZY458756 CJS458756:CJU458756 CTO458756:CTQ458756 DDK458756:DDM458756 DNG458756:DNI458756 DXC458756:DXE458756 EGY458756:EHA458756 EQU458756:EQW458756 FAQ458756:FAS458756 FKM458756:FKO458756 FUI458756:FUK458756 GEE458756:GEG458756 GOA458756:GOC458756 GXW458756:GXY458756 HHS458756:HHU458756 HRO458756:HRQ458756 IBK458756:IBM458756 ILG458756:ILI458756 IVC458756:IVE458756 JEY458756:JFA458756 JOU458756:JOW458756 JYQ458756:JYS458756 KIM458756:KIO458756 KSI458756:KSK458756 LCE458756:LCG458756 LMA458756:LMC458756 LVW458756:LVY458756 MFS458756:MFU458756 MPO458756:MPQ458756 MZK458756:MZM458756 NJG458756:NJI458756 NTC458756:NTE458756 OCY458756:ODA458756 OMU458756:OMW458756 OWQ458756:OWS458756 PGM458756:PGO458756 PQI458756:PQK458756 QAE458756:QAG458756 QKA458756:QKC458756 QTW458756:QTY458756 RDS458756:RDU458756 RNO458756:RNQ458756 RXK458756:RXM458756 SHG458756:SHI458756 SRC458756:SRE458756 TAY458756:TBA458756 TKU458756:TKW458756 TUQ458756:TUS458756 UEM458756:UEO458756 UOI458756:UOK458756 UYE458756:UYG458756 VIA458756:VIC458756 VRW458756:VRY458756 WBS458756:WBU458756 WLO458756:WLQ458756 WVK458756:WVM458756 D524292:E524292 IY524292:JA524292 SU524292:SW524292 ACQ524292:ACS524292 AMM524292:AMO524292 AWI524292:AWK524292 BGE524292:BGG524292 BQA524292:BQC524292 BZW524292:BZY524292 CJS524292:CJU524292 CTO524292:CTQ524292 DDK524292:DDM524292 DNG524292:DNI524292 DXC524292:DXE524292 EGY524292:EHA524292 EQU524292:EQW524292 FAQ524292:FAS524292 FKM524292:FKO524292 FUI524292:FUK524292 GEE524292:GEG524292 GOA524292:GOC524292 GXW524292:GXY524292 HHS524292:HHU524292 HRO524292:HRQ524292 IBK524292:IBM524292 ILG524292:ILI524292 IVC524292:IVE524292 JEY524292:JFA524292 JOU524292:JOW524292 JYQ524292:JYS524292 KIM524292:KIO524292 KSI524292:KSK524292 LCE524292:LCG524292 LMA524292:LMC524292 LVW524292:LVY524292 MFS524292:MFU524292 MPO524292:MPQ524292 MZK524292:MZM524292 NJG524292:NJI524292 NTC524292:NTE524292 OCY524292:ODA524292 OMU524292:OMW524292 OWQ524292:OWS524292 PGM524292:PGO524292 PQI524292:PQK524292 QAE524292:QAG524292 QKA524292:QKC524292 QTW524292:QTY524292 RDS524292:RDU524292 RNO524292:RNQ524292 RXK524292:RXM524292 SHG524292:SHI524292 SRC524292:SRE524292 TAY524292:TBA524292 TKU524292:TKW524292 TUQ524292:TUS524292 UEM524292:UEO524292 UOI524292:UOK524292 UYE524292:UYG524292 VIA524292:VIC524292 VRW524292:VRY524292 WBS524292:WBU524292 WLO524292:WLQ524292 WVK524292:WVM524292 D589828:E589828 IY589828:JA589828 SU589828:SW589828 ACQ589828:ACS589828 AMM589828:AMO589828 AWI589828:AWK589828 BGE589828:BGG589828 BQA589828:BQC589828 BZW589828:BZY589828 CJS589828:CJU589828 CTO589828:CTQ589828 DDK589828:DDM589828 DNG589828:DNI589828 DXC589828:DXE589828 EGY589828:EHA589828 EQU589828:EQW589828 FAQ589828:FAS589828 FKM589828:FKO589828 FUI589828:FUK589828 GEE589828:GEG589828 GOA589828:GOC589828 GXW589828:GXY589828 HHS589828:HHU589828 HRO589828:HRQ589828 IBK589828:IBM589828 ILG589828:ILI589828 IVC589828:IVE589828 JEY589828:JFA589828 JOU589828:JOW589828 JYQ589828:JYS589828 KIM589828:KIO589828 KSI589828:KSK589828 LCE589828:LCG589828 LMA589828:LMC589828 LVW589828:LVY589828 MFS589828:MFU589828 MPO589828:MPQ589828 MZK589828:MZM589828 NJG589828:NJI589828 NTC589828:NTE589828 OCY589828:ODA589828 OMU589828:OMW589828 OWQ589828:OWS589828 PGM589828:PGO589828 PQI589828:PQK589828 QAE589828:QAG589828 QKA589828:QKC589828 QTW589828:QTY589828 RDS589828:RDU589828 RNO589828:RNQ589828 RXK589828:RXM589828 SHG589828:SHI589828 SRC589828:SRE589828 TAY589828:TBA589828 TKU589828:TKW589828 TUQ589828:TUS589828 UEM589828:UEO589828 UOI589828:UOK589828 UYE589828:UYG589828 VIA589828:VIC589828 VRW589828:VRY589828 WBS589828:WBU589828 WLO589828:WLQ589828 WVK589828:WVM589828 D655364:E655364 IY655364:JA655364 SU655364:SW655364 ACQ655364:ACS655364 AMM655364:AMO655364 AWI655364:AWK655364 BGE655364:BGG655364 BQA655364:BQC655364 BZW655364:BZY655364 CJS655364:CJU655364 CTO655364:CTQ655364 DDK655364:DDM655364 DNG655364:DNI655364 DXC655364:DXE655364 EGY655364:EHA655364 EQU655364:EQW655364 FAQ655364:FAS655364 FKM655364:FKO655364 FUI655364:FUK655364 GEE655364:GEG655364 GOA655364:GOC655364 GXW655364:GXY655364 HHS655364:HHU655364 HRO655364:HRQ655364 IBK655364:IBM655364 ILG655364:ILI655364 IVC655364:IVE655364 JEY655364:JFA655364 JOU655364:JOW655364 JYQ655364:JYS655364 KIM655364:KIO655364 KSI655364:KSK655364 LCE655364:LCG655364 LMA655364:LMC655364 LVW655364:LVY655364 MFS655364:MFU655364 MPO655364:MPQ655364 MZK655364:MZM655364 NJG655364:NJI655364 NTC655364:NTE655364 OCY655364:ODA655364 OMU655364:OMW655364 OWQ655364:OWS655364 PGM655364:PGO655364 PQI655364:PQK655364 QAE655364:QAG655364 QKA655364:QKC655364 QTW655364:QTY655364 RDS655364:RDU655364 RNO655364:RNQ655364 RXK655364:RXM655364 SHG655364:SHI655364 SRC655364:SRE655364 TAY655364:TBA655364 TKU655364:TKW655364 TUQ655364:TUS655364 UEM655364:UEO655364 UOI655364:UOK655364 UYE655364:UYG655364 VIA655364:VIC655364 VRW655364:VRY655364 WBS655364:WBU655364 WLO655364:WLQ655364 WVK655364:WVM655364 D720900:E720900 IY720900:JA720900 SU720900:SW720900 ACQ720900:ACS720900 AMM720900:AMO720900 AWI720900:AWK720900 BGE720900:BGG720900 BQA720900:BQC720900 BZW720900:BZY720900 CJS720900:CJU720900 CTO720900:CTQ720900 DDK720900:DDM720900 DNG720900:DNI720900 DXC720900:DXE720900 EGY720900:EHA720900 EQU720900:EQW720900 FAQ720900:FAS720900 FKM720900:FKO720900 FUI720900:FUK720900 GEE720900:GEG720900 GOA720900:GOC720900 GXW720900:GXY720900 HHS720900:HHU720900 HRO720900:HRQ720900 IBK720900:IBM720900 ILG720900:ILI720900 IVC720900:IVE720900 JEY720900:JFA720900 JOU720900:JOW720900 JYQ720900:JYS720900 KIM720900:KIO720900 KSI720900:KSK720900 LCE720900:LCG720900 LMA720900:LMC720900 LVW720900:LVY720900 MFS720900:MFU720900 MPO720900:MPQ720900 MZK720900:MZM720900 NJG720900:NJI720900 NTC720900:NTE720900 OCY720900:ODA720900 OMU720900:OMW720900 OWQ720900:OWS720900 PGM720900:PGO720900 PQI720900:PQK720900 QAE720900:QAG720900 QKA720900:QKC720900 QTW720900:QTY720900 RDS720900:RDU720900 RNO720900:RNQ720900 RXK720900:RXM720900 SHG720900:SHI720900 SRC720900:SRE720900 TAY720900:TBA720900 TKU720900:TKW720900 TUQ720900:TUS720900 UEM720900:UEO720900 UOI720900:UOK720900 UYE720900:UYG720900 VIA720900:VIC720900 VRW720900:VRY720900 WBS720900:WBU720900 WLO720900:WLQ720900 WVK720900:WVM720900 D786436:E786436 IY786436:JA786436 SU786436:SW786436 ACQ786436:ACS786436 AMM786436:AMO786436 AWI786436:AWK786436 BGE786436:BGG786436 BQA786436:BQC786436 BZW786436:BZY786436 CJS786436:CJU786436 CTO786436:CTQ786436 DDK786436:DDM786436 DNG786436:DNI786436 DXC786436:DXE786436 EGY786436:EHA786436 EQU786436:EQW786436 FAQ786436:FAS786436 FKM786436:FKO786436 FUI786436:FUK786436 GEE786436:GEG786436 GOA786436:GOC786436 GXW786436:GXY786436 HHS786436:HHU786436 HRO786436:HRQ786436 IBK786436:IBM786436 ILG786436:ILI786436 IVC786436:IVE786436 JEY786436:JFA786436 JOU786436:JOW786436 JYQ786436:JYS786436 KIM786436:KIO786436 KSI786436:KSK786436 LCE786436:LCG786436 LMA786436:LMC786436 LVW786436:LVY786436 MFS786436:MFU786436 MPO786436:MPQ786436 MZK786436:MZM786436 NJG786436:NJI786436 NTC786436:NTE786436 OCY786436:ODA786436 OMU786436:OMW786436 OWQ786436:OWS786436 PGM786436:PGO786436 PQI786436:PQK786436 QAE786436:QAG786436 QKA786436:QKC786436 QTW786436:QTY786436 RDS786436:RDU786436 RNO786436:RNQ786436 RXK786436:RXM786436 SHG786436:SHI786436 SRC786436:SRE786436 TAY786436:TBA786436 TKU786436:TKW786436 TUQ786436:TUS786436 UEM786436:UEO786436 UOI786436:UOK786436 UYE786436:UYG786436 VIA786436:VIC786436 VRW786436:VRY786436 WBS786436:WBU786436 WLO786436:WLQ786436 WVK786436:WVM786436 D851972:E851972 IY851972:JA851972 SU851972:SW851972 ACQ851972:ACS851972 AMM851972:AMO851972 AWI851972:AWK851972 BGE851972:BGG851972 BQA851972:BQC851972 BZW851972:BZY851972 CJS851972:CJU851972 CTO851972:CTQ851972 DDK851972:DDM851972 DNG851972:DNI851972 DXC851972:DXE851972 EGY851972:EHA851972 EQU851972:EQW851972 FAQ851972:FAS851972 FKM851972:FKO851972 FUI851972:FUK851972 GEE851972:GEG851972 GOA851972:GOC851972 GXW851972:GXY851972 HHS851972:HHU851972 HRO851972:HRQ851972 IBK851972:IBM851972 ILG851972:ILI851972 IVC851972:IVE851972 JEY851972:JFA851972 JOU851972:JOW851972 JYQ851972:JYS851972 KIM851972:KIO851972 KSI851972:KSK851972 LCE851972:LCG851972 LMA851972:LMC851972 LVW851972:LVY851972 MFS851972:MFU851972 MPO851972:MPQ851972 MZK851972:MZM851972 NJG851972:NJI851972 NTC851972:NTE851972 OCY851972:ODA851972 OMU851972:OMW851972 OWQ851972:OWS851972 PGM851972:PGO851972 PQI851972:PQK851972 QAE851972:QAG851972 QKA851972:QKC851972 QTW851972:QTY851972 RDS851972:RDU851972 RNO851972:RNQ851972 RXK851972:RXM851972 SHG851972:SHI851972 SRC851972:SRE851972 TAY851972:TBA851972 TKU851972:TKW851972 TUQ851972:TUS851972 UEM851972:UEO851972 UOI851972:UOK851972 UYE851972:UYG851972 VIA851972:VIC851972 VRW851972:VRY851972 WBS851972:WBU851972 WLO851972:WLQ851972 WVK851972:WVM851972 D917508:E917508 IY917508:JA917508 SU917508:SW917508 ACQ917508:ACS917508 AMM917508:AMO917508 AWI917508:AWK917508 BGE917508:BGG917508 BQA917508:BQC917508 BZW917508:BZY917508 CJS917508:CJU917508 CTO917508:CTQ917508 DDK917508:DDM917508 DNG917508:DNI917508 DXC917508:DXE917508 EGY917508:EHA917508 EQU917508:EQW917508 FAQ917508:FAS917508 FKM917508:FKO917508 FUI917508:FUK917508 GEE917508:GEG917508 GOA917508:GOC917508 GXW917508:GXY917508 HHS917508:HHU917508 HRO917508:HRQ917508 IBK917508:IBM917508 ILG917508:ILI917508 IVC917508:IVE917508 JEY917508:JFA917508 JOU917508:JOW917508 JYQ917508:JYS917508 KIM917508:KIO917508 KSI917508:KSK917508 LCE917508:LCG917508 LMA917508:LMC917508 LVW917508:LVY917508 MFS917508:MFU917508 MPO917508:MPQ917508 MZK917508:MZM917508 NJG917508:NJI917508 NTC917508:NTE917508 OCY917508:ODA917508 OMU917508:OMW917508 OWQ917508:OWS917508 PGM917508:PGO917508 PQI917508:PQK917508 QAE917508:QAG917508 QKA917508:QKC917508 QTW917508:QTY917508 RDS917508:RDU917508 RNO917508:RNQ917508 RXK917508:RXM917508 SHG917508:SHI917508 SRC917508:SRE917508 TAY917508:TBA917508 TKU917508:TKW917508 TUQ917508:TUS917508 UEM917508:UEO917508 UOI917508:UOK917508 UYE917508:UYG917508 VIA917508:VIC917508 VRW917508:VRY917508 WBS917508:WBU917508 WLO917508:WLQ917508 WVK917508:WVM917508 D983044:E983044 IY983044:JA983044 SU983044:SW983044 ACQ983044:ACS983044 AMM983044:AMO983044 AWI983044:AWK983044 BGE983044:BGG983044 BQA983044:BQC983044 BZW983044:BZY983044 CJS983044:CJU983044 CTO983044:CTQ983044 DDK983044:DDM983044 DNG983044:DNI983044 DXC983044:DXE983044 EGY983044:EHA983044 EQU983044:EQW983044 FAQ983044:FAS983044 FKM983044:FKO983044 FUI983044:FUK983044 GEE983044:GEG983044 GOA983044:GOC983044 GXW983044:GXY983044 HHS983044:HHU983044 HRO983044:HRQ983044 IBK983044:IBM983044 ILG983044:ILI983044 IVC983044:IVE983044 JEY983044:JFA983044 JOU983044:JOW983044 JYQ983044:JYS983044 KIM983044:KIO983044 KSI983044:KSK983044 LCE983044:LCG983044 LMA983044:LMC983044 LVW983044:LVY983044 MFS983044:MFU983044 MPO983044:MPQ983044 MZK983044:MZM983044 NJG983044:NJI983044 NTC983044:NTE983044 OCY983044:ODA983044 OMU983044:OMW983044 OWQ983044:OWS983044 PGM983044:PGO983044 PQI983044:PQK983044 QAE983044:QAG983044 QKA983044:QKC983044 QTW983044:QTY983044 RDS983044:RDU983044 RNO983044:RNQ983044 RXK983044:RXM983044 SHG983044:SHI983044 SRC983044:SRE983044 TAY983044:TBA983044 TKU983044:TKW983044 TUQ983044:TUS983044 UEM983044:UEO983044 UOI983044:UOK983044 UYE983044:UYG983044 VIA983044:VIC983044 VRW983044:VRY983044 WBS983044:WBU983044 WLO983044:WLQ983044 C8:E8"/>
    <dataValidation imeMode="hiragana" allowBlank="1" showInputMessage="1" showErrorMessage="1" sqref="WVK983043:WVM983043 D65539:E65539 IY65539:JA65539 SU65539:SW65539 ACQ65539:ACS65539 AMM65539:AMO65539 AWI65539:AWK65539 BGE65539:BGG65539 BQA65539:BQC65539 BZW65539:BZY65539 CJS65539:CJU65539 CTO65539:CTQ65539 DDK65539:DDM65539 DNG65539:DNI65539 DXC65539:DXE65539 EGY65539:EHA65539 EQU65539:EQW65539 FAQ65539:FAS65539 FKM65539:FKO65539 FUI65539:FUK65539 GEE65539:GEG65539 GOA65539:GOC65539 GXW65539:GXY65539 HHS65539:HHU65539 HRO65539:HRQ65539 IBK65539:IBM65539 ILG65539:ILI65539 IVC65539:IVE65539 JEY65539:JFA65539 JOU65539:JOW65539 JYQ65539:JYS65539 KIM65539:KIO65539 KSI65539:KSK65539 LCE65539:LCG65539 LMA65539:LMC65539 LVW65539:LVY65539 MFS65539:MFU65539 MPO65539:MPQ65539 MZK65539:MZM65539 NJG65539:NJI65539 NTC65539:NTE65539 OCY65539:ODA65539 OMU65539:OMW65539 OWQ65539:OWS65539 PGM65539:PGO65539 PQI65539:PQK65539 QAE65539:QAG65539 QKA65539:QKC65539 QTW65539:QTY65539 RDS65539:RDU65539 RNO65539:RNQ65539 RXK65539:RXM65539 SHG65539:SHI65539 SRC65539:SRE65539 TAY65539:TBA65539 TKU65539:TKW65539 TUQ65539:TUS65539 UEM65539:UEO65539 UOI65539:UOK65539 UYE65539:UYG65539 VIA65539:VIC65539 VRW65539:VRY65539 WBS65539:WBU65539 WLO65539:WLQ65539 WVK65539:WVM65539 D131075:E131075 IY131075:JA131075 SU131075:SW131075 ACQ131075:ACS131075 AMM131075:AMO131075 AWI131075:AWK131075 BGE131075:BGG131075 BQA131075:BQC131075 BZW131075:BZY131075 CJS131075:CJU131075 CTO131075:CTQ131075 DDK131075:DDM131075 DNG131075:DNI131075 DXC131075:DXE131075 EGY131075:EHA131075 EQU131075:EQW131075 FAQ131075:FAS131075 FKM131075:FKO131075 FUI131075:FUK131075 GEE131075:GEG131075 GOA131075:GOC131075 GXW131075:GXY131075 HHS131075:HHU131075 HRO131075:HRQ131075 IBK131075:IBM131075 ILG131075:ILI131075 IVC131075:IVE131075 JEY131075:JFA131075 JOU131075:JOW131075 JYQ131075:JYS131075 KIM131075:KIO131075 KSI131075:KSK131075 LCE131075:LCG131075 LMA131075:LMC131075 LVW131075:LVY131075 MFS131075:MFU131075 MPO131075:MPQ131075 MZK131075:MZM131075 NJG131075:NJI131075 NTC131075:NTE131075 OCY131075:ODA131075 OMU131075:OMW131075 OWQ131075:OWS131075 PGM131075:PGO131075 PQI131075:PQK131075 QAE131075:QAG131075 QKA131075:QKC131075 QTW131075:QTY131075 RDS131075:RDU131075 RNO131075:RNQ131075 RXK131075:RXM131075 SHG131075:SHI131075 SRC131075:SRE131075 TAY131075:TBA131075 TKU131075:TKW131075 TUQ131075:TUS131075 UEM131075:UEO131075 UOI131075:UOK131075 UYE131075:UYG131075 VIA131075:VIC131075 VRW131075:VRY131075 WBS131075:WBU131075 WLO131075:WLQ131075 WVK131075:WVM131075 D196611:E196611 IY196611:JA196611 SU196611:SW196611 ACQ196611:ACS196611 AMM196611:AMO196611 AWI196611:AWK196611 BGE196611:BGG196611 BQA196611:BQC196611 BZW196611:BZY196611 CJS196611:CJU196611 CTO196611:CTQ196611 DDK196611:DDM196611 DNG196611:DNI196611 DXC196611:DXE196611 EGY196611:EHA196611 EQU196611:EQW196611 FAQ196611:FAS196611 FKM196611:FKO196611 FUI196611:FUK196611 GEE196611:GEG196611 GOA196611:GOC196611 GXW196611:GXY196611 HHS196611:HHU196611 HRO196611:HRQ196611 IBK196611:IBM196611 ILG196611:ILI196611 IVC196611:IVE196611 JEY196611:JFA196611 JOU196611:JOW196611 JYQ196611:JYS196611 KIM196611:KIO196611 KSI196611:KSK196611 LCE196611:LCG196611 LMA196611:LMC196611 LVW196611:LVY196611 MFS196611:MFU196611 MPO196611:MPQ196611 MZK196611:MZM196611 NJG196611:NJI196611 NTC196611:NTE196611 OCY196611:ODA196611 OMU196611:OMW196611 OWQ196611:OWS196611 PGM196611:PGO196611 PQI196611:PQK196611 QAE196611:QAG196611 QKA196611:QKC196611 QTW196611:QTY196611 RDS196611:RDU196611 RNO196611:RNQ196611 RXK196611:RXM196611 SHG196611:SHI196611 SRC196611:SRE196611 TAY196611:TBA196611 TKU196611:TKW196611 TUQ196611:TUS196611 UEM196611:UEO196611 UOI196611:UOK196611 UYE196611:UYG196611 VIA196611:VIC196611 VRW196611:VRY196611 WBS196611:WBU196611 WLO196611:WLQ196611 WVK196611:WVM196611 D262147:E262147 IY262147:JA262147 SU262147:SW262147 ACQ262147:ACS262147 AMM262147:AMO262147 AWI262147:AWK262147 BGE262147:BGG262147 BQA262147:BQC262147 BZW262147:BZY262147 CJS262147:CJU262147 CTO262147:CTQ262147 DDK262147:DDM262147 DNG262147:DNI262147 DXC262147:DXE262147 EGY262147:EHA262147 EQU262147:EQW262147 FAQ262147:FAS262147 FKM262147:FKO262147 FUI262147:FUK262147 GEE262147:GEG262147 GOA262147:GOC262147 GXW262147:GXY262147 HHS262147:HHU262147 HRO262147:HRQ262147 IBK262147:IBM262147 ILG262147:ILI262147 IVC262147:IVE262147 JEY262147:JFA262147 JOU262147:JOW262147 JYQ262147:JYS262147 KIM262147:KIO262147 KSI262147:KSK262147 LCE262147:LCG262147 LMA262147:LMC262147 LVW262147:LVY262147 MFS262147:MFU262147 MPO262147:MPQ262147 MZK262147:MZM262147 NJG262147:NJI262147 NTC262147:NTE262147 OCY262147:ODA262147 OMU262147:OMW262147 OWQ262147:OWS262147 PGM262147:PGO262147 PQI262147:PQK262147 QAE262147:QAG262147 QKA262147:QKC262147 QTW262147:QTY262147 RDS262147:RDU262147 RNO262147:RNQ262147 RXK262147:RXM262147 SHG262147:SHI262147 SRC262147:SRE262147 TAY262147:TBA262147 TKU262147:TKW262147 TUQ262147:TUS262147 UEM262147:UEO262147 UOI262147:UOK262147 UYE262147:UYG262147 VIA262147:VIC262147 VRW262147:VRY262147 WBS262147:WBU262147 WLO262147:WLQ262147 WVK262147:WVM262147 D327683:E327683 IY327683:JA327683 SU327683:SW327683 ACQ327683:ACS327683 AMM327683:AMO327683 AWI327683:AWK327683 BGE327683:BGG327683 BQA327683:BQC327683 BZW327683:BZY327683 CJS327683:CJU327683 CTO327683:CTQ327683 DDK327683:DDM327683 DNG327683:DNI327683 DXC327683:DXE327683 EGY327683:EHA327683 EQU327683:EQW327683 FAQ327683:FAS327683 FKM327683:FKO327683 FUI327683:FUK327683 GEE327683:GEG327683 GOA327683:GOC327683 GXW327683:GXY327683 HHS327683:HHU327683 HRO327683:HRQ327683 IBK327683:IBM327683 ILG327683:ILI327683 IVC327683:IVE327683 JEY327683:JFA327683 JOU327683:JOW327683 JYQ327683:JYS327683 KIM327683:KIO327683 KSI327683:KSK327683 LCE327683:LCG327683 LMA327683:LMC327683 LVW327683:LVY327683 MFS327683:MFU327683 MPO327683:MPQ327683 MZK327683:MZM327683 NJG327683:NJI327683 NTC327683:NTE327683 OCY327683:ODA327683 OMU327683:OMW327683 OWQ327683:OWS327683 PGM327683:PGO327683 PQI327683:PQK327683 QAE327683:QAG327683 QKA327683:QKC327683 QTW327683:QTY327683 RDS327683:RDU327683 RNO327683:RNQ327683 RXK327683:RXM327683 SHG327683:SHI327683 SRC327683:SRE327683 TAY327683:TBA327683 TKU327683:TKW327683 TUQ327683:TUS327683 UEM327683:UEO327683 UOI327683:UOK327683 UYE327683:UYG327683 VIA327683:VIC327683 VRW327683:VRY327683 WBS327683:WBU327683 WLO327683:WLQ327683 WVK327683:WVM327683 D393219:E393219 IY393219:JA393219 SU393219:SW393219 ACQ393219:ACS393219 AMM393219:AMO393219 AWI393219:AWK393219 BGE393219:BGG393219 BQA393219:BQC393219 BZW393219:BZY393219 CJS393219:CJU393219 CTO393219:CTQ393219 DDK393219:DDM393219 DNG393219:DNI393219 DXC393219:DXE393219 EGY393219:EHA393219 EQU393219:EQW393219 FAQ393219:FAS393219 FKM393219:FKO393219 FUI393219:FUK393219 GEE393219:GEG393219 GOA393219:GOC393219 GXW393219:GXY393219 HHS393219:HHU393219 HRO393219:HRQ393219 IBK393219:IBM393219 ILG393219:ILI393219 IVC393219:IVE393219 JEY393219:JFA393219 JOU393219:JOW393219 JYQ393219:JYS393219 KIM393219:KIO393219 KSI393219:KSK393219 LCE393219:LCG393219 LMA393219:LMC393219 LVW393219:LVY393219 MFS393219:MFU393219 MPO393219:MPQ393219 MZK393219:MZM393219 NJG393219:NJI393219 NTC393219:NTE393219 OCY393219:ODA393219 OMU393219:OMW393219 OWQ393219:OWS393219 PGM393219:PGO393219 PQI393219:PQK393219 QAE393219:QAG393219 QKA393219:QKC393219 QTW393219:QTY393219 RDS393219:RDU393219 RNO393219:RNQ393219 RXK393219:RXM393219 SHG393219:SHI393219 SRC393219:SRE393219 TAY393219:TBA393219 TKU393219:TKW393219 TUQ393219:TUS393219 UEM393219:UEO393219 UOI393219:UOK393219 UYE393219:UYG393219 VIA393219:VIC393219 VRW393219:VRY393219 WBS393219:WBU393219 WLO393219:WLQ393219 WVK393219:WVM393219 D458755:E458755 IY458755:JA458755 SU458755:SW458755 ACQ458755:ACS458755 AMM458755:AMO458755 AWI458755:AWK458755 BGE458755:BGG458755 BQA458755:BQC458755 BZW458755:BZY458755 CJS458755:CJU458755 CTO458755:CTQ458755 DDK458755:DDM458755 DNG458755:DNI458755 DXC458755:DXE458755 EGY458755:EHA458755 EQU458755:EQW458755 FAQ458755:FAS458755 FKM458755:FKO458755 FUI458755:FUK458755 GEE458755:GEG458755 GOA458755:GOC458755 GXW458755:GXY458755 HHS458755:HHU458755 HRO458755:HRQ458755 IBK458755:IBM458755 ILG458755:ILI458755 IVC458755:IVE458755 JEY458755:JFA458755 JOU458755:JOW458755 JYQ458755:JYS458755 KIM458755:KIO458755 KSI458755:KSK458755 LCE458755:LCG458755 LMA458755:LMC458755 LVW458755:LVY458755 MFS458755:MFU458755 MPO458755:MPQ458755 MZK458755:MZM458755 NJG458755:NJI458755 NTC458755:NTE458755 OCY458755:ODA458755 OMU458755:OMW458755 OWQ458755:OWS458755 PGM458755:PGO458755 PQI458755:PQK458755 QAE458755:QAG458755 QKA458755:QKC458755 QTW458755:QTY458755 RDS458755:RDU458755 RNO458755:RNQ458755 RXK458755:RXM458755 SHG458755:SHI458755 SRC458755:SRE458755 TAY458755:TBA458755 TKU458755:TKW458755 TUQ458755:TUS458755 UEM458755:UEO458755 UOI458755:UOK458755 UYE458755:UYG458755 VIA458755:VIC458755 VRW458755:VRY458755 WBS458755:WBU458755 WLO458755:WLQ458755 WVK458755:WVM458755 D524291:E524291 IY524291:JA524291 SU524291:SW524291 ACQ524291:ACS524291 AMM524291:AMO524291 AWI524291:AWK524291 BGE524291:BGG524291 BQA524291:BQC524291 BZW524291:BZY524291 CJS524291:CJU524291 CTO524291:CTQ524291 DDK524291:DDM524291 DNG524291:DNI524291 DXC524291:DXE524291 EGY524291:EHA524291 EQU524291:EQW524291 FAQ524291:FAS524291 FKM524291:FKO524291 FUI524291:FUK524291 GEE524291:GEG524291 GOA524291:GOC524291 GXW524291:GXY524291 HHS524291:HHU524291 HRO524291:HRQ524291 IBK524291:IBM524291 ILG524291:ILI524291 IVC524291:IVE524291 JEY524291:JFA524291 JOU524291:JOW524291 JYQ524291:JYS524291 KIM524291:KIO524291 KSI524291:KSK524291 LCE524291:LCG524291 LMA524291:LMC524291 LVW524291:LVY524291 MFS524291:MFU524291 MPO524291:MPQ524291 MZK524291:MZM524291 NJG524291:NJI524291 NTC524291:NTE524291 OCY524291:ODA524291 OMU524291:OMW524291 OWQ524291:OWS524291 PGM524291:PGO524291 PQI524291:PQK524291 QAE524291:QAG524291 QKA524291:QKC524291 QTW524291:QTY524291 RDS524291:RDU524291 RNO524291:RNQ524291 RXK524291:RXM524291 SHG524291:SHI524291 SRC524291:SRE524291 TAY524291:TBA524291 TKU524291:TKW524291 TUQ524291:TUS524291 UEM524291:UEO524291 UOI524291:UOK524291 UYE524291:UYG524291 VIA524291:VIC524291 VRW524291:VRY524291 WBS524291:WBU524291 WLO524291:WLQ524291 WVK524291:WVM524291 D589827:E589827 IY589827:JA589827 SU589827:SW589827 ACQ589827:ACS589827 AMM589827:AMO589827 AWI589827:AWK589827 BGE589827:BGG589827 BQA589827:BQC589827 BZW589827:BZY589827 CJS589827:CJU589827 CTO589827:CTQ589827 DDK589827:DDM589827 DNG589827:DNI589827 DXC589827:DXE589827 EGY589827:EHA589827 EQU589827:EQW589827 FAQ589827:FAS589827 FKM589827:FKO589827 FUI589827:FUK589827 GEE589827:GEG589827 GOA589827:GOC589827 GXW589827:GXY589827 HHS589827:HHU589827 HRO589827:HRQ589827 IBK589827:IBM589827 ILG589827:ILI589827 IVC589827:IVE589827 JEY589827:JFA589827 JOU589827:JOW589827 JYQ589827:JYS589827 KIM589827:KIO589827 KSI589827:KSK589827 LCE589827:LCG589827 LMA589827:LMC589827 LVW589827:LVY589827 MFS589827:MFU589827 MPO589827:MPQ589827 MZK589827:MZM589827 NJG589827:NJI589827 NTC589827:NTE589827 OCY589827:ODA589827 OMU589827:OMW589827 OWQ589827:OWS589827 PGM589827:PGO589827 PQI589827:PQK589827 QAE589827:QAG589827 QKA589827:QKC589827 QTW589827:QTY589827 RDS589827:RDU589827 RNO589827:RNQ589827 RXK589827:RXM589827 SHG589827:SHI589827 SRC589827:SRE589827 TAY589827:TBA589827 TKU589827:TKW589827 TUQ589827:TUS589827 UEM589827:UEO589827 UOI589827:UOK589827 UYE589827:UYG589827 VIA589827:VIC589827 VRW589827:VRY589827 WBS589827:WBU589827 WLO589827:WLQ589827 WVK589827:WVM589827 D655363:E655363 IY655363:JA655363 SU655363:SW655363 ACQ655363:ACS655363 AMM655363:AMO655363 AWI655363:AWK655363 BGE655363:BGG655363 BQA655363:BQC655363 BZW655363:BZY655363 CJS655363:CJU655363 CTO655363:CTQ655363 DDK655363:DDM655363 DNG655363:DNI655363 DXC655363:DXE655363 EGY655363:EHA655363 EQU655363:EQW655363 FAQ655363:FAS655363 FKM655363:FKO655363 FUI655363:FUK655363 GEE655363:GEG655363 GOA655363:GOC655363 GXW655363:GXY655363 HHS655363:HHU655363 HRO655363:HRQ655363 IBK655363:IBM655363 ILG655363:ILI655363 IVC655363:IVE655363 JEY655363:JFA655363 JOU655363:JOW655363 JYQ655363:JYS655363 KIM655363:KIO655363 KSI655363:KSK655363 LCE655363:LCG655363 LMA655363:LMC655363 LVW655363:LVY655363 MFS655363:MFU655363 MPO655363:MPQ655363 MZK655363:MZM655363 NJG655363:NJI655363 NTC655363:NTE655363 OCY655363:ODA655363 OMU655363:OMW655363 OWQ655363:OWS655363 PGM655363:PGO655363 PQI655363:PQK655363 QAE655363:QAG655363 QKA655363:QKC655363 QTW655363:QTY655363 RDS655363:RDU655363 RNO655363:RNQ655363 RXK655363:RXM655363 SHG655363:SHI655363 SRC655363:SRE655363 TAY655363:TBA655363 TKU655363:TKW655363 TUQ655363:TUS655363 UEM655363:UEO655363 UOI655363:UOK655363 UYE655363:UYG655363 VIA655363:VIC655363 VRW655363:VRY655363 WBS655363:WBU655363 WLO655363:WLQ655363 WVK655363:WVM655363 D720899:E720899 IY720899:JA720899 SU720899:SW720899 ACQ720899:ACS720899 AMM720899:AMO720899 AWI720899:AWK720899 BGE720899:BGG720899 BQA720899:BQC720899 BZW720899:BZY720899 CJS720899:CJU720899 CTO720899:CTQ720899 DDK720899:DDM720899 DNG720899:DNI720899 DXC720899:DXE720899 EGY720899:EHA720899 EQU720899:EQW720899 FAQ720899:FAS720899 FKM720899:FKO720899 FUI720899:FUK720899 GEE720899:GEG720899 GOA720899:GOC720899 GXW720899:GXY720899 HHS720899:HHU720899 HRO720899:HRQ720899 IBK720899:IBM720899 ILG720899:ILI720899 IVC720899:IVE720899 JEY720899:JFA720899 JOU720899:JOW720899 JYQ720899:JYS720899 KIM720899:KIO720899 KSI720899:KSK720899 LCE720899:LCG720899 LMA720899:LMC720899 LVW720899:LVY720899 MFS720899:MFU720899 MPO720899:MPQ720899 MZK720899:MZM720899 NJG720899:NJI720899 NTC720899:NTE720899 OCY720899:ODA720899 OMU720899:OMW720899 OWQ720899:OWS720899 PGM720899:PGO720899 PQI720899:PQK720899 QAE720899:QAG720899 QKA720899:QKC720899 QTW720899:QTY720899 RDS720899:RDU720899 RNO720899:RNQ720899 RXK720899:RXM720899 SHG720899:SHI720899 SRC720899:SRE720899 TAY720899:TBA720899 TKU720899:TKW720899 TUQ720899:TUS720899 UEM720899:UEO720899 UOI720899:UOK720899 UYE720899:UYG720899 VIA720899:VIC720899 VRW720899:VRY720899 WBS720899:WBU720899 WLO720899:WLQ720899 WVK720899:WVM720899 D786435:E786435 IY786435:JA786435 SU786435:SW786435 ACQ786435:ACS786435 AMM786435:AMO786435 AWI786435:AWK786435 BGE786435:BGG786435 BQA786435:BQC786435 BZW786435:BZY786435 CJS786435:CJU786435 CTO786435:CTQ786435 DDK786435:DDM786435 DNG786435:DNI786435 DXC786435:DXE786435 EGY786435:EHA786435 EQU786435:EQW786435 FAQ786435:FAS786435 FKM786435:FKO786435 FUI786435:FUK786435 GEE786435:GEG786435 GOA786435:GOC786435 GXW786435:GXY786435 HHS786435:HHU786435 HRO786435:HRQ786435 IBK786435:IBM786435 ILG786435:ILI786435 IVC786435:IVE786435 JEY786435:JFA786435 JOU786435:JOW786435 JYQ786435:JYS786435 KIM786435:KIO786435 KSI786435:KSK786435 LCE786435:LCG786435 LMA786435:LMC786435 LVW786435:LVY786435 MFS786435:MFU786435 MPO786435:MPQ786435 MZK786435:MZM786435 NJG786435:NJI786435 NTC786435:NTE786435 OCY786435:ODA786435 OMU786435:OMW786435 OWQ786435:OWS786435 PGM786435:PGO786435 PQI786435:PQK786435 QAE786435:QAG786435 QKA786435:QKC786435 QTW786435:QTY786435 RDS786435:RDU786435 RNO786435:RNQ786435 RXK786435:RXM786435 SHG786435:SHI786435 SRC786435:SRE786435 TAY786435:TBA786435 TKU786435:TKW786435 TUQ786435:TUS786435 UEM786435:UEO786435 UOI786435:UOK786435 UYE786435:UYG786435 VIA786435:VIC786435 VRW786435:VRY786435 WBS786435:WBU786435 WLO786435:WLQ786435 WVK786435:WVM786435 D851971:E851971 IY851971:JA851971 SU851971:SW851971 ACQ851971:ACS851971 AMM851971:AMO851971 AWI851971:AWK851971 BGE851971:BGG851971 BQA851971:BQC851971 BZW851971:BZY851971 CJS851971:CJU851971 CTO851971:CTQ851971 DDK851971:DDM851971 DNG851971:DNI851971 DXC851971:DXE851971 EGY851971:EHA851971 EQU851971:EQW851971 FAQ851971:FAS851971 FKM851971:FKO851971 FUI851971:FUK851971 GEE851971:GEG851971 GOA851971:GOC851971 GXW851971:GXY851971 HHS851971:HHU851971 HRO851971:HRQ851971 IBK851971:IBM851971 ILG851971:ILI851971 IVC851971:IVE851971 JEY851971:JFA851971 JOU851971:JOW851971 JYQ851971:JYS851971 KIM851971:KIO851971 KSI851971:KSK851971 LCE851971:LCG851971 LMA851971:LMC851971 LVW851971:LVY851971 MFS851971:MFU851971 MPO851971:MPQ851971 MZK851971:MZM851971 NJG851971:NJI851971 NTC851971:NTE851971 OCY851971:ODA851971 OMU851971:OMW851971 OWQ851971:OWS851971 PGM851971:PGO851971 PQI851971:PQK851971 QAE851971:QAG851971 QKA851971:QKC851971 QTW851971:QTY851971 RDS851971:RDU851971 RNO851971:RNQ851971 RXK851971:RXM851971 SHG851971:SHI851971 SRC851971:SRE851971 TAY851971:TBA851971 TKU851971:TKW851971 TUQ851971:TUS851971 UEM851971:UEO851971 UOI851971:UOK851971 UYE851971:UYG851971 VIA851971:VIC851971 VRW851971:VRY851971 WBS851971:WBU851971 WLO851971:WLQ851971 WVK851971:WVM851971 D917507:E917507 IY917507:JA917507 SU917507:SW917507 ACQ917507:ACS917507 AMM917507:AMO917507 AWI917507:AWK917507 BGE917507:BGG917507 BQA917507:BQC917507 BZW917507:BZY917507 CJS917507:CJU917507 CTO917507:CTQ917507 DDK917507:DDM917507 DNG917507:DNI917507 DXC917507:DXE917507 EGY917507:EHA917507 EQU917507:EQW917507 FAQ917507:FAS917507 FKM917507:FKO917507 FUI917507:FUK917507 GEE917507:GEG917507 GOA917507:GOC917507 GXW917507:GXY917507 HHS917507:HHU917507 HRO917507:HRQ917507 IBK917507:IBM917507 ILG917507:ILI917507 IVC917507:IVE917507 JEY917507:JFA917507 JOU917507:JOW917507 JYQ917507:JYS917507 KIM917507:KIO917507 KSI917507:KSK917507 LCE917507:LCG917507 LMA917507:LMC917507 LVW917507:LVY917507 MFS917507:MFU917507 MPO917507:MPQ917507 MZK917507:MZM917507 NJG917507:NJI917507 NTC917507:NTE917507 OCY917507:ODA917507 OMU917507:OMW917507 OWQ917507:OWS917507 PGM917507:PGO917507 PQI917507:PQK917507 QAE917507:QAG917507 QKA917507:QKC917507 QTW917507:QTY917507 RDS917507:RDU917507 RNO917507:RNQ917507 RXK917507:RXM917507 SHG917507:SHI917507 SRC917507:SRE917507 TAY917507:TBA917507 TKU917507:TKW917507 TUQ917507:TUS917507 UEM917507:UEO917507 UOI917507:UOK917507 UYE917507:UYG917507 VIA917507:VIC917507 VRW917507:VRY917507 WBS917507:WBU917507 WLO917507:WLQ917507 WVK917507:WVM917507 D983043:E983043 IY983043:JA983043 SU983043:SW983043 ACQ983043:ACS983043 AMM983043:AMO983043 AWI983043:AWK983043 BGE983043:BGG983043 BQA983043:BQC983043 BZW983043:BZY983043 CJS983043:CJU983043 CTO983043:CTQ983043 DDK983043:DDM983043 DNG983043:DNI983043 DXC983043:DXE983043 EGY983043:EHA983043 EQU983043:EQW983043 FAQ983043:FAS983043 FKM983043:FKO983043 FUI983043:FUK983043 GEE983043:GEG983043 GOA983043:GOC983043 GXW983043:GXY983043 HHS983043:HHU983043 HRO983043:HRQ983043 IBK983043:IBM983043 ILG983043:ILI983043 IVC983043:IVE983043 JEY983043:JFA983043 JOU983043:JOW983043 JYQ983043:JYS983043 KIM983043:KIO983043 KSI983043:KSK983043 LCE983043:LCG983043 LMA983043:LMC983043 LVW983043:LVY983043 MFS983043:MFU983043 MPO983043:MPQ983043 MZK983043:MZM983043 NJG983043:NJI983043 NTC983043:NTE983043 OCY983043:ODA983043 OMU983043:OMW983043 OWQ983043:OWS983043 PGM983043:PGO983043 PQI983043:PQK983043 QAE983043:QAG983043 QKA983043:QKC983043 QTW983043:QTY983043 RDS983043:RDU983043 RNO983043:RNQ983043 RXK983043:RXM983043 SHG983043:SHI983043 SRC983043:SRE983043 TAY983043:TBA983043 TKU983043:TKW983043 TUQ983043:TUS983043 UEM983043:UEO983043 UOI983043:UOK983043 UYE983043:UYG983043 VIA983043:VIC983043 VRW983043:VRY983043 WBS983043:WBU983043 WLO983043:WLQ983043 IY7:JA7 WVK7:WVM7 WLO7:WLQ7 WBS7:WBU7 VRW7:VRY7 VIA7:VIC7 UYE7:UYG7 UOI7:UOK7 UEM7:UEO7 TUQ7:TUS7 TKU7:TKW7 TAY7:TBA7 SRC7:SRE7 SHG7:SHI7 RXK7:RXM7 RNO7:RNQ7 RDS7:RDU7 QTW7:QTY7 QKA7:QKC7 QAE7:QAG7 PQI7:PQK7 PGM7:PGO7 OWQ7:OWS7 OMU7:OMW7 OCY7:ODA7 NTC7:NTE7 NJG7:NJI7 MZK7:MZM7 MPO7:MPQ7 MFS7:MFU7 LVW7:LVY7 LMA7:LMC7 LCE7:LCG7 KSI7:KSK7 KIM7:KIO7 JYQ7:JYS7 JOU7:JOW7 JEY7:JFA7 IVC7:IVE7 ILG7:ILI7 IBK7:IBM7 HRO7:HRQ7 HHS7:HHU7 GXW7:GXY7 GOA7:GOC7 GEE7:GEG7 FUI7:FUK7 FKM7:FKO7 FAQ7:FAS7 EQU7:EQW7 EGY7:EHA7 DXC7:DXE7 DNG7:DNI7 DDK7:DDM7 CTO7:CTQ7 CJS7:CJU7 BZW7:BZY7 BQA7:BQC7 BGE7:BGG7 AWI7:AWK7 AMM7:AMO7 ACQ7:ACS7 SU7:SW7 C7:E7 C2:E2"/>
    <dataValidation imeMode="halfKatakana" allowBlank="1" showInputMessage="1" showErrorMessage="1" sqref="WVK983042:WVM983042 IY6:JA6 SU6:SW6 ACQ6:ACS6 AMM6:AMO6 AWI6:AWK6 BGE6:BGG6 BQA6:BQC6 BZW6:BZY6 CJS6:CJU6 CTO6:CTQ6 DDK6:DDM6 DNG6:DNI6 DXC6:DXE6 EGY6:EHA6 EQU6:EQW6 FAQ6:FAS6 FKM6:FKO6 FUI6:FUK6 GEE6:GEG6 GOA6:GOC6 GXW6:GXY6 HHS6:HHU6 HRO6:HRQ6 IBK6:IBM6 ILG6:ILI6 IVC6:IVE6 JEY6:JFA6 JOU6:JOW6 JYQ6:JYS6 KIM6:KIO6 KSI6:KSK6 LCE6:LCG6 LMA6:LMC6 LVW6:LVY6 MFS6:MFU6 MPO6:MPQ6 MZK6:MZM6 NJG6:NJI6 NTC6:NTE6 OCY6:ODA6 OMU6:OMW6 OWQ6:OWS6 PGM6:PGO6 PQI6:PQK6 QAE6:QAG6 QKA6:QKC6 QTW6:QTY6 RDS6:RDU6 RNO6:RNQ6 RXK6:RXM6 SHG6:SHI6 SRC6:SRE6 TAY6:TBA6 TKU6:TKW6 TUQ6:TUS6 UEM6:UEO6 UOI6:UOK6 UYE6:UYG6 VIA6:VIC6 VRW6:VRY6 WBS6:WBU6 WLO6:WLQ6 WVK6:WVM6 D65538:E65538 IY65538:JA65538 SU65538:SW65538 ACQ65538:ACS65538 AMM65538:AMO65538 AWI65538:AWK65538 BGE65538:BGG65538 BQA65538:BQC65538 BZW65538:BZY65538 CJS65538:CJU65538 CTO65538:CTQ65538 DDK65538:DDM65538 DNG65538:DNI65538 DXC65538:DXE65538 EGY65538:EHA65538 EQU65538:EQW65538 FAQ65538:FAS65538 FKM65538:FKO65538 FUI65538:FUK65538 GEE65538:GEG65538 GOA65538:GOC65538 GXW65538:GXY65538 HHS65538:HHU65538 HRO65538:HRQ65538 IBK65538:IBM65538 ILG65538:ILI65538 IVC65538:IVE65538 JEY65538:JFA65538 JOU65538:JOW65538 JYQ65538:JYS65538 KIM65538:KIO65538 KSI65538:KSK65538 LCE65538:LCG65538 LMA65538:LMC65538 LVW65538:LVY65538 MFS65538:MFU65538 MPO65538:MPQ65538 MZK65538:MZM65538 NJG65538:NJI65538 NTC65538:NTE65538 OCY65538:ODA65538 OMU65538:OMW65538 OWQ65538:OWS65538 PGM65538:PGO65538 PQI65538:PQK65538 QAE65538:QAG65538 QKA65538:QKC65538 QTW65538:QTY65538 RDS65538:RDU65538 RNO65538:RNQ65538 RXK65538:RXM65538 SHG65538:SHI65538 SRC65538:SRE65538 TAY65538:TBA65538 TKU65538:TKW65538 TUQ65538:TUS65538 UEM65538:UEO65538 UOI65538:UOK65538 UYE65538:UYG65538 VIA65538:VIC65538 VRW65538:VRY65538 WBS65538:WBU65538 WLO65538:WLQ65538 WVK65538:WVM65538 D131074:E131074 IY131074:JA131074 SU131074:SW131074 ACQ131074:ACS131074 AMM131074:AMO131074 AWI131074:AWK131074 BGE131074:BGG131074 BQA131074:BQC131074 BZW131074:BZY131074 CJS131074:CJU131074 CTO131074:CTQ131074 DDK131074:DDM131074 DNG131074:DNI131074 DXC131074:DXE131074 EGY131074:EHA131074 EQU131074:EQW131074 FAQ131074:FAS131074 FKM131074:FKO131074 FUI131074:FUK131074 GEE131074:GEG131074 GOA131074:GOC131074 GXW131074:GXY131074 HHS131074:HHU131074 HRO131074:HRQ131074 IBK131074:IBM131074 ILG131074:ILI131074 IVC131074:IVE131074 JEY131074:JFA131074 JOU131074:JOW131074 JYQ131074:JYS131074 KIM131074:KIO131074 KSI131074:KSK131074 LCE131074:LCG131074 LMA131074:LMC131074 LVW131074:LVY131074 MFS131074:MFU131074 MPO131074:MPQ131074 MZK131074:MZM131074 NJG131074:NJI131074 NTC131074:NTE131074 OCY131074:ODA131074 OMU131074:OMW131074 OWQ131074:OWS131074 PGM131074:PGO131074 PQI131074:PQK131074 QAE131074:QAG131074 QKA131074:QKC131074 QTW131074:QTY131074 RDS131074:RDU131074 RNO131074:RNQ131074 RXK131074:RXM131074 SHG131074:SHI131074 SRC131074:SRE131074 TAY131074:TBA131074 TKU131074:TKW131074 TUQ131074:TUS131074 UEM131074:UEO131074 UOI131074:UOK131074 UYE131074:UYG131074 VIA131074:VIC131074 VRW131074:VRY131074 WBS131074:WBU131074 WLO131074:WLQ131074 WVK131074:WVM131074 D196610:E196610 IY196610:JA196610 SU196610:SW196610 ACQ196610:ACS196610 AMM196610:AMO196610 AWI196610:AWK196610 BGE196610:BGG196610 BQA196610:BQC196610 BZW196610:BZY196610 CJS196610:CJU196610 CTO196610:CTQ196610 DDK196610:DDM196610 DNG196610:DNI196610 DXC196610:DXE196610 EGY196610:EHA196610 EQU196610:EQW196610 FAQ196610:FAS196610 FKM196610:FKO196610 FUI196610:FUK196610 GEE196610:GEG196610 GOA196610:GOC196610 GXW196610:GXY196610 HHS196610:HHU196610 HRO196610:HRQ196610 IBK196610:IBM196610 ILG196610:ILI196610 IVC196610:IVE196610 JEY196610:JFA196610 JOU196610:JOW196610 JYQ196610:JYS196610 KIM196610:KIO196610 KSI196610:KSK196610 LCE196610:LCG196610 LMA196610:LMC196610 LVW196610:LVY196610 MFS196610:MFU196610 MPO196610:MPQ196610 MZK196610:MZM196610 NJG196610:NJI196610 NTC196610:NTE196610 OCY196610:ODA196610 OMU196610:OMW196610 OWQ196610:OWS196610 PGM196610:PGO196610 PQI196610:PQK196610 QAE196610:QAG196610 QKA196610:QKC196610 QTW196610:QTY196610 RDS196610:RDU196610 RNO196610:RNQ196610 RXK196610:RXM196610 SHG196610:SHI196610 SRC196610:SRE196610 TAY196610:TBA196610 TKU196610:TKW196610 TUQ196610:TUS196610 UEM196610:UEO196610 UOI196610:UOK196610 UYE196610:UYG196610 VIA196610:VIC196610 VRW196610:VRY196610 WBS196610:WBU196610 WLO196610:WLQ196610 WVK196610:WVM196610 D262146:E262146 IY262146:JA262146 SU262146:SW262146 ACQ262146:ACS262146 AMM262146:AMO262146 AWI262146:AWK262146 BGE262146:BGG262146 BQA262146:BQC262146 BZW262146:BZY262146 CJS262146:CJU262146 CTO262146:CTQ262146 DDK262146:DDM262146 DNG262146:DNI262146 DXC262146:DXE262146 EGY262146:EHA262146 EQU262146:EQW262146 FAQ262146:FAS262146 FKM262146:FKO262146 FUI262146:FUK262146 GEE262146:GEG262146 GOA262146:GOC262146 GXW262146:GXY262146 HHS262146:HHU262146 HRO262146:HRQ262146 IBK262146:IBM262146 ILG262146:ILI262146 IVC262146:IVE262146 JEY262146:JFA262146 JOU262146:JOW262146 JYQ262146:JYS262146 KIM262146:KIO262146 KSI262146:KSK262146 LCE262146:LCG262146 LMA262146:LMC262146 LVW262146:LVY262146 MFS262146:MFU262146 MPO262146:MPQ262146 MZK262146:MZM262146 NJG262146:NJI262146 NTC262146:NTE262146 OCY262146:ODA262146 OMU262146:OMW262146 OWQ262146:OWS262146 PGM262146:PGO262146 PQI262146:PQK262146 QAE262146:QAG262146 QKA262146:QKC262146 QTW262146:QTY262146 RDS262146:RDU262146 RNO262146:RNQ262146 RXK262146:RXM262146 SHG262146:SHI262146 SRC262146:SRE262146 TAY262146:TBA262146 TKU262146:TKW262146 TUQ262146:TUS262146 UEM262146:UEO262146 UOI262146:UOK262146 UYE262146:UYG262146 VIA262146:VIC262146 VRW262146:VRY262146 WBS262146:WBU262146 WLO262146:WLQ262146 WVK262146:WVM262146 D327682:E327682 IY327682:JA327682 SU327682:SW327682 ACQ327682:ACS327682 AMM327682:AMO327682 AWI327682:AWK327682 BGE327682:BGG327682 BQA327682:BQC327682 BZW327682:BZY327682 CJS327682:CJU327682 CTO327682:CTQ327682 DDK327682:DDM327682 DNG327682:DNI327682 DXC327682:DXE327682 EGY327682:EHA327682 EQU327682:EQW327682 FAQ327682:FAS327682 FKM327682:FKO327682 FUI327682:FUK327682 GEE327682:GEG327682 GOA327682:GOC327682 GXW327682:GXY327682 HHS327682:HHU327682 HRO327682:HRQ327682 IBK327682:IBM327682 ILG327682:ILI327682 IVC327682:IVE327682 JEY327682:JFA327682 JOU327682:JOW327682 JYQ327682:JYS327682 KIM327682:KIO327682 KSI327682:KSK327682 LCE327682:LCG327682 LMA327682:LMC327682 LVW327682:LVY327682 MFS327682:MFU327682 MPO327682:MPQ327682 MZK327682:MZM327682 NJG327682:NJI327682 NTC327682:NTE327682 OCY327682:ODA327682 OMU327682:OMW327682 OWQ327682:OWS327682 PGM327682:PGO327682 PQI327682:PQK327682 QAE327682:QAG327682 QKA327682:QKC327682 QTW327682:QTY327682 RDS327682:RDU327682 RNO327682:RNQ327682 RXK327682:RXM327682 SHG327682:SHI327682 SRC327682:SRE327682 TAY327682:TBA327682 TKU327682:TKW327682 TUQ327682:TUS327682 UEM327682:UEO327682 UOI327682:UOK327682 UYE327682:UYG327682 VIA327682:VIC327682 VRW327682:VRY327682 WBS327682:WBU327682 WLO327682:WLQ327682 WVK327682:WVM327682 D393218:E393218 IY393218:JA393218 SU393218:SW393218 ACQ393218:ACS393218 AMM393218:AMO393218 AWI393218:AWK393218 BGE393218:BGG393218 BQA393218:BQC393218 BZW393218:BZY393218 CJS393218:CJU393218 CTO393218:CTQ393218 DDK393218:DDM393218 DNG393218:DNI393218 DXC393218:DXE393218 EGY393218:EHA393218 EQU393218:EQW393218 FAQ393218:FAS393218 FKM393218:FKO393218 FUI393218:FUK393218 GEE393218:GEG393218 GOA393218:GOC393218 GXW393218:GXY393218 HHS393218:HHU393218 HRO393218:HRQ393218 IBK393218:IBM393218 ILG393218:ILI393218 IVC393218:IVE393218 JEY393218:JFA393218 JOU393218:JOW393218 JYQ393218:JYS393218 KIM393218:KIO393218 KSI393218:KSK393218 LCE393218:LCG393218 LMA393218:LMC393218 LVW393218:LVY393218 MFS393218:MFU393218 MPO393218:MPQ393218 MZK393218:MZM393218 NJG393218:NJI393218 NTC393218:NTE393218 OCY393218:ODA393218 OMU393218:OMW393218 OWQ393218:OWS393218 PGM393218:PGO393218 PQI393218:PQK393218 QAE393218:QAG393218 QKA393218:QKC393218 QTW393218:QTY393218 RDS393218:RDU393218 RNO393218:RNQ393218 RXK393218:RXM393218 SHG393218:SHI393218 SRC393218:SRE393218 TAY393218:TBA393218 TKU393218:TKW393218 TUQ393218:TUS393218 UEM393218:UEO393218 UOI393218:UOK393218 UYE393218:UYG393218 VIA393218:VIC393218 VRW393218:VRY393218 WBS393218:WBU393218 WLO393218:WLQ393218 WVK393218:WVM393218 D458754:E458754 IY458754:JA458754 SU458754:SW458754 ACQ458754:ACS458754 AMM458754:AMO458754 AWI458754:AWK458754 BGE458754:BGG458754 BQA458754:BQC458754 BZW458754:BZY458754 CJS458754:CJU458754 CTO458754:CTQ458754 DDK458754:DDM458754 DNG458754:DNI458754 DXC458754:DXE458754 EGY458754:EHA458754 EQU458754:EQW458754 FAQ458754:FAS458754 FKM458754:FKO458754 FUI458754:FUK458754 GEE458754:GEG458754 GOA458754:GOC458754 GXW458754:GXY458754 HHS458754:HHU458754 HRO458754:HRQ458754 IBK458754:IBM458754 ILG458754:ILI458754 IVC458754:IVE458754 JEY458754:JFA458754 JOU458754:JOW458754 JYQ458754:JYS458754 KIM458754:KIO458754 KSI458754:KSK458754 LCE458754:LCG458754 LMA458754:LMC458754 LVW458754:LVY458754 MFS458754:MFU458754 MPO458754:MPQ458754 MZK458754:MZM458754 NJG458754:NJI458754 NTC458754:NTE458754 OCY458754:ODA458754 OMU458754:OMW458754 OWQ458754:OWS458754 PGM458754:PGO458754 PQI458754:PQK458754 QAE458754:QAG458754 QKA458754:QKC458754 QTW458754:QTY458754 RDS458754:RDU458754 RNO458754:RNQ458754 RXK458754:RXM458754 SHG458754:SHI458754 SRC458754:SRE458754 TAY458754:TBA458754 TKU458754:TKW458754 TUQ458754:TUS458754 UEM458754:UEO458754 UOI458754:UOK458754 UYE458754:UYG458754 VIA458754:VIC458754 VRW458754:VRY458754 WBS458754:WBU458754 WLO458754:WLQ458754 WVK458754:WVM458754 D524290:E524290 IY524290:JA524290 SU524290:SW524290 ACQ524290:ACS524290 AMM524290:AMO524290 AWI524290:AWK524290 BGE524290:BGG524290 BQA524290:BQC524290 BZW524290:BZY524290 CJS524290:CJU524290 CTO524290:CTQ524290 DDK524290:DDM524290 DNG524290:DNI524290 DXC524290:DXE524290 EGY524290:EHA524290 EQU524290:EQW524290 FAQ524290:FAS524290 FKM524290:FKO524290 FUI524290:FUK524290 GEE524290:GEG524290 GOA524290:GOC524290 GXW524290:GXY524290 HHS524290:HHU524290 HRO524290:HRQ524290 IBK524290:IBM524290 ILG524290:ILI524290 IVC524290:IVE524290 JEY524290:JFA524290 JOU524290:JOW524290 JYQ524290:JYS524290 KIM524290:KIO524290 KSI524290:KSK524290 LCE524290:LCG524290 LMA524290:LMC524290 LVW524290:LVY524290 MFS524290:MFU524290 MPO524290:MPQ524290 MZK524290:MZM524290 NJG524290:NJI524290 NTC524290:NTE524290 OCY524290:ODA524290 OMU524290:OMW524290 OWQ524290:OWS524290 PGM524290:PGO524290 PQI524290:PQK524290 QAE524290:QAG524290 QKA524290:QKC524290 QTW524290:QTY524290 RDS524290:RDU524290 RNO524290:RNQ524290 RXK524290:RXM524290 SHG524290:SHI524290 SRC524290:SRE524290 TAY524290:TBA524290 TKU524290:TKW524290 TUQ524290:TUS524290 UEM524290:UEO524290 UOI524290:UOK524290 UYE524290:UYG524290 VIA524290:VIC524290 VRW524290:VRY524290 WBS524290:WBU524290 WLO524290:WLQ524290 WVK524290:WVM524290 D589826:E589826 IY589826:JA589826 SU589826:SW589826 ACQ589826:ACS589826 AMM589826:AMO589826 AWI589826:AWK589826 BGE589826:BGG589826 BQA589826:BQC589826 BZW589826:BZY589826 CJS589826:CJU589826 CTO589826:CTQ589826 DDK589826:DDM589826 DNG589826:DNI589826 DXC589826:DXE589826 EGY589826:EHA589826 EQU589826:EQW589826 FAQ589826:FAS589826 FKM589826:FKO589826 FUI589826:FUK589826 GEE589826:GEG589826 GOA589826:GOC589826 GXW589826:GXY589826 HHS589826:HHU589826 HRO589826:HRQ589826 IBK589826:IBM589826 ILG589826:ILI589826 IVC589826:IVE589826 JEY589826:JFA589826 JOU589826:JOW589826 JYQ589826:JYS589826 KIM589826:KIO589826 KSI589826:KSK589826 LCE589826:LCG589826 LMA589826:LMC589826 LVW589826:LVY589826 MFS589826:MFU589826 MPO589826:MPQ589826 MZK589826:MZM589826 NJG589826:NJI589826 NTC589826:NTE589826 OCY589826:ODA589826 OMU589826:OMW589826 OWQ589826:OWS589826 PGM589826:PGO589826 PQI589826:PQK589826 QAE589826:QAG589826 QKA589826:QKC589826 QTW589826:QTY589826 RDS589826:RDU589826 RNO589826:RNQ589826 RXK589826:RXM589826 SHG589826:SHI589826 SRC589826:SRE589826 TAY589826:TBA589826 TKU589826:TKW589826 TUQ589826:TUS589826 UEM589826:UEO589826 UOI589826:UOK589826 UYE589826:UYG589826 VIA589826:VIC589826 VRW589826:VRY589826 WBS589826:WBU589826 WLO589826:WLQ589826 WVK589826:WVM589826 D655362:E655362 IY655362:JA655362 SU655362:SW655362 ACQ655362:ACS655362 AMM655362:AMO655362 AWI655362:AWK655362 BGE655362:BGG655362 BQA655362:BQC655362 BZW655362:BZY655362 CJS655362:CJU655362 CTO655362:CTQ655362 DDK655362:DDM655362 DNG655362:DNI655362 DXC655362:DXE655362 EGY655362:EHA655362 EQU655362:EQW655362 FAQ655362:FAS655362 FKM655362:FKO655362 FUI655362:FUK655362 GEE655362:GEG655362 GOA655362:GOC655362 GXW655362:GXY655362 HHS655362:HHU655362 HRO655362:HRQ655362 IBK655362:IBM655362 ILG655362:ILI655362 IVC655362:IVE655362 JEY655362:JFA655362 JOU655362:JOW655362 JYQ655362:JYS655362 KIM655362:KIO655362 KSI655362:KSK655362 LCE655362:LCG655362 LMA655362:LMC655362 LVW655362:LVY655362 MFS655362:MFU655362 MPO655362:MPQ655362 MZK655362:MZM655362 NJG655362:NJI655362 NTC655362:NTE655362 OCY655362:ODA655362 OMU655362:OMW655362 OWQ655362:OWS655362 PGM655362:PGO655362 PQI655362:PQK655362 QAE655362:QAG655362 QKA655362:QKC655362 QTW655362:QTY655362 RDS655362:RDU655362 RNO655362:RNQ655362 RXK655362:RXM655362 SHG655362:SHI655362 SRC655362:SRE655362 TAY655362:TBA655362 TKU655362:TKW655362 TUQ655362:TUS655362 UEM655362:UEO655362 UOI655362:UOK655362 UYE655362:UYG655362 VIA655362:VIC655362 VRW655362:VRY655362 WBS655362:WBU655362 WLO655362:WLQ655362 WVK655362:WVM655362 D720898:E720898 IY720898:JA720898 SU720898:SW720898 ACQ720898:ACS720898 AMM720898:AMO720898 AWI720898:AWK720898 BGE720898:BGG720898 BQA720898:BQC720898 BZW720898:BZY720898 CJS720898:CJU720898 CTO720898:CTQ720898 DDK720898:DDM720898 DNG720898:DNI720898 DXC720898:DXE720898 EGY720898:EHA720898 EQU720898:EQW720898 FAQ720898:FAS720898 FKM720898:FKO720898 FUI720898:FUK720898 GEE720898:GEG720898 GOA720898:GOC720898 GXW720898:GXY720898 HHS720898:HHU720898 HRO720898:HRQ720898 IBK720898:IBM720898 ILG720898:ILI720898 IVC720898:IVE720898 JEY720898:JFA720898 JOU720898:JOW720898 JYQ720898:JYS720898 KIM720898:KIO720898 KSI720898:KSK720898 LCE720898:LCG720898 LMA720898:LMC720898 LVW720898:LVY720898 MFS720898:MFU720898 MPO720898:MPQ720898 MZK720898:MZM720898 NJG720898:NJI720898 NTC720898:NTE720898 OCY720898:ODA720898 OMU720898:OMW720898 OWQ720898:OWS720898 PGM720898:PGO720898 PQI720898:PQK720898 QAE720898:QAG720898 QKA720898:QKC720898 QTW720898:QTY720898 RDS720898:RDU720898 RNO720898:RNQ720898 RXK720898:RXM720898 SHG720898:SHI720898 SRC720898:SRE720898 TAY720898:TBA720898 TKU720898:TKW720898 TUQ720898:TUS720898 UEM720898:UEO720898 UOI720898:UOK720898 UYE720898:UYG720898 VIA720898:VIC720898 VRW720898:VRY720898 WBS720898:WBU720898 WLO720898:WLQ720898 WVK720898:WVM720898 D786434:E786434 IY786434:JA786434 SU786434:SW786434 ACQ786434:ACS786434 AMM786434:AMO786434 AWI786434:AWK786434 BGE786434:BGG786434 BQA786434:BQC786434 BZW786434:BZY786434 CJS786434:CJU786434 CTO786434:CTQ786434 DDK786434:DDM786434 DNG786434:DNI786434 DXC786434:DXE786434 EGY786434:EHA786434 EQU786434:EQW786434 FAQ786434:FAS786434 FKM786434:FKO786434 FUI786434:FUK786434 GEE786434:GEG786434 GOA786434:GOC786434 GXW786434:GXY786434 HHS786434:HHU786434 HRO786434:HRQ786434 IBK786434:IBM786434 ILG786434:ILI786434 IVC786434:IVE786434 JEY786434:JFA786434 JOU786434:JOW786434 JYQ786434:JYS786434 KIM786434:KIO786434 KSI786434:KSK786434 LCE786434:LCG786434 LMA786434:LMC786434 LVW786434:LVY786434 MFS786434:MFU786434 MPO786434:MPQ786434 MZK786434:MZM786434 NJG786434:NJI786434 NTC786434:NTE786434 OCY786434:ODA786434 OMU786434:OMW786434 OWQ786434:OWS786434 PGM786434:PGO786434 PQI786434:PQK786434 QAE786434:QAG786434 QKA786434:QKC786434 QTW786434:QTY786434 RDS786434:RDU786434 RNO786434:RNQ786434 RXK786434:RXM786434 SHG786434:SHI786434 SRC786434:SRE786434 TAY786434:TBA786434 TKU786434:TKW786434 TUQ786434:TUS786434 UEM786434:UEO786434 UOI786434:UOK786434 UYE786434:UYG786434 VIA786434:VIC786434 VRW786434:VRY786434 WBS786434:WBU786434 WLO786434:WLQ786434 WVK786434:WVM786434 D851970:E851970 IY851970:JA851970 SU851970:SW851970 ACQ851970:ACS851970 AMM851970:AMO851970 AWI851970:AWK851970 BGE851970:BGG851970 BQA851970:BQC851970 BZW851970:BZY851970 CJS851970:CJU851970 CTO851970:CTQ851970 DDK851970:DDM851970 DNG851970:DNI851970 DXC851970:DXE851970 EGY851970:EHA851970 EQU851970:EQW851970 FAQ851970:FAS851970 FKM851970:FKO851970 FUI851970:FUK851970 GEE851970:GEG851970 GOA851970:GOC851970 GXW851970:GXY851970 HHS851970:HHU851970 HRO851970:HRQ851970 IBK851970:IBM851970 ILG851970:ILI851970 IVC851970:IVE851970 JEY851970:JFA851970 JOU851970:JOW851970 JYQ851970:JYS851970 KIM851970:KIO851970 KSI851970:KSK851970 LCE851970:LCG851970 LMA851970:LMC851970 LVW851970:LVY851970 MFS851970:MFU851970 MPO851970:MPQ851970 MZK851970:MZM851970 NJG851970:NJI851970 NTC851970:NTE851970 OCY851970:ODA851970 OMU851970:OMW851970 OWQ851970:OWS851970 PGM851970:PGO851970 PQI851970:PQK851970 QAE851970:QAG851970 QKA851970:QKC851970 QTW851970:QTY851970 RDS851970:RDU851970 RNO851970:RNQ851970 RXK851970:RXM851970 SHG851970:SHI851970 SRC851970:SRE851970 TAY851970:TBA851970 TKU851970:TKW851970 TUQ851970:TUS851970 UEM851970:UEO851970 UOI851970:UOK851970 UYE851970:UYG851970 VIA851970:VIC851970 VRW851970:VRY851970 WBS851970:WBU851970 WLO851970:WLQ851970 WVK851970:WVM851970 D917506:E917506 IY917506:JA917506 SU917506:SW917506 ACQ917506:ACS917506 AMM917506:AMO917506 AWI917506:AWK917506 BGE917506:BGG917506 BQA917506:BQC917506 BZW917506:BZY917506 CJS917506:CJU917506 CTO917506:CTQ917506 DDK917506:DDM917506 DNG917506:DNI917506 DXC917506:DXE917506 EGY917506:EHA917506 EQU917506:EQW917506 FAQ917506:FAS917506 FKM917506:FKO917506 FUI917506:FUK917506 GEE917506:GEG917506 GOA917506:GOC917506 GXW917506:GXY917506 HHS917506:HHU917506 HRO917506:HRQ917506 IBK917506:IBM917506 ILG917506:ILI917506 IVC917506:IVE917506 JEY917506:JFA917506 JOU917506:JOW917506 JYQ917506:JYS917506 KIM917506:KIO917506 KSI917506:KSK917506 LCE917506:LCG917506 LMA917506:LMC917506 LVW917506:LVY917506 MFS917506:MFU917506 MPO917506:MPQ917506 MZK917506:MZM917506 NJG917506:NJI917506 NTC917506:NTE917506 OCY917506:ODA917506 OMU917506:OMW917506 OWQ917506:OWS917506 PGM917506:PGO917506 PQI917506:PQK917506 QAE917506:QAG917506 QKA917506:QKC917506 QTW917506:QTY917506 RDS917506:RDU917506 RNO917506:RNQ917506 RXK917506:RXM917506 SHG917506:SHI917506 SRC917506:SRE917506 TAY917506:TBA917506 TKU917506:TKW917506 TUQ917506:TUS917506 UEM917506:UEO917506 UOI917506:UOK917506 UYE917506:UYG917506 VIA917506:VIC917506 VRW917506:VRY917506 WBS917506:WBU917506 WLO917506:WLQ917506 WVK917506:WVM917506 D983042:E983042 IY983042:JA983042 SU983042:SW983042 ACQ983042:ACS983042 AMM983042:AMO983042 AWI983042:AWK983042 BGE983042:BGG983042 BQA983042:BQC983042 BZW983042:BZY983042 CJS983042:CJU983042 CTO983042:CTQ983042 DDK983042:DDM983042 DNG983042:DNI983042 DXC983042:DXE983042 EGY983042:EHA983042 EQU983042:EQW983042 FAQ983042:FAS983042 FKM983042:FKO983042 FUI983042:FUK983042 GEE983042:GEG983042 GOA983042:GOC983042 GXW983042:GXY983042 HHS983042:HHU983042 HRO983042:HRQ983042 IBK983042:IBM983042 ILG983042:ILI983042 IVC983042:IVE983042 JEY983042:JFA983042 JOU983042:JOW983042 JYQ983042:JYS983042 KIM983042:KIO983042 KSI983042:KSK983042 LCE983042:LCG983042 LMA983042:LMC983042 LVW983042:LVY983042 MFS983042:MFU983042 MPO983042:MPQ983042 MZK983042:MZM983042 NJG983042:NJI983042 NTC983042:NTE983042 OCY983042:ODA983042 OMU983042:OMW983042 OWQ983042:OWS983042 PGM983042:PGO983042 PQI983042:PQK983042 QAE983042:QAG983042 QKA983042:QKC983042 QTW983042:QTY983042 RDS983042:RDU983042 RNO983042:RNQ983042 RXK983042:RXM983042 SHG983042:SHI983042 SRC983042:SRE983042 TAY983042:TBA983042 TKU983042:TKW983042 TUQ983042:TUS983042 UEM983042:UEO983042 UOI983042:UOK983042 UYE983042:UYG983042 VIA983042:VIC983042 VRW983042:VRY983042 WBS983042:WBU983042 WLO983042:WLQ983042 C5:E5"/>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104"/>
  <sheetViews>
    <sheetView zoomScaleNormal="100" workbookViewId="0">
      <pane ySplit="9" topLeftCell="A10" activePane="bottomLeft" state="frozen"/>
      <selection activeCell="K16" sqref="K16"/>
      <selection pane="bottomLeft" activeCell="E12" sqref="E12"/>
    </sheetView>
  </sheetViews>
  <sheetFormatPr defaultColWidth="9" defaultRowHeight="13.5"/>
  <cols>
    <col min="1" max="1" width="4.5" style="1" bestFit="1" customWidth="1"/>
    <col min="2" max="2" width="14.75" style="1" customWidth="1"/>
    <col min="3" max="4" width="17.5" style="1" customWidth="1"/>
    <col min="5" max="5" width="23.75" style="1" customWidth="1"/>
    <col min="6" max="7" width="5.5" style="1" bestFit="1" customWidth="1"/>
    <col min="8" max="8" width="12.75" style="1" bestFit="1" customWidth="1"/>
    <col min="9" max="9" width="9.5" style="1" bestFit="1" customWidth="1"/>
    <col min="10" max="10" width="12.75" style="1" bestFit="1" customWidth="1"/>
    <col min="11" max="11" width="9.5" style="1" bestFit="1" customWidth="1"/>
    <col min="12" max="12" width="3.625" style="1" hidden="1" customWidth="1"/>
    <col min="13" max="13" width="5.5" style="1" bestFit="1" customWidth="1"/>
    <col min="14" max="14" width="9" style="1"/>
    <col min="15" max="15" width="9" style="1" customWidth="1"/>
    <col min="16" max="16" width="8.5" style="207" bestFit="1" customWidth="1"/>
    <col min="17" max="17" width="9" style="1"/>
    <col min="18" max="18" width="9" style="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45" width="9" style="1" hidden="1" customWidth="1"/>
    <col min="46" max="60" width="9" style="1" customWidth="1"/>
    <col min="61" max="16384" width="9" style="1"/>
  </cols>
  <sheetData>
    <row r="1" spans="1:45" ht="17.25">
      <c r="A1" s="8" t="s">
        <v>69</v>
      </c>
    </row>
    <row r="2" spans="1:45">
      <c r="A2" s="3"/>
    </row>
    <row r="3" spans="1:45" ht="14.25" thickBot="1">
      <c r="A3" s="3"/>
      <c r="B3" s="131" t="s">
        <v>141</v>
      </c>
      <c r="C3" s="22"/>
      <c r="D3" s="22"/>
      <c r="E3" s="22"/>
      <c r="F3" s="22"/>
      <c r="G3" s="22"/>
      <c r="H3" s="22"/>
      <c r="I3" s="22"/>
      <c r="J3" s="22"/>
      <c r="K3" s="22"/>
      <c r="M3" s="338" t="s">
        <v>136</v>
      </c>
      <c r="N3" s="338"/>
      <c r="O3" s="338"/>
      <c r="P3" s="338"/>
    </row>
    <row r="4" spans="1:45" ht="14.25" thickBot="1">
      <c r="A4" s="3"/>
      <c r="B4" s="131" t="s">
        <v>142</v>
      </c>
      <c r="C4" s="22"/>
      <c r="D4" s="22"/>
      <c r="E4" s="22"/>
      <c r="F4" s="22"/>
      <c r="G4" s="22"/>
      <c r="H4" s="22"/>
      <c r="I4" s="22"/>
      <c r="J4" s="22"/>
      <c r="K4" s="22"/>
      <c r="L4" s="112"/>
      <c r="M4" s="135"/>
      <c r="N4" s="134" t="s">
        <v>189</v>
      </c>
      <c r="O4" s="133" t="s">
        <v>190</v>
      </c>
      <c r="P4" s="208" t="s">
        <v>191</v>
      </c>
    </row>
    <row r="5" spans="1:45">
      <c r="A5" s="3"/>
      <c r="B5" s="42" t="s">
        <v>126</v>
      </c>
      <c r="C5" s="22"/>
      <c r="D5" s="22"/>
      <c r="E5" s="22"/>
      <c r="F5" s="22"/>
      <c r="G5" s="22"/>
      <c r="H5" s="22"/>
      <c r="I5" s="22"/>
      <c r="J5" s="22"/>
      <c r="K5" s="22"/>
      <c r="M5" s="220" t="s">
        <v>137</v>
      </c>
      <c r="N5" s="221"/>
      <c r="O5" s="222"/>
      <c r="P5" s="223"/>
    </row>
    <row r="6" spans="1:45" ht="14.25" thickBot="1">
      <c r="A6" s="3"/>
      <c r="B6" s="42" t="s">
        <v>134</v>
      </c>
      <c r="C6" s="22"/>
      <c r="D6" s="22"/>
      <c r="E6" s="22"/>
      <c r="F6" s="22"/>
      <c r="G6" s="22"/>
      <c r="H6" s="22"/>
      <c r="I6" s="22"/>
      <c r="J6" s="22"/>
      <c r="K6" s="22"/>
      <c r="M6" s="224" t="s">
        <v>138</v>
      </c>
      <c r="N6" s="225"/>
      <c r="O6" s="226"/>
      <c r="P6" s="227"/>
    </row>
    <row r="7" spans="1:45" ht="14.25" thickBot="1">
      <c r="B7" s="131" t="s">
        <v>224</v>
      </c>
      <c r="C7" s="22"/>
      <c r="D7" s="22"/>
      <c r="E7" s="22"/>
      <c r="F7" s="22"/>
      <c r="G7" s="22"/>
      <c r="H7" s="22"/>
      <c r="I7" s="22"/>
      <c r="J7" s="22"/>
      <c r="K7" s="22"/>
    </row>
    <row r="8" spans="1:45" ht="36.75" customHeight="1">
      <c r="A8" s="24"/>
      <c r="B8" s="339" t="s">
        <v>294</v>
      </c>
      <c r="C8" s="32" t="s">
        <v>110</v>
      </c>
      <c r="D8" s="32" t="s">
        <v>111</v>
      </c>
      <c r="E8" s="32" t="s">
        <v>242</v>
      </c>
      <c r="F8" s="25" t="s">
        <v>37</v>
      </c>
      <c r="G8" s="27" t="s">
        <v>38</v>
      </c>
      <c r="H8" s="24" t="s">
        <v>220</v>
      </c>
      <c r="I8" s="27" t="s">
        <v>39</v>
      </c>
      <c r="J8" s="24" t="s">
        <v>229</v>
      </c>
      <c r="K8" s="27" t="s">
        <v>39</v>
      </c>
      <c r="L8" s="30"/>
      <c r="M8" s="199"/>
      <c r="N8" s="211" t="s">
        <v>187</v>
      </c>
      <c r="O8" s="211" t="s">
        <v>188</v>
      </c>
      <c r="P8" s="212" t="s">
        <v>192</v>
      </c>
    </row>
    <row r="9" spans="1:45" ht="14.25" thickBot="1">
      <c r="A9" s="33" t="s">
        <v>40</v>
      </c>
      <c r="B9" s="340"/>
      <c r="C9" s="18" t="s">
        <v>41</v>
      </c>
      <c r="D9" s="18" t="s">
        <v>99</v>
      </c>
      <c r="E9" s="241" t="s">
        <v>245</v>
      </c>
      <c r="F9" s="18" t="s">
        <v>2</v>
      </c>
      <c r="G9" s="29">
        <v>2</v>
      </c>
      <c r="H9" s="28" t="s">
        <v>86</v>
      </c>
      <c r="I9" s="29">
        <v>12.53</v>
      </c>
      <c r="J9" s="28" t="s">
        <v>207</v>
      </c>
      <c r="K9" s="29" t="s">
        <v>221</v>
      </c>
      <c r="L9" s="28"/>
      <c r="M9" s="200"/>
      <c r="N9" s="31" t="s">
        <v>54</v>
      </c>
      <c r="O9" s="31" t="s">
        <v>85</v>
      </c>
      <c r="P9" s="31" t="s">
        <v>54</v>
      </c>
      <c r="V9" s="5" t="s">
        <v>67</v>
      </c>
      <c r="W9" s="5" t="s">
        <v>42</v>
      </c>
      <c r="X9" s="5" t="s">
        <v>100</v>
      </c>
      <c r="Y9" s="5" t="s">
        <v>37</v>
      </c>
      <c r="Z9" s="5" t="s">
        <v>1</v>
      </c>
      <c r="AA9" s="10" t="s">
        <v>135</v>
      </c>
      <c r="AB9" s="5" t="s">
        <v>67</v>
      </c>
      <c r="AC9" s="5" t="s">
        <v>42</v>
      </c>
      <c r="AD9" s="5" t="s">
        <v>100</v>
      </c>
      <c r="AE9" s="5" t="s">
        <v>37</v>
      </c>
      <c r="AF9" s="5" t="s">
        <v>1</v>
      </c>
      <c r="AG9" s="5" t="s">
        <v>135</v>
      </c>
      <c r="AH9" s="1" t="s">
        <v>196</v>
      </c>
      <c r="AI9" s="1">
        <f>COUNT(AI10:AI99)</f>
        <v>0</v>
      </c>
      <c r="AJ9" s="1" t="s">
        <v>197</v>
      </c>
      <c r="AK9" s="1">
        <f>COUNT(AK10:AK99)</f>
        <v>0</v>
      </c>
      <c r="AL9" s="1" t="s">
        <v>222</v>
      </c>
      <c r="AM9" s="1">
        <f>COUNT(AM10:AM99)</f>
        <v>0</v>
      </c>
      <c r="AN9" s="1" t="s">
        <v>139</v>
      </c>
      <c r="AO9" s="1">
        <f>COUNT(AO10:AO99)</f>
        <v>0</v>
      </c>
      <c r="AP9" s="1" t="s">
        <v>140</v>
      </c>
      <c r="AQ9" s="1">
        <f>COUNT(AQ10:AQ99)</f>
        <v>0</v>
      </c>
      <c r="AR9" s="1" t="s">
        <v>140</v>
      </c>
      <c r="AS9" s="1">
        <f>COUNT(AS10:AS99)</f>
        <v>0</v>
      </c>
    </row>
    <row r="10" spans="1:45">
      <c r="A10" s="34">
        <v>1</v>
      </c>
      <c r="B10" s="58"/>
      <c r="C10" s="58"/>
      <c r="D10" s="58"/>
      <c r="E10" s="237"/>
      <c r="F10" s="58"/>
      <c r="G10" s="59"/>
      <c r="H10" s="60"/>
      <c r="I10" s="181"/>
      <c r="J10" s="60"/>
      <c r="K10" s="181"/>
      <c r="L10" s="60"/>
      <c r="M10" s="201"/>
      <c r="N10" s="61"/>
      <c r="O10" s="61"/>
      <c r="P10" s="209"/>
      <c r="S10" s="69"/>
      <c r="T10" s="70"/>
      <c r="V10" s="5" t="str">
        <f t="shared" ref="V10" si="0">IF(F10="男",B10,"")</f>
        <v/>
      </c>
      <c r="W10" s="5" t="str">
        <f t="shared" ref="W10" si="1">IF(F10="男",C10,"")</f>
        <v/>
      </c>
      <c r="X10" s="5" t="str">
        <f t="shared" ref="X10" si="2">IF(F10="男",D10,"")</f>
        <v/>
      </c>
      <c r="Y10" s="5" t="str">
        <f t="shared" ref="Y10" si="3">IF(F10="男",F10,"")</f>
        <v/>
      </c>
      <c r="Z10" s="5" t="str">
        <f t="shared" ref="Z10" si="4">IF(F10="男",IF(G10="","",G10),"")</f>
        <v/>
      </c>
      <c r="AA10" s="10" t="str">
        <f>IF(F10="男",data_kyogisha!A2,"")</f>
        <v/>
      </c>
      <c r="AB10" s="5" t="str">
        <f t="shared" ref="AB10" si="5">IF(F10="女",B10,"")</f>
        <v/>
      </c>
      <c r="AC10" s="5" t="str">
        <f t="shared" ref="AC10" si="6">IF(F10="女",C10,"")</f>
        <v/>
      </c>
      <c r="AD10" s="5" t="str">
        <f t="shared" ref="AD10" si="7">IF(F10="女",D10,"")</f>
        <v/>
      </c>
      <c r="AE10" s="5" t="str">
        <f t="shared" ref="AE10" si="8">IF(F10="女",F10,"")</f>
        <v/>
      </c>
      <c r="AF10" s="5" t="str">
        <f t="shared" ref="AF10" si="9">IF(F10="女",IF(G10="","",G10),"")</f>
        <v/>
      </c>
      <c r="AG10" s="1" t="str">
        <f>IF(F10="女",data_kyogisha!A2,"")</f>
        <v/>
      </c>
      <c r="AH10" s="1">
        <f>IF(AND(F10="男",N10="○"),1,0)</f>
        <v>0</v>
      </c>
      <c r="AI10" s="1" t="str">
        <f>IF(AND(F10="男",N10="○"),B10,"")</f>
        <v/>
      </c>
      <c r="AJ10" s="1">
        <f>IF(AND(F10="男",O10="○"),1,0)</f>
        <v>0</v>
      </c>
      <c r="AK10" s="1" t="str">
        <f>IF(AND(F10="男",O10="○"),B10,"")</f>
        <v/>
      </c>
      <c r="AL10" s="1">
        <f>IF(AND(F10="男",P10="○"),1,0)</f>
        <v>0</v>
      </c>
      <c r="AM10" s="1" t="str">
        <f>IF(AND(F10="男",P10="○"),B10,"")</f>
        <v/>
      </c>
      <c r="AN10" s="1">
        <f>IF(AND(F10="女",N10="○"),1,0)</f>
        <v>0</v>
      </c>
      <c r="AO10" s="1" t="str">
        <f t="shared" ref="AO10" si="10">IF(AND(F10="女",N10="○"),B10,"")</f>
        <v/>
      </c>
      <c r="AP10" s="1">
        <f>IF(AND(F10="女",O10="○"),1,0)</f>
        <v>0</v>
      </c>
      <c r="AQ10" s="1" t="str">
        <f t="shared" ref="AQ10" si="11">IF(AND(F10="女",O10="○"),B10,"")</f>
        <v/>
      </c>
      <c r="AR10" s="1">
        <f>IF(AND(F10="女",P10="○"),1,0)</f>
        <v>0</v>
      </c>
      <c r="AS10" s="1" t="str">
        <f>IF(AND(F10="女",P10="○"),B10,"")</f>
        <v/>
      </c>
    </row>
    <row r="11" spans="1:45">
      <c r="A11" s="34">
        <v>2</v>
      </c>
      <c r="B11" s="58"/>
      <c r="C11" s="58"/>
      <c r="D11" s="58"/>
      <c r="E11" s="237"/>
      <c r="F11" s="58"/>
      <c r="G11" s="59"/>
      <c r="H11" s="60"/>
      <c r="I11" s="181"/>
      <c r="J11" s="60"/>
      <c r="K11" s="181"/>
      <c r="L11" s="60"/>
      <c r="M11" s="201"/>
      <c r="N11" s="61"/>
      <c r="O11" s="61"/>
      <c r="P11" s="209"/>
      <c r="R11" s="1" t="s">
        <v>53</v>
      </c>
      <c r="S11" s="71" t="str">
        <f>IF(種目情報!A4="","",種目情報!A4)</f>
        <v>小4年男50m</v>
      </c>
      <c r="T11" s="72" t="str">
        <f>IF(種目情報!E4="","",種目情報!E4)</f>
        <v>小4年女50m</v>
      </c>
      <c r="U11" s="1" t="s">
        <v>54</v>
      </c>
      <c r="V11" s="5" t="str">
        <f t="shared" ref="V11:V74" si="12">IF(F11="男",B11,"")</f>
        <v/>
      </c>
      <c r="W11" s="5" t="str">
        <f t="shared" ref="W11:W74" si="13">IF(F11="男",C11,"")</f>
        <v/>
      </c>
      <c r="X11" s="5" t="str">
        <f t="shared" ref="X11:X74" si="14">IF(F11="男",D11,"")</f>
        <v/>
      </c>
      <c r="Y11" s="5" t="str">
        <f t="shared" ref="Y11:Y74" si="15">IF(F11="男",F11,"")</f>
        <v/>
      </c>
      <c r="Z11" s="5" t="str">
        <f t="shared" ref="Z11:Z74" si="16">IF(F11="男",IF(G11="","",G11),"")</f>
        <v/>
      </c>
      <c r="AA11" s="10" t="str">
        <f>IF(F11="男",data_kyogisha!A3,"")</f>
        <v/>
      </c>
      <c r="AB11" s="5" t="str">
        <f t="shared" ref="AB11:AB74" si="17">IF(F11="女",B11,"")</f>
        <v/>
      </c>
      <c r="AC11" s="5" t="str">
        <f t="shared" ref="AC11:AC74" si="18">IF(F11="女",C11,"")</f>
        <v/>
      </c>
      <c r="AD11" s="5" t="str">
        <f t="shared" ref="AD11:AD74" si="19">IF(F11="女",D11,"")</f>
        <v/>
      </c>
      <c r="AE11" s="5" t="str">
        <f t="shared" ref="AE11:AE74" si="20">IF(F11="女",F11,"")</f>
        <v/>
      </c>
      <c r="AF11" s="5" t="str">
        <f t="shared" ref="AF11:AF74" si="21">IF(F11="女",IF(G11="","",G11),"")</f>
        <v/>
      </c>
      <c r="AG11" s="244" t="str">
        <f>IF(F11="女",data_kyogisha!A3,"")</f>
        <v/>
      </c>
      <c r="AH11" s="244">
        <f>IF(AND(F11="男",N11="○"),AH10+1,AH10)</f>
        <v>0</v>
      </c>
      <c r="AI11" s="244" t="str">
        <f t="shared" ref="AI11:AI74" si="22">IF(AND(F11="男",N11="○"),B11,"")</f>
        <v/>
      </c>
      <c r="AJ11" s="244">
        <f>IF(AND(F11="男",O11="○"),AJ10+1,AJ10)</f>
        <v>0</v>
      </c>
      <c r="AK11" s="244" t="str">
        <f t="shared" ref="AK11:AK74" si="23">IF(AND(F11="男",O11="○"),B11,"")</f>
        <v/>
      </c>
      <c r="AL11" s="244">
        <f>IF(AND(F11="男",P11="○"),AL10+1,AL10)</f>
        <v>0</v>
      </c>
      <c r="AM11" s="244" t="str">
        <f t="shared" ref="AM11:AM74" si="24">IF(AND(F11="男",P11="○"),B11,"")</f>
        <v/>
      </c>
      <c r="AN11" s="244">
        <f>IF(AND(F11="女",N11="○"),AN10+1,AN10)</f>
        <v>0</v>
      </c>
      <c r="AO11" s="244" t="str">
        <f t="shared" ref="AO11:AO74" si="25">IF(AND(F11="女",N11="○"),B11,"")</f>
        <v/>
      </c>
      <c r="AP11" s="244">
        <f>IF(AND(F11="女",O11="○"),AP10+1,AP10)</f>
        <v>0</v>
      </c>
      <c r="AQ11" s="244" t="str">
        <f t="shared" ref="AQ11:AQ74" si="26">IF(AND(F11="女",O11="○"),B11,"")</f>
        <v/>
      </c>
      <c r="AR11" s="244">
        <f>IF(AND(F11="女",P11="○"),AR10+1,AR10)</f>
        <v>0</v>
      </c>
      <c r="AS11" s="244" t="str">
        <f t="shared" ref="AS11:AS74" si="27">IF(AND(F11="女",P11="○"),B11,"")</f>
        <v/>
      </c>
    </row>
    <row r="12" spans="1:45">
      <c r="A12" s="34">
        <v>3</v>
      </c>
      <c r="B12" s="58"/>
      <c r="C12" s="58"/>
      <c r="D12" s="58"/>
      <c r="E12" s="237"/>
      <c r="F12" s="58"/>
      <c r="G12" s="59"/>
      <c r="H12" s="60"/>
      <c r="I12" s="181"/>
      <c r="J12" s="60"/>
      <c r="K12" s="181"/>
      <c r="L12" s="60"/>
      <c r="M12" s="201"/>
      <c r="N12" s="61"/>
      <c r="O12" s="61"/>
      <c r="P12" s="209"/>
      <c r="R12" s="1" t="s">
        <v>52</v>
      </c>
      <c r="S12" s="71" t="str">
        <f>IF(種目情報!A5="","",種目情報!A5)</f>
        <v>小5年男100m</v>
      </c>
      <c r="T12" s="72" t="str">
        <f>IF(種目情報!E5="","",種目情報!E5)</f>
        <v>小5年女100m</v>
      </c>
      <c r="V12" s="5" t="str">
        <f t="shared" si="12"/>
        <v/>
      </c>
      <c r="W12" s="5" t="str">
        <f t="shared" si="13"/>
        <v/>
      </c>
      <c r="X12" s="5" t="str">
        <f t="shared" si="14"/>
        <v/>
      </c>
      <c r="Y12" s="5" t="str">
        <f t="shared" si="15"/>
        <v/>
      </c>
      <c r="Z12" s="5" t="str">
        <f t="shared" si="16"/>
        <v/>
      </c>
      <c r="AA12" s="10" t="str">
        <f>IF(F12="男",data_kyogisha!A4,"")</f>
        <v/>
      </c>
      <c r="AB12" s="5" t="str">
        <f t="shared" si="17"/>
        <v/>
      </c>
      <c r="AC12" s="5" t="str">
        <f t="shared" si="18"/>
        <v/>
      </c>
      <c r="AD12" s="5" t="str">
        <f t="shared" si="19"/>
        <v/>
      </c>
      <c r="AE12" s="5" t="str">
        <f t="shared" si="20"/>
        <v/>
      </c>
      <c r="AF12" s="5" t="str">
        <f t="shared" si="21"/>
        <v/>
      </c>
      <c r="AG12" s="244" t="str">
        <f>IF(F12="女",data_kyogisha!A4,"")</f>
        <v/>
      </c>
      <c r="AH12" s="244">
        <f t="shared" ref="AH12:AH75" si="28">IF(AND(F12="男",N12="○"),AH11+1,AH11)</f>
        <v>0</v>
      </c>
      <c r="AI12" s="244" t="str">
        <f t="shared" si="22"/>
        <v/>
      </c>
      <c r="AJ12" s="244">
        <f t="shared" ref="AJ12:AJ75" si="29">IF(AND(F12="男",O12="○"),AJ11+1,AJ11)</f>
        <v>0</v>
      </c>
      <c r="AK12" s="244" t="str">
        <f t="shared" si="23"/>
        <v/>
      </c>
      <c r="AL12" s="244">
        <f t="shared" ref="AL12:AL75" si="30">IF(AND(F12="男",P12="○"),AL11+1,AL11)</f>
        <v>0</v>
      </c>
      <c r="AM12" s="244" t="str">
        <f t="shared" si="24"/>
        <v/>
      </c>
      <c r="AN12" s="244">
        <f t="shared" ref="AN12:AN75" si="31">IF(AND(F12="女",N12="○"),AN11+1,AN11)</f>
        <v>0</v>
      </c>
      <c r="AO12" s="244" t="str">
        <f t="shared" si="25"/>
        <v/>
      </c>
      <c r="AP12" s="244">
        <f t="shared" ref="AP12:AP75" si="32">IF(AND(F12="女",O12="○"),AP11+1,AP11)</f>
        <v>0</v>
      </c>
      <c r="AQ12" s="244" t="str">
        <f t="shared" si="26"/>
        <v/>
      </c>
      <c r="AR12" s="244">
        <f t="shared" ref="AR12:AR75" si="33">IF(AND(F12="女",P12="○"),AR11+1,AR11)</f>
        <v>0</v>
      </c>
      <c r="AS12" s="244" t="str">
        <f t="shared" si="27"/>
        <v/>
      </c>
    </row>
    <row r="13" spans="1:45">
      <c r="A13" s="34">
        <v>4</v>
      </c>
      <c r="B13" s="58"/>
      <c r="C13" s="58"/>
      <c r="D13" s="58"/>
      <c r="E13" s="237"/>
      <c r="F13" s="58"/>
      <c r="G13" s="59"/>
      <c r="H13" s="60"/>
      <c r="I13" s="181"/>
      <c r="J13" s="60"/>
      <c r="K13" s="181"/>
      <c r="L13" s="60"/>
      <c r="M13" s="201"/>
      <c r="N13" s="61"/>
      <c r="O13" s="61"/>
      <c r="P13" s="209"/>
      <c r="S13" s="71" t="str">
        <f>IF(種目情報!A6="","",種目情報!A6)</f>
        <v>小6年男100m</v>
      </c>
      <c r="T13" s="72" t="str">
        <f>IF(種目情報!E6="","",種目情報!E6)</f>
        <v>小6年女100m</v>
      </c>
      <c r="V13" s="5" t="str">
        <f t="shared" si="12"/>
        <v/>
      </c>
      <c r="W13" s="5" t="str">
        <f t="shared" si="13"/>
        <v/>
      </c>
      <c r="X13" s="5" t="str">
        <f t="shared" si="14"/>
        <v/>
      </c>
      <c r="Y13" s="5" t="str">
        <f t="shared" si="15"/>
        <v/>
      </c>
      <c r="Z13" s="5" t="str">
        <f t="shared" si="16"/>
        <v/>
      </c>
      <c r="AA13" s="10" t="str">
        <f>IF(F13="男",data_kyogisha!A5,"")</f>
        <v/>
      </c>
      <c r="AB13" s="5" t="str">
        <f t="shared" si="17"/>
        <v/>
      </c>
      <c r="AC13" s="5" t="str">
        <f t="shared" si="18"/>
        <v/>
      </c>
      <c r="AD13" s="5" t="str">
        <f t="shared" si="19"/>
        <v/>
      </c>
      <c r="AE13" s="5" t="str">
        <f t="shared" si="20"/>
        <v/>
      </c>
      <c r="AF13" s="5" t="str">
        <f t="shared" si="21"/>
        <v/>
      </c>
      <c r="AG13" s="244" t="str">
        <f>IF(F13="女",data_kyogisha!A5,"")</f>
        <v/>
      </c>
      <c r="AH13" s="244">
        <f t="shared" si="28"/>
        <v>0</v>
      </c>
      <c r="AI13" s="244" t="str">
        <f t="shared" si="22"/>
        <v/>
      </c>
      <c r="AJ13" s="244">
        <f t="shared" si="29"/>
        <v>0</v>
      </c>
      <c r="AK13" s="244" t="str">
        <f t="shared" si="23"/>
        <v/>
      </c>
      <c r="AL13" s="244">
        <f t="shared" si="30"/>
        <v>0</v>
      </c>
      <c r="AM13" s="244" t="str">
        <f t="shared" si="24"/>
        <v/>
      </c>
      <c r="AN13" s="244">
        <f t="shared" si="31"/>
        <v>0</v>
      </c>
      <c r="AO13" s="244" t="str">
        <f t="shared" si="25"/>
        <v/>
      </c>
      <c r="AP13" s="244">
        <f t="shared" si="32"/>
        <v>0</v>
      </c>
      <c r="AQ13" s="244" t="str">
        <f t="shared" si="26"/>
        <v/>
      </c>
      <c r="AR13" s="244">
        <f t="shared" si="33"/>
        <v>0</v>
      </c>
      <c r="AS13" s="244" t="str">
        <f t="shared" si="27"/>
        <v/>
      </c>
    </row>
    <row r="14" spans="1:45">
      <c r="A14" s="34">
        <v>5</v>
      </c>
      <c r="B14" s="58"/>
      <c r="C14" s="58"/>
      <c r="D14" s="58"/>
      <c r="E14" s="237"/>
      <c r="F14" s="58"/>
      <c r="G14" s="59"/>
      <c r="H14" s="60"/>
      <c r="I14" s="181"/>
      <c r="J14" s="60"/>
      <c r="K14" s="181"/>
      <c r="L14" s="60"/>
      <c r="M14" s="201"/>
      <c r="N14" s="61"/>
      <c r="O14" s="61"/>
      <c r="P14" s="209"/>
      <c r="S14" s="71" t="str">
        <f>IF(種目情報!A7="","",種目情報!A7)</f>
        <v>小4年男50mH(0.650m)</v>
      </c>
      <c r="T14" s="72" t="str">
        <f>IF(種目情報!E7="","",種目情報!E7)</f>
        <v>小4年女50mH(0.650m)</v>
      </c>
      <c r="V14" s="5" t="str">
        <f t="shared" si="12"/>
        <v/>
      </c>
      <c r="W14" s="5" t="str">
        <f t="shared" si="13"/>
        <v/>
      </c>
      <c r="X14" s="5" t="str">
        <f t="shared" si="14"/>
        <v/>
      </c>
      <c r="Y14" s="5" t="str">
        <f t="shared" si="15"/>
        <v/>
      </c>
      <c r="Z14" s="5" t="str">
        <f t="shared" si="16"/>
        <v/>
      </c>
      <c r="AA14" s="10" t="str">
        <f>IF(F14="男",data_kyogisha!A6,"")</f>
        <v/>
      </c>
      <c r="AB14" s="5" t="str">
        <f t="shared" si="17"/>
        <v/>
      </c>
      <c r="AC14" s="5" t="str">
        <f t="shared" si="18"/>
        <v/>
      </c>
      <c r="AD14" s="5" t="str">
        <f t="shared" si="19"/>
        <v/>
      </c>
      <c r="AE14" s="5" t="str">
        <f t="shared" si="20"/>
        <v/>
      </c>
      <c r="AF14" s="5" t="str">
        <f t="shared" si="21"/>
        <v/>
      </c>
      <c r="AG14" s="244" t="str">
        <f>IF(F14="女",data_kyogisha!A6,"")</f>
        <v/>
      </c>
      <c r="AH14" s="244">
        <f t="shared" si="28"/>
        <v>0</v>
      </c>
      <c r="AI14" s="244" t="str">
        <f t="shared" si="22"/>
        <v/>
      </c>
      <c r="AJ14" s="244">
        <f t="shared" si="29"/>
        <v>0</v>
      </c>
      <c r="AK14" s="244" t="str">
        <f t="shared" si="23"/>
        <v/>
      </c>
      <c r="AL14" s="244">
        <f t="shared" si="30"/>
        <v>0</v>
      </c>
      <c r="AM14" s="244" t="str">
        <f t="shared" si="24"/>
        <v/>
      </c>
      <c r="AN14" s="244">
        <f t="shared" si="31"/>
        <v>0</v>
      </c>
      <c r="AO14" s="244" t="str">
        <f t="shared" si="25"/>
        <v/>
      </c>
      <c r="AP14" s="244">
        <f t="shared" si="32"/>
        <v>0</v>
      </c>
      <c r="AQ14" s="244" t="str">
        <f t="shared" si="26"/>
        <v/>
      </c>
      <c r="AR14" s="244">
        <f t="shared" si="33"/>
        <v>0</v>
      </c>
      <c r="AS14" s="244" t="str">
        <f t="shared" si="27"/>
        <v/>
      </c>
    </row>
    <row r="15" spans="1:45">
      <c r="A15" s="34">
        <v>6</v>
      </c>
      <c r="B15" s="58"/>
      <c r="C15" s="58"/>
      <c r="D15" s="58"/>
      <c r="E15" s="237"/>
      <c r="F15" s="58"/>
      <c r="G15" s="59"/>
      <c r="H15" s="60"/>
      <c r="I15" s="181"/>
      <c r="J15" s="60"/>
      <c r="K15" s="181"/>
      <c r="L15" s="60"/>
      <c r="M15" s="201"/>
      <c r="N15" s="61"/>
      <c r="O15" s="61"/>
      <c r="P15" s="209"/>
      <c r="S15" s="71" t="str">
        <f>IF(種目情報!A8="","",種目情報!A8)</f>
        <v>小5年男50mH(0.650m)</v>
      </c>
      <c r="T15" s="72" t="str">
        <f>IF(種目情報!E8="","",種目情報!E8)</f>
        <v>小5年女50mH(0.650m)</v>
      </c>
      <c r="V15" s="5" t="str">
        <f t="shared" si="12"/>
        <v/>
      </c>
      <c r="W15" s="5" t="str">
        <f t="shared" si="13"/>
        <v/>
      </c>
      <c r="X15" s="5" t="str">
        <f t="shared" si="14"/>
        <v/>
      </c>
      <c r="Y15" s="5" t="str">
        <f t="shared" si="15"/>
        <v/>
      </c>
      <c r="Z15" s="5" t="str">
        <f t="shared" si="16"/>
        <v/>
      </c>
      <c r="AA15" s="10" t="str">
        <f>IF(F15="男",data_kyogisha!A7,"")</f>
        <v/>
      </c>
      <c r="AB15" s="5" t="str">
        <f t="shared" si="17"/>
        <v/>
      </c>
      <c r="AC15" s="5" t="str">
        <f t="shared" si="18"/>
        <v/>
      </c>
      <c r="AD15" s="5" t="str">
        <f t="shared" si="19"/>
        <v/>
      </c>
      <c r="AE15" s="5" t="str">
        <f t="shared" si="20"/>
        <v/>
      </c>
      <c r="AF15" s="5" t="str">
        <f t="shared" si="21"/>
        <v/>
      </c>
      <c r="AG15" s="244" t="str">
        <f>IF(F15="女",data_kyogisha!A7,"")</f>
        <v/>
      </c>
      <c r="AH15" s="244">
        <f t="shared" si="28"/>
        <v>0</v>
      </c>
      <c r="AI15" s="244" t="str">
        <f t="shared" si="22"/>
        <v/>
      </c>
      <c r="AJ15" s="244">
        <f t="shared" si="29"/>
        <v>0</v>
      </c>
      <c r="AK15" s="244" t="str">
        <f t="shared" si="23"/>
        <v/>
      </c>
      <c r="AL15" s="244">
        <f t="shared" si="30"/>
        <v>0</v>
      </c>
      <c r="AM15" s="244" t="str">
        <f t="shared" si="24"/>
        <v/>
      </c>
      <c r="AN15" s="244">
        <f t="shared" si="31"/>
        <v>0</v>
      </c>
      <c r="AO15" s="244" t="str">
        <f t="shared" si="25"/>
        <v/>
      </c>
      <c r="AP15" s="244">
        <f t="shared" si="32"/>
        <v>0</v>
      </c>
      <c r="AQ15" s="244" t="str">
        <f t="shared" si="26"/>
        <v/>
      </c>
      <c r="AR15" s="244">
        <f t="shared" si="33"/>
        <v>0</v>
      </c>
      <c r="AS15" s="244" t="str">
        <f t="shared" si="27"/>
        <v/>
      </c>
    </row>
    <row r="16" spans="1:45">
      <c r="A16" s="34">
        <v>7</v>
      </c>
      <c r="B16" s="58"/>
      <c r="C16" s="58"/>
      <c r="D16" s="58"/>
      <c r="E16" s="237"/>
      <c r="F16" s="58"/>
      <c r="G16" s="59"/>
      <c r="H16" s="60"/>
      <c r="I16" s="181"/>
      <c r="J16" s="60"/>
      <c r="K16" s="181"/>
      <c r="L16" s="60"/>
      <c r="M16" s="201"/>
      <c r="N16" s="61"/>
      <c r="O16" s="61"/>
      <c r="P16" s="209"/>
      <c r="S16" s="71" t="str">
        <f>IF(種目情報!A9="","",種目情報!A9)</f>
        <v>小6年男50mH(0.650m)</v>
      </c>
      <c r="T16" s="72" t="str">
        <f>IF(種目情報!E9="","",種目情報!E9)</f>
        <v>小6年女50mH(0.650m)</v>
      </c>
      <c r="V16" s="5" t="str">
        <f t="shared" si="12"/>
        <v/>
      </c>
      <c r="W16" s="5" t="str">
        <f t="shared" si="13"/>
        <v/>
      </c>
      <c r="X16" s="5" t="str">
        <f t="shared" si="14"/>
        <v/>
      </c>
      <c r="Y16" s="5" t="str">
        <f t="shared" si="15"/>
        <v/>
      </c>
      <c r="Z16" s="5" t="str">
        <f t="shared" si="16"/>
        <v/>
      </c>
      <c r="AA16" s="10" t="str">
        <f>IF(F16="男",data_kyogisha!A8,"")</f>
        <v/>
      </c>
      <c r="AB16" s="5" t="str">
        <f t="shared" si="17"/>
        <v/>
      </c>
      <c r="AC16" s="5" t="str">
        <f t="shared" si="18"/>
        <v/>
      </c>
      <c r="AD16" s="5" t="str">
        <f t="shared" si="19"/>
        <v/>
      </c>
      <c r="AE16" s="5" t="str">
        <f t="shared" si="20"/>
        <v/>
      </c>
      <c r="AF16" s="5" t="str">
        <f t="shared" si="21"/>
        <v/>
      </c>
      <c r="AG16" s="244" t="str">
        <f>IF(F16="女",data_kyogisha!A8,"")</f>
        <v/>
      </c>
      <c r="AH16" s="244">
        <f t="shared" si="28"/>
        <v>0</v>
      </c>
      <c r="AI16" s="244" t="str">
        <f t="shared" si="22"/>
        <v/>
      </c>
      <c r="AJ16" s="244">
        <f t="shared" si="29"/>
        <v>0</v>
      </c>
      <c r="AK16" s="244" t="str">
        <f t="shared" si="23"/>
        <v/>
      </c>
      <c r="AL16" s="244">
        <f t="shared" si="30"/>
        <v>0</v>
      </c>
      <c r="AM16" s="244" t="str">
        <f t="shared" si="24"/>
        <v/>
      </c>
      <c r="AN16" s="244">
        <f t="shared" si="31"/>
        <v>0</v>
      </c>
      <c r="AO16" s="244" t="str">
        <f t="shared" si="25"/>
        <v/>
      </c>
      <c r="AP16" s="244">
        <f t="shared" si="32"/>
        <v>0</v>
      </c>
      <c r="AQ16" s="244" t="str">
        <f t="shared" si="26"/>
        <v/>
      </c>
      <c r="AR16" s="244">
        <f t="shared" si="33"/>
        <v>0</v>
      </c>
      <c r="AS16" s="244" t="str">
        <f t="shared" si="27"/>
        <v/>
      </c>
    </row>
    <row r="17" spans="1:45">
      <c r="A17" s="34">
        <v>8</v>
      </c>
      <c r="B17" s="58"/>
      <c r="C17" s="58"/>
      <c r="D17" s="58"/>
      <c r="E17" s="237"/>
      <c r="F17" s="58"/>
      <c r="G17" s="59"/>
      <c r="H17" s="60"/>
      <c r="I17" s="181"/>
      <c r="J17" s="60"/>
      <c r="K17" s="181"/>
      <c r="L17" s="60"/>
      <c r="M17" s="201"/>
      <c r="N17" s="61"/>
      <c r="O17" s="61"/>
      <c r="P17" s="209"/>
      <c r="S17" s="71" t="str">
        <f>IF(種目情報!A10="","",種目情報!A10)</f>
        <v>小4年男走高跳</v>
      </c>
      <c r="T17" s="72" t="str">
        <f>IF(種目情報!E10="","",種目情報!E10)</f>
        <v>小4年女走高跳</v>
      </c>
      <c r="V17" s="5" t="str">
        <f t="shared" si="12"/>
        <v/>
      </c>
      <c r="W17" s="5" t="str">
        <f t="shared" si="13"/>
        <v/>
      </c>
      <c r="X17" s="5" t="str">
        <f t="shared" si="14"/>
        <v/>
      </c>
      <c r="Y17" s="5" t="str">
        <f t="shared" si="15"/>
        <v/>
      </c>
      <c r="Z17" s="5" t="str">
        <f t="shared" si="16"/>
        <v/>
      </c>
      <c r="AA17" s="10" t="str">
        <f>IF(F17="男",data_kyogisha!A9,"")</f>
        <v/>
      </c>
      <c r="AB17" s="5" t="str">
        <f t="shared" si="17"/>
        <v/>
      </c>
      <c r="AC17" s="5" t="str">
        <f t="shared" si="18"/>
        <v/>
      </c>
      <c r="AD17" s="5" t="str">
        <f t="shared" si="19"/>
        <v/>
      </c>
      <c r="AE17" s="5" t="str">
        <f t="shared" si="20"/>
        <v/>
      </c>
      <c r="AF17" s="5" t="str">
        <f t="shared" si="21"/>
        <v/>
      </c>
      <c r="AG17" s="244" t="str">
        <f>IF(F17="女",data_kyogisha!A9,"")</f>
        <v/>
      </c>
      <c r="AH17" s="244">
        <f t="shared" si="28"/>
        <v>0</v>
      </c>
      <c r="AI17" s="244" t="str">
        <f t="shared" si="22"/>
        <v/>
      </c>
      <c r="AJ17" s="244">
        <f t="shared" si="29"/>
        <v>0</v>
      </c>
      <c r="AK17" s="244" t="str">
        <f t="shared" si="23"/>
        <v/>
      </c>
      <c r="AL17" s="244">
        <f t="shared" si="30"/>
        <v>0</v>
      </c>
      <c r="AM17" s="244" t="str">
        <f t="shared" si="24"/>
        <v/>
      </c>
      <c r="AN17" s="244">
        <f t="shared" si="31"/>
        <v>0</v>
      </c>
      <c r="AO17" s="244" t="str">
        <f t="shared" si="25"/>
        <v/>
      </c>
      <c r="AP17" s="244">
        <f t="shared" si="32"/>
        <v>0</v>
      </c>
      <c r="AQ17" s="244" t="str">
        <f t="shared" si="26"/>
        <v/>
      </c>
      <c r="AR17" s="244">
        <f t="shared" si="33"/>
        <v>0</v>
      </c>
      <c r="AS17" s="244" t="str">
        <f t="shared" si="27"/>
        <v/>
      </c>
    </row>
    <row r="18" spans="1:45">
      <c r="A18" s="34">
        <v>9</v>
      </c>
      <c r="B18" s="58"/>
      <c r="C18" s="58"/>
      <c r="D18" s="58"/>
      <c r="E18" s="237"/>
      <c r="F18" s="58"/>
      <c r="G18" s="59"/>
      <c r="H18" s="60"/>
      <c r="I18" s="181"/>
      <c r="J18" s="60"/>
      <c r="K18" s="181"/>
      <c r="L18" s="60"/>
      <c r="M18" s="201"/>
      <c r="N18" s="61"/>
      <c r="O18" s="61"/>
      <c r="P18" s="209"/>
      <c r="S18" s="71" t="str">
        <f>IF(種目情報!A11="","",種目情報!A11)</f>
        <v>小5年男走高跳</v>
      </c>
      <c r="T18" s="72" t="str">
        <f>IF(種目情報!E11="","",種目情報!E11)</f>
        <v>小5年女走高跳</v>
      </c>
      <c r="V18" s="5" t="str">
        <f t="shared" si="12"/>
        <v/>
      </c>
      <c r="W18" s="5" t="str">
        <f t="shared" si="13"/>
        <v/>
      </c>
      <c r="X18" s="5" t="str">
        <f t="shared" si="14"/>
        <v/>
      </c>
      <c r="Y18" s="5" t="str">
        <f t="shared" si="15"/>
        <v/>
      </c>
      <c r="Z18" s="5" t="str">
        <f t="shared" si="16"/>
        <v/>
      </c>
      <c r="AA18" s="10" t="str">
        <f>IF(F18="男",data_kyogisha!A10,"")</f>
        <v/>
      </c>
      <c r="AB18" s="5" t="str">
        <f t="shared" si="17"/>
        <v/>
      </c>
      <c r="AC18" s="5" t="str">
        <f t="shared" si="18"/>
        <v/>
      </c>
      <c r="AD18" s="5" t="str">
        <f t="shared" si="19"/>
        <v/>
      </c>
      <c r="AE18" s="5" t="str">
        <f t="shared" si="20"/>
        <v/>
      </c>
      <c r="AF18" s="5" t="str">
        <f t="shared" si="21"/>
        <v/>
      </c>
      <c r="AG18" s="244" t="str">
        <f>IF(F18="女",data_kyogisha!A10,"")</f>
        <v/>
      </c>
      <c r="AH18" s="244">
        <f t="shared" si="28"/>
        <v>0</v>
      </c>
      <c r="AI18" s="244" t="str">
        <f t="shared" si="22"/>
        <v/>
      </c>
      <c r="AJ18" s="244">
        <f t="shared" si="29"/>
        <v>0</v>
      </c>
      <c r="AK18" s="244" t="str">
        <f t="shared" si="23"/>
        <v/>
      </c>
      <c r="AL18" s="244">
        <f t="shared" si="30"/>
        <v>0</v>
      </c>
      <c r="AM18" s="244" t="str">
        <f t="shared" si="24"/>
        <v/>
      </c>
      <c r="AN18" s="244">
        <f t="shared" si="31"/>
        <v>0</v>
      </c>
      <c r="AO18" s="244" t="str">
        <f t="shared" si="25"/>
        <v/>
      </c>
      <c r="AP18" s="244">
        <f t="shared" si="32"/>
        <v>0</v>
      </c>
      <c r="AQ18" s="244" t="str">
        <f t="shared" si="26"/>
        <v/>
      </c>
      <c r="AR18" s="244">
        <f t="shared" si="33"/>
        <v>0</v>
      </c>
      <c r="AS18" s="244" t="str">
        <f t="shared" si="27"/>
        <v/>
      </c>
    </row>
    <row r="19" spans="1:45">
      <c r="A19" s="34">
        <v>10</v>
      </c>
      <c r="B19" s="58"/>
      <c r="C19" s="58"/>
      <c r="D19" s="58"/>
      <c r="E19" s="237"/>
      <c r="F19" s="58"/>
      <c r="G19" s="59"/>
      <c r="H19" s="60"/>
      <c r="I19" s="181"/>
      <c r="J19" s="60"/>
      <c r="K19" s="181"/>
      <c r="L19" s="60"/>
      <c r="M19" s="201"/>
      <c r="N19" s="61"/>
      <c r="O19" s="61"/>
      <c r="P19" s="209"/>
      <c r="S19" s="71" t="str">
        <f>IF(種目情報!A12="","",種目情報!A12)</f>
        <v>小6年男走高跳</v>
      </c>
      <c r="T19" s="72" t="str">
        <f>IF(種目情報!E12="","",種目情報!E12)</f>
        <v>小6年女走高跳</v>
      </c>
      <c r="V19" s="5" t="str">
        <f t="shared" si="12"/>
        <v/>
      </c>
      <c r="W19" s="5" t="str">
        <f t="shared" si="13"/>
        <v/>
      </c>
      <c r="X19" s="5" t="str">
        <f t="shared" si="14"/>
        <v/>
      </c>
      <c r="Y19" s="5" t="str">
        <f t="shared" si="15"/>
        <v/>
      </c>
      <c r="Z19" s="5" t="str">
        <f t="shared" si="16"/>
        <v/>
      </c>
      <c r="AA19" s="10" t="str">
        <f>IF(F19="男",data_kyogisha!A11,"")</f>
        <v/>
      </c>
      <c r="AB19" s="5" t="str">
        <f t="shared" si="17"/>
        <v/>
      </c>
      <c r="AC19" s="5" t="str">
        <f t="shared" si="18"/>
        <v/>
      </c>
      <c r="AD19" s="5" t="str">
        <f t="shared" si="19"/>
        <v/>
      </c>
      <c r="AE19" s="5" t="str">
        <f t="shared" si="20"/>
        <v/>
      </c>
      <c r="AF19" s="5" t="str">
        <f t="shared" si="21"/>
        <v/>
      </c>
      <c r="AG19" s="244" t="str">
        <f>IF(F19="女",data_kyogisha!A11,"")</f>
        <v/>
      </c>
      <c r="AH19" s="244">
        <f t="shared" si="28"/>
        <v>0</v>
      </c>
      <c r="AI19" s="244" t="str">
        <f t="shared" si="22"/>
        <v/>
      </c>
      <c r="AJ19" s="244">
        <f t="shared" si="29"/>
        <v>0</v>
      </c>
      <c r="AK19" s="244" t="str">
        <f t="shared" si="23"/>
        <v/>
      </c>
      <c r="AL19" s="244">
        <f t="shared" si="30"/>
        <v>0</v>
      </c>
      <c r="AM19" s="244" t="str">
        <f t="shared" si="24"/>
        <v/>
      </c>
      <c r="AN19" s="244">
        <f t="shared" si="31"/>
        <v>0</v>
      </c>
      <c r="AO19" s="244" t="str">
        <f t="shared" si="25"/>
        <v/>
      </c>
      <c r="AP19" s="244">
        <f t="shared" si="32"/>
        <v>0</v>
      </c>
      <c r="AQ19" s="244" t="str">
        <f t="shared" si="26"/>
        <v/>
      </c>
      <c r="AR19" s="244">
        <f t="shared" si="33"/>
        <v>0</v>
      </c>
      <c r="AS19" s="244" t="str">
        <f t="shared" si="27"/>
        <v/>
      </c>
    </row>
    <row r="20" spans="1:45">
      <c r="A20" s="34">
        <v>11</v>
      </c>
      <c r="B20" s="58"/>
      <c r="C20" s="58"/>
      <c r="D20" s="58"/>
      <c r="E20" s="237"/>
      <c r="F20" s="58"/>
      <c r="G20" s="59"/>
      <c r="H20" s="60"/>
      <c r="I20" s="181"/>
      <c r="J20" s="60"/>
      <c r="K20" s="181"/>
      <c r="L20" s="60"/>
      <c r="M20" s="201"/>
      <c r="N20" s="61"/>
      <c r="O20" s="61"/>
      <c r="P20" s="209"/>
      <c r="S20" s="71" t="str">
        <f>IF(種目情報!A13="","",種目情報!A13)</f>
        <v>小4年男走幅跳</v>
      </c>
      <c r="T20" s="72" t="str">
        <f>IF(種目情報!E13="","",種目情報!E13)</f>
        <v>小4年女走幅跳</v>
      </c>
      <c r="V20" s="5" t="str">
        <f t="shared" si="12"/>
        <v/>
      </c>
      <c r="W20" s="5" t="str">
        <f t="shared" si="13"/>
        <v/>
      </c>
      <c r="X20" s="5" t="str">
        <f t="shared" si="14"/>
        <v/>
      </c>
      <c r="Y20" s="5" t="str">
        <f t="shared" si="15"/>
        <v/>
      </c>
      <c r="Z20" s="5" t="str">
        <f t="shared" si="16"/>
        <v/>
      </c>
      <c r="AA20" s="10" t="str">
        <f>IF(F20="男",data_kyogisha!A12,"")</f>
        <v/>
      </c>
      <c r="AB20" s="5" t="str">
        <f t="shared" si="17"/>
        <v/>
      </c>
      <c r="AC20" s="5" t="str">
        <f t="shared" si="18"/>
        <v/>
      </c>
      <c r="AD20" s="5" t="str">
        <f t="shared" si="19"/>
        <v/>
      </c>
      <c r="AE20" s="5" t="str">
        <f t="shared" si="20"/>
        <v/>
      </c>
      <c r="AF20" s="5" t="str">
        <f t="shared" si="21"/>
        <v/>
      </c>
      <c r="AG20" s="244" t="str">
        <f>IF(F20="女",data_kyogisha!A12,"")</f>
        <v/>
      </c>
      <c r="AH20" s="244">
        <f t="shared" si="28"/>
        <v>0</v>
      </c>
      <c r="AI20" s="244" t="str">
        <f t="shared" si="22"/>
        <v/>
      </c>
      <c r="AJ20" s="244">
        <f t="shared" si="29"/>
        <v>0</v>
      </c>
      <c r="AK20" s="244" t="str">
        <f t="shared" si="23"/>
        <v/>
      </c>
      <c r="AL20" s="244">
        <f t="shared" si="30"/>
        <v>0</v>
      </c>
      <c r="AM20" s="244" t="str">
        <f t="shared" si="24"/>
        <v/>
      </c>
      <c r="AN20" s="244">
        <f t="shared" si="31"/>
        <v>0</v>
      </c>
      <c r="AO20" s="244" t="str">
        <f t="shared" si="25"/>
        <v/>
      </c>
      <c r="AP20" s="244">
        <f t="shared" si="32"/>
        <v>0</v>
      </c>
      <c r="AQ20" s="244" t="str">
        <f t="shared" si="26"/>
        <v/>
      </c>
      <c r="AR20" s="244">
        <f t="shared" si="33"/>
        <v>0</v>
      </c>
      <c r="AS20" s="244" t="str">
        <f t="shared" si="27"/>
        <v/>
      </c>
    </row>
    <row r="21" spans="1:45">
      <c r="A21" s="34">
        <v>12</v>
      </c>
      <c r="B21" s="58"/>
      <c r="C21" s="58"/>
      <c r="D21" s="58"/>
      <c r="E21" s="237"/>
      <c r="F21" s="58"/>
      <c r="G21" s="59"/>
      <c r="H21" s="60"/>
      <c r="I21" s="181"/>
      <c r="J21" s="60"/>
      <c r="K21" s="181"/>
      <c r="L21" s="60"/>
      <c r="M21" s="201"/>
      <c r="N21" s="61"/>
      <c r="O21" s="61"/>
      <c r="P21" s="209"/>
      <c r="S21" s="71" t="str">
        <f>IF(種目情報!A14="","",種目情報!A14)</f>
        <v>小5年男走幅跳</v>
      </c>
      <c r="T21" s="72" t="str">
        <f>IF(種目情報!E14="","",種目情報!E14)</f>
        <v>小5年女走幅跳</v>
      </c>
      <c r="V21" s="5" t="str">
        <f t="shared" si="12"/>
        <v/>
      </c>
      <c r="W21" s="5" t="str">
        <f t="shared" si="13"/>
        <v/>
      </c>
      <c r="X21" s="5" t="str">
        <f t="shared" si="14"/>
        <v/>
      </c>
      <c r="Y21" s="5" t="str">
        <f t="shared" si="15"/>
        <v/>
      </c>
      <c r="Z21" s="5" t="str">
        <f t="shared" si="16"/>
        <v/>
      </c>
      <c r="AA21" s="10" t="str">
        <f>IF(F21="男",data_kyogisha!A13,"")</f>
        <v/>
      </c>
      <c r="AB21" s="5" t="str">
        <f t="shared" si="17"/>
        <v/>
      </c>
      <c r="AC21" s="5" t="str">
        <f t="shared" si="18"/>
        <v/>
      </c>
      <c r="AD21" s="5" t="str">
        <f t="shared" si="19"/>
        <v/>
      </c>
      <c r="AE21" s="5" t="str">
        <f t="shared" si="20"/>
        <v/>
      </c>
      <c r="AF21" s="5" t="str">
        <f t="shared" si="21"/>
        <v/>
      </c>
      <c r="AG21" s="244" t="str">
        <f>IF(F21="女",data_kyogisha!A13,"")</f>
        <v/>
      </c>
      <c r="AH21" s="244">
        <f t="shared" si="28"/>
        <v>0</v>
      </c>
      <c r="AI21" s="244" t="str">
        <f t="shared" si="22"/>
        <v/>
      </c>
      <c r="AJ21" s="244">
        <f t="shared" si="29"/>
        <v>0</v>
      </c>
      <c r="AK21" s="244" t="str">
        <f t="shared" si="23"/>
        <v/>
      </c>
      <c r="AL21" s="244">
        <f t="shared" si="30"/>
        <v>0</v>
      </c>
      <c r="AM21" s="244" t="str">
        <f t="shared" si="24"/>
        <v/>
      </c>
      <c r="AN21" s="244">
        <f t="shared" si="31"/>
        <v>0</v>
      </c>
      <c r="AO21" s="244" t="str">
        <f t="shared" si="25"/>
        <v/>
      </c>
      <c r="AP21" s="244">
        <f t="shared" si="32"/>
        <v>0</v>
      </c>
      <c r="AQ21" s="244" t="str">
        <f t="shared" si="26"/>
        <v/>
      </c>
      <c r="AR21" s="244">
        <f t="shared" si="33"/>
        <v>0</v>
      </c>
      <c r="AS21" s="244" t="str">
        <f t="shared" si="27"/>
        <v/>
      </c>
    </row>
    <row r="22" spans="1:45">
      <c r="A22" s="34">
        <v>13</v>
      </c>
      <c r="B22" s="58"/>
      <c r="C22" s="58"/>
      <c r="D22" s="58"/>
      <c r="E22" s="237"/>
      <c r="F22" s="58"/>
      <c r="G22" s="59"/>
      <c r="H22" s="60"/>
      <c r="I22" s="181"/>
      <c r="J22" s="60"/>
      <c r="K22" s="181"/>
      <c r="L22" s="60"/>
      <c r="M22" s="201"/>
      <c r="N22" s="61"/>
      <c r="O22" s="61"/>
      <c r="P22" s="209"/>
      <c r="S22" s="71" t="str">
        <f>IF(種目情報!A15="","",種目情報!A15)</f>
        <v>小6年男走幅跳</v>
      </c>
      <c r="T22" s="72" t="str">
        <f>IF(種目情報!E15="","",種目情報!E15)</f>
        <v>小6年女走幅跳</v>
      </c>
      <c r="V22" s="5" t="str">
        <f t="shared" si="12"/>
        <v/>
      </c>
      <c r="W22" s="5" t="str">
        <f t="shared" si="13"/>
        <v/>
      </c>
      <c r="X22" s="5" t="str">
        <f t="shared" si="14"/>
        <v/>
      </c>
      <c r="Y22" s="5" t="str">
        <f t="shared" si="15"/>
        <v/>
      </c>
      <c r="Z22" s="5" t="str">
        <f t="shared" si="16"/>
        <v/>
      </c>
      <c r="AA22" s="10" t="str">
        <f>IF(F22="男",data_kyogisha!A14,"")</f>
        <v/>
      </c>
      <c r="AB22" s="5" t="str">
        <f t="shared" si="17"/>
        <v/>
      </c>
      <c r="AC22" s="5" t="str">
        <f t="shared" si="18"/>
        <v/>
      </c>
      <c r="AD22" s="5" t="str">
        <f t="shared" si="19"/>
        <v/>
      </c>
      <c r="AE22" s="5" t="str">
        <f t="shared" si="20"/>
        <v/>
      </c>
      <c r="AF22" s="5" t="str">
        <f t="shared" si="21"/>
        <v/>
      </c>
      <c r="AG22" s="244" t="str">
        <f>IF(F22="女",data_kyogisha!A14,"")</f>
        <v/>
      </c>
      <c r="AH22" s="244">
        <f t="shared" si="28"/>
        <v>0</v>
      </c>
      <c r="AI22" s="244" t="str">
        <f t="shared" si="22"/>
        <v/>
      </c>
      <c r="AJ22" s="244">
        <f t="shared" si="29"/>
        <v>0</v>
      </c>
      <c r="AK22" s="244" t="str">
        <f t="shared" si="23"/>
        <v/>
      </c>
      <c r="AL22" s="244">
        <f t="shared" si="30"/>
        <v>0</v>
      </c>
      <c r="AM22" s="244" t="str">
        <f t="shared" si="24"/>
        <v/>
      </c>
      <c r="AN22" s="244">
        <f t="shared" si="31"/>
        <v>0</v>
      </c>
      <c r="AO22" s="244" t="str">
        <f t="shared" si="25"/>
        <v/>
      </c>
      <c r="AP22" s="244">
        <f t="shared" si="32"/>
        <v>0</v>
      </c>
      <c r="AQ22" s="244" t="str">
        <f t="shared" si="26"/>
        <v/>
      </c>
      <c r="AR22" s="244">
        <f t="shared" si="33"/>
        <v>0</v>
      </c>
      <c r="AS22" s="244" t="str">
        <f t="shared" si="27"/>
        <v/>
      </c>
    </row>
    <row r="23" spans="1:45">
      <c r="A23" s="34">
        <v>14</v>
      </c>
      <c r="B23" s="58"/>
      <c r="C23" s="58"/>
      <c r="D23" s="58"/>
      <c r="E23" s="237"/>
      <c r="F23" s="58"/>
      <c r="G23" s="59"/>
      <c r="H23" s="60"/>
      <c r="I23" s="181"/>
      <c r="J23" s="60"/>
      <c r="K23" s="181"/>
      <c r="L23" s="60"/>
      <c r="M23" s="201"/>
      <c r="N23" s="61"/>
      <c r="O23" s="61"/>
      <c r="P23" s="209"/>
      <c r="S23" s="71" t="str">
        <f>IF(種目情報!A16="","",種目情報!A16)</f>
        <v>小4年男ｼﾞｬﾍﾞﾘｯｸﾎﾞｰﾙ投</v>
      </c>
      <c r="T23" s="72" t="str">
        <f>IF(種目情報!E16="","",種目情報!E16)</f>
        <v>小4年女ｼﾞｬﾍﾞﾘｯｸﾎﾞｰﾙ投</v>
      </c>
      <c r="V23" s="5" t="str">
        <f t="shared" si="12"/>
        <v/>
      </c>
      <c r="W23" s="5" t="str">
        <f t="shared" si="13"/>
        <v/>
      </c>
      <c r="X23" s="5" t="str">
        <f t="shared" si="14"/>
        <v/>
      </c>
      <c r="Y23" s="5" t="str">
        <f t="shared" si="15"/>
        <v/>
      </c>
      <c r="Z23" s="5" t="str">
        <f t="shared" si="16"/>
        <v/>
      </c>
      <c r="AA23" s="10" t="str">
        <f>IF(F23="男",data_kyogisha!A15,"")</f>
        <v/>
      </c>
      <c r="AB23" s="5" t="str">
        <f t="shared" si="17"/>
        <v/>
      </c>
      <c r="AC23" s="5" t="str">
        <f t="shared" si="18"/>
        <v/>
      </c>
      <c r="AD23" s="5" t="str">
        <f t="shared" si="19"/>
        <v/>
      </c>
      <c r="AE23" s="5" t="str">
        <f t="shared" si="20"/>
        <v/>
      </c>
      <c r="AF23" s="5" t="str">
        <f t="shared" si="21"/>
        <v/>
      </c>
      <c r="AG23" s="244" t="str">
        <f>IF(F23="女",data_kyogisha!A15,"")</f>
        <v/>
      </c>
      <c r="AH23" s="244">
        <f t="shared" si="28"/>
        <v>0</v>
      </c>
      <c r="AI23" s="244" t="str">
        <f t="shared" si="22"/>
        <v/>
      </c>
      <c r="AJ23" s="244">
        <f t="shared" si="29"/>
        <v>0</v>
      </c>
      <c r="AK23" s="244" t="str">
        <f t="shared" si="23"/>
        <v/>
      </c>
      <c r="AL23" s="244">
        <f t="shared" si="30"/>
        <v>0</v>
      </c>
      <c r="AM23" s="244" t="str">
        <f t="shared" si="24"/>
        <v/>
      </c>
      <c r="AN23" s="244">
        <f t="shared" si="31"/>
        <v>0</v>
      </c>
      <c r="AO23" s="244" t="str">
        <f t="shared" si="25"/>
        <v/>
      </c>
      <c r="AP23" s="244">
        <f t="shared" si="32"/>
        <v>0</v>
      </c>
      <c r="AQ23" s="244" t="str">
        <f t="shared" si="26"/>
        <v/>
      </c>
      <c r="AR23" s="244">
        <f t="shared" si="33"/>
        <v>0</v>
      </c>
      <c r="AS23" s="244" t="str">
        <f t="shared" si="27"/>
        <v/>
      </c>
    </row>
    <row r="24" spans="1:45">
      <c r="A24" s="34">
        <v>15</v>
      </c>
      <c r="B24" s="58"/>
      <c r="C24" s="58"/>
      <c r="D24" s="58"/>
      <c r="E24" s="237"/>
      <c r="F24" s="58"/>
      <c r="G24" s="59"/>
      <c r="H24" s="60"/>
      <c r="I24" s="181"/>
      <c r="J24" s="60"/>
      <c r="K24" s="181"/>
      <c r="L24" s="60"/>
      <c r="M24" s="201"/>
      <c r="N24" s="61"/>
      <c r="O24" s="61"/>
      <c r="P24" s="209"/>
      <c r="S24" s="71" t="str">
        <f>IF(種目情報!A17="","",種目情報!A17)</f>
        <v>小5年男ｼﾞｬﾍﾞﾘｯｸﾎﾞｰﾙ投</v>
      </c>
      <c r="T24" s="72" t="str">
        <f>IF(種目情報!E17="","",種目情報!E17)</f>
        <v>小5年女ｼﾞｬﾍﾞﾘｯｸﾎﾞｰﾙ投</v>
      </c>
      <c r="V24" s="5" t="str">
        <f t="shared" si="12"/>
        <v/>
      </c>
      <c r="W24" s="5" t="str">
        <f t="shared" si="13"/>
        <v/>
      </c>
      <c r="X24" s="5" t="str">
        <f t="shared" si="14"/>
        <v/>
      </c>
      <c r="Y24" s="5" t="str">
        <f t="shared" si="15"/>
        <v/>
      </c>
      <c r="Z24" s="5" t="str">
        <f t="shared" si="16"/>
        <v/>
      </c>
      <c r="AA24" s="10" t="str">
        <f>IF(F24="男",data_kyogisha!A16,"")</f>
        <v/>
      </c>
      <c r="AB24" s="5" t="str">
        <f t="shared" si="17"/>
        <v/>
      </c>
      <c r="AC24" s="5" t="str">
        <f t="shared" si="18"/>
        <v/>
      </c>
      <c r="AD24" s="5" t="str">
        <f t="shared" si="19"/>
        <v/>
      </c>
      <c r="AE24" s="5" t="str">
        <f t="shared" si="20"/>
        <v/>
      </c>
      <c r="AF24" s="5" t="str">
        <f t="shared" si="21"/>
        <v/>
      </c>
      <c r="AG24" s="244" t="str">
        <f>IF(F24="女",data_kyogisha!A16,"")</f>
        <v/>
      </c>
      <c r="AH24" s="244">
        <f t="shared" si="28"/>
        <v>0</v>
      </c>
      <c r="AI24" s="244" t="str">
        <f t="shared" si="22"/>
        <v/>
      </c>
      <c r="AJ24" s="244">
        <f t="shared" si="29"/>
        <v>0</v>
      </c>
      <c r="AK24" s="244" t="str">
        <f t="shared" si="23"/>
        <v/>
      </c>
      <c r="AL24" s="244">
        <f t="shared" si="30"/>
        <v>0</v>
      </c>
      <c r="AM24" s="244" t="str">
        <f t="shared" si="24"/>
        <v/>
      </c>
      <c r="AN24" s="244">
        <f t="shared" si="31"/>
        <v>0</v>
      </c>
      <c r="AO24" s="244" t="str">
        <f t="shared" si="25"/>
        <v/>
      </c>
      <c r="AP24" s="244">
        <f t="shared" si="32"/>
        <v>0</v>
      </c>
      <c r="AQ24" s="244" t="str">
        <f t="shared" si="26"/>
        <v/>
      </c>
      <c r="AR24" s="244">
        <f t="shared" si="33"/>
        <v>0</v>
      </c>
      <c r="AS24" s="244" t="str">
        <f t="shared" si="27"/>
        <v/>
      </c>
    </row>
    <row r="25" spans="1:45">
      <c r="A25" s="34">
        <v>16</v>
      </c>
      <c r="B25" s="58"/>
      <c r="C25" s="58"/>
      <c r="D25" s="58"/>
      <c r="E25" s="237"/>
      <c r="F25" s="58"/>
      <c r="G25" s="59"/>
      <c r="H25" s="60"/>
      <c r="I25" s="181"/>
      <c r="J25" s="60"/>
      <c r="K25" s="181"/>
      <c r="L25" s="60"/>
      <c r="M25" s="201"/>
      <c r="N25" s="61"/>
      <c r="O25" s="61"/>
      <c r="P25" s="209"/>
      <c r="S25" s="71" t="str">
        <f>IF(種目情報!A18="","",種目情報!A18)</f>
        <v>小6年男ｼﾞｬﾍﾞﾘｯｸﾎﾞｰﾙ投</v>
      </c>
      <c r="T25" s="72" t="str">
        <f>IF(種目情報!E18="","",種目情報!E18)</f>
        <v>小6年女ｼﾞｬﾍﾞﾘｯｸﾎﾞｰﾙ投</v>
      </c>
      <c r="V25" s="5" t="str">
        <f t="shared" si="12"/>
        <v/>
      </c>
      <c r="W25" s="5" t="str">
        <f t="shared" si="13"/>
        <v/>
      </c>
      <c r="X25" s="5" t="str">
        <f t="shared" si="14"/>
        <v/>
      </c>
      <c r="Y25" s="5" t="str">
        <f t="shared" si="15"/>
        <v/>
      </c>
      <c r="Z25" s="5" t="str">
        <f t="shared" si="16"/>
        <v/>
      </c>
      <c r="AA25" s="10" t="str">
        <f>IF(F25="男",data_kyogisha!A17,"")</f>
        <v/>
      </c>
      <c r="AB25" s="5" t="str">
        <f t="shared" si="17"/>
        <v/>
      </c>
      <c r="AC25" s="5" t="str">
        <f t="shared" si="18"/>
        <v/>
      </c>
      <c r="AD25" s="5" t="str">
        <f t="shared" si="19"/>
        <v/>
      </c>
      <c r="AE25" s="5" t="str">
        <f t="shared" si="20"/>
        <v/>
      </c>
      <c r="AF25" s="5" t="str">
        <f t="shared" si="21"/>
        <v/>
      </c>
      <c r="AG25" s="244" t="str">
        <f>IF(F25="女",data_kyogisha!A17,"")</f>
        <v/>
      </c>
      <c r="AH25" s="244">
        <f t="shared" si="28"/>
        <v>0</v>
      </c>
      <c r="AI25" s="244" t="str">
        <f t="shared" si="22"/>
        <v/>
      </c>
      <c r="AJ25" s="244">
        <f t="shared" si="29"/>
        <v>0</v>
      </c>
      <c r="AK25" s="244" t="str">
        <f t="shared" si="23"/>
        <v/>
      </c>
      <c r="AL25" s="244">
        <f t="shared" si="30"/>
        <v>0</v>
      </c>
      <c r="AM25" s="244" t="str">
        <f t="shared" si="24"/>
        <v/>
      </c>
      <c r="AN25" s="244">
        <f t="shared" si="31"/>
        <v>0</v>
      </c>
      <c r="AO25" s="244" t="str">
        <f t="shared" si="25"/>
        <v/>
      </c>
      <c r="AP25" s="244">
        <f t="shared" si="32"/>
        <v>0</v>
      </c>
      <c r="AQ25" s="244" t="str">
        <f t="shared" si="26"/>
        <v/>
      </c>
      <c r="AR25" s="244">
        <f t="shared" si="33"/>
        <v>0</v>
      </c>
      <c r="AS25" s="244" t="str">
        <f t="shared" si="27"/>
        <v/>
      </c>
    </row>
    <row r="26" spans="1:45">
      <c r="A26" s="34">
        <v>17</v>
      </c>
      <c r="B26" s="58"/>
      <c r="C26" s="58"/>
      <c r="D26" s="58"/>
      <c r="E26" s="237"/>
      <c r="F26" s="58"/>
      <c r="G26" s="59"/>
      <c r="H26" s="60"/>
      <c r="I26" s="181"/>
      <c r="J26" s="60"/>
      <c r="K26" s="181"/>
      <c r="L26" s="60"/>
      <c r="M26" s="201"/>
      <c r="N26" s="61"/>
      <c r="O26" s="61"/>
      <c r="P26" s="209"/>
      <c r="S26" s="71" t="str">
        <f>IF(種目情報!A19="","",種目情報!A19)</f>
        <v>小4年男1000m</v>
      </c>
      <c r="T26" s="72" t="str">
        <f>IF(種目情報!E19="","",種目情報!E19)</f>
        <v>小4年女1000m</v>
      </c>
      <c r="V26" s="5" t="str">
        <f t="shared" si="12"/>
        <v/>
      </c>
      <c r="W26" s="5" t="str">
        <f t="shared" si="13"/>
        <v/>
      </c>
      <c r="X26" s="5" t="str">
        <f t="shared" si="14"/>
        <v/>
      </c>
      <c r="Y26" s="5" t="str">
        <f t="shared" si="15"/>
        <v/>
      </c>
      <c r="Z26" s="5" t="str">
        <f t="shared" si="16"/>
        <v/>
      </c>
      <c r="AA26" s="10" t="str">
        <f>IF(F26="男",data_kyogisha!A18,"")</f>
        <v/>
      </c>
      <c r="AB26" s="5" t="str">
        <f t="shared" si="17"/>
        <v/>
      </c>
      <c r="AC26" s="5" t="str">
        <f t="shared" si="18"/>
        <v/>
      </c>
      <c r="AD26" s="5" t="str">
        <f t="shared" si="19"/>
        <v/>
      </c>
      <c r="AE26" s="5" t="str">
        <f t="shared" si="20"/>
        <v/>
      </c>
      <c r="AF26" s="5" t="str">
        <f t="shared" si="21"/>
        <v/>
      </c>
      <c r="AG26" s="244" t="str">
        <f>IF(F26="女",data_kyogisha!A18,"")</f>
        <v/>
      </c>
      <c r="AH26" s="244">
        <f t="shared" si="28"/>
        <v>0</v>
      </c>
      <c r="AI26" s="244" t="str">
        <f t="shared" si="22"/>
        <v/>
      </c>
      <c r="AJ26" s="244">
        <f t="shared" si="29"/>
        <v>0</v>
      </c>
      <c r="AK26" s="244" t="str">
        <f t="shared" si="23"/>
        <v/>
      </c>
      <c r="AL26" s="244">
        <f t="shared" si="30"/>
        <v>0</v>
      </c>
      <c r="AM26" s="244" t="str">
        <f t="shared" si="24"/>
        <v/>
      </c>
      <c r="AN26" s="244">
        <f t="shared" si="31"/>
        <v>0</v>
      </c>
      <c r="AO26" s="244" t="str">
        <f t="shared" si="25"/>
        <v/>
      </c>
      <c r="AP26" s="244">
        <f t="shared" si="32"/>
        <v>0</v>
      </c>
      <c r="AQ26" s="244" t="str">
        <f t="shared" si="26"/>
        <v/>
      </c>
      <c r="AR26" s="244">
        <f t="shared" si="33"/>
        <v>0</v>
      </c>
      <c r="AS26" s="244" t="str">
        <f t="shared" si="27"/>
        <v/>
      </c>
    </row>
    <row r="27" spans="1:45">
      <c r="A27" s="34">
        <v>18</v>
      </c>
      <c r="B27" s="58"/>
      <c r="C27" s="58"/>
      <c r="D27" s="58"/>
      <c r="E27" s="237"/>
      <c r="F27" s="58"/>
      <c r="G27" s="59"/>
      <c r="H27" s="60"/>
      <c r="I27" s="181"/>
      <c r="J27" s="60"/>
      <c r="K27" s="181"/>
      <c r="L27" s="60"/>
      <c r="M27" s="201"/>
      <c r="N27" s="61"/>
      <c r="O27" s="61"/>
      <c r="P27" s="209"/>
      <c r="S27" s="71" t="str">
        <f>IF(種目情報!A20="","",種目情報!A20)</f>
        <v>小5年男1000m</v>
      </c>
      <c r="T27" s="72" t="str">
        <f>IF(種目情報!E20="","",種目情報!E20)</f>
        <v>小5年女1000m</v>
      </c>
      <c r="V27" s="5" t="str">
        <f t="shared" si="12"/>
        <v/>
      </c>
      <c r="W27" s="5" t="str">
        <f t="shared" si="13"/>
        <v/>
      </c>
      <c r="X27" s="5" t="str">
        <f t="shared" si="14"/>
        <v/>
      </c>
      <c r="Y27" s="5" t="str">
        <f t="shared" si="15"/>
        <v/>
      </c>
      <c r="Z27" s="5" t="str">
        <f t="shared" si="16"/>
        <v/>
      </c>
      <c r="AA27" s="10" t="str">
        <f>IF(F27="男",data_kyogisha!A19,"")</f>
        <v/>
      </c>
      <c r="AB27" s="5" t="str">
        <f t="shared" si="17"/>
        <v/>
      </c>
      <c r="AC27" s="5" t="str">
        <f t="shared" si="18"/>
        <v/>
      </c>
      <c r="AD27" s="5" t="str">
        <f t="shared" si="19"/>
        <v/>
      </c>
      <c r="AE27" s="5" t="str">
        <f t="shared" si="20"/>
        <v/>
      </c>
      <c r="AF27" s="5" t="str">
        <f t="shared" si="21"/>
        <v/>
      </c>
      <c r="AG27" s="244" t="str">
        <f>IF(F27="女",data_kyogisha!A19,"")</f>
        <v/>
      </c>
      <c r="AH27" s="244">
        <f t="shared" si="28"/>
        <v>0</v>
      </c>
      <c r="AI27" s="244" t="str">
        <f t="shared" si="22"/>
        <v/>
      </c>
      <c r="AJ27" s="244">
        <f t="shared" si="29"/>
        <v>0</v>
      </c>
      <c r="AK27" s="244" t="str">
        <f t="shared" si="23"/>
        <v/>
      </c>
      <c r="AL27" s="244">
        <f t="shared" si="30"/>
        <v>0</v>
      </c>
      <c r="AM27" s="244" t="str">
        <f t="shared" si="24"/>
        <v/>
      </c>
      <c r="AN27" s="244">
        <f t="shared" si="31"/>
        <v>0</v>
      </c>
      <c r="AO27" s="244" t="str">
        <f t="shared" si="25"/>
        <v/>
      </c>
      <c r="AP27" s="244">
        <f t="shared" si="32"/>
        <v>0</v>
      </c>
      <c r="AQ27" s="244" t="str">
        <f t="shared" si="26"/>
        <v/>
      </c>
      <c r="AR27" s="244">
        <f t="shared" si="33"/>
        <v>0</v>
      </c>
      <c r="AS27" s="244" t="str">
        <f t="shared" si="27"/>
        <v/>
      </c>
    </row>
    <row r="28" spans="1:45">
      <c r="A28" s="34">
        <v>19</v>
      </c>
      <c r="B28" s="58"/>
      <c r="C28" s="58"/>
      <c r="D28" s="58"/>
      <c r="E28" s="237"/>
      <c r="F28" s="58"/>
      <c r="G28" s="59"/>
      <c r="H28" s="60"/>
      <c r="I28" s="181"/>
      <c r="J28" s="60"/>
      <c r="K28" s="181"/>
      <c r="L28" s="60"/>
      <c r="M28" s="201"/>
      <c r="N28" s="61"/>
      <c r="O28" s="61"/>
      <c r="P28" s="209"/>
      <c r="S28" s="71" t="str">
        <f>IF(種目情報!A21="","",種目情報!A21)</f>
        <v>小6年男1000m</v>
      </c>
      <c r="T28" s="72" t="str">
        <f>IF(種目情報!E21="","",種目情報!E21)</f>
        <v>小6年女1000m</v>
      </c>
      <c r="V28" s="5" t="str">
        <f t="shared" si="12"/>
        <v/>
      </c>
      <c r="W28" s="5" t="str">
        <f t="shared" si="13"/>
        <v/>
      </c>
      <c r="X28" s="5" t="str">
        <f t="shared" si="14"/>
        <v/>
      </c>
      <c r="Y28" s="5" t="str">
        <f t="shared" si="15"/>
        <v/>
      </c>
      <c r="Z28" s="5" t="str">
        <f t="shared" si="16"/>
        <v/>
      </c>
      <c r="AA28" s="10" t="str">
        <f>IF(F28="男",data_kyogisha!A20,"")</f>
        <v/>
      </c>
      <c r="AB28" s="5" t="str">
        <f t="shared" si="17"/>
        <v/>
      </c>
      <c r="AC28" s="5" t="str">
        <f t="shared" si="18"/>
        <v/>
      </c>
      <c r="AD28" s="5" t="str">
        <f t="shared" si="19"/>
        <v/>
      </c>
      <c r="AE28" s="5" t="str">
        <f t="shared" si="20"/>
        <v/>
      </c>
      <c r="AF28" s="5" t="str">
        <f t="shared" si="21"/>
        <v/>
      </c>
      <c r="AG28" s="244" t="str">
        <f>IF(F28="女",data_kyogisha!A20,"")</f>
        <v/>
      </c>
      <c r="AH28" s="244">
        <f t="shared" si="28"/>
        <v>0</v>
      </c>
      <c r="AI28" s="244" t="str">
        <f t="shared" si="22"/>
        <v/>
      </c>
      <c r="AJ28" s="244">
        <f t="shared" si="29"/>
        <v>0</v>
      </c>
      <c r="AK28" s="244" t="str">
        <f t="shared" si="23"/>
        <v/>
      </c>
      <c r="AL28" s="244">
        <f t="shared" si="30"/>
        <v>0</v>
      </c>
      <c r="AM28" s="244" t="str">
        <f t="shared" si="24"/>
        <v/>
      </c>
      <c r="AN28" s="244">
        <f t="shared" si="31"/>
        <v>0</v>
      </c>
      <c r="AO28" s="244" t="str">
        <f t="shared" si="25"/>
        <v/>
      </c>
      <c r="AP28" s="244">
        <f t="shared" si="32"/>
        <v>0</v>
      </c>
      <c r="AQ28" s="244" t="str">
        <f t="shared" si="26"/>
        <v/>
      </c>
      <c r="AR28" s="244">
        <f t="shared" si="33"/>
        <v>0</v>
      </c>
      <c r="AS28" s="244" t="str">
        <f t="shared" si="27"/>
        <v/>
      </c>
    </row>
    <row r="29" spans="1:45">
      <c r="A29" s="34">
        <v>20</v>
      </c>
      <c r="B29" s="58"/>
      <c r="C29" s="58"/>
      <c r="D29" s="58"/>
      <c r="E29" s="237"/>
      <c r="F29" s="58"/>
      <c r="G29" s="59"/>
      <c r="H29" s="60"/>
      <c r="I29" s="181"/>
      <c r="J29" s="60"/>
      <c r="K29" s="181"/>
      <c r="L29" s="60"/>
      <c r="M29" s="201"/>
      <c r="N29" s="61"/>
      <c r="O29" s="61"/>
      <c r="P29" s="209"/>
      <c r="S29" s="71" t="str">
        <f>IF(種目情報!A24="","",種目情報!A24)</f>
        <v/>
      </c>
      <c r="T29" s="72" t="str">
        <f>IF(種目情報!E24="","",種目情報!E24)</f>
        <v/>
      </c>
      <c r="V29" s="5" t="str">
        <f t="shared" si="12"/>
        <v/>
      </c>
      <c r="W29" s="5" t="str">
        <f t="shared" si="13"/>
        <v/>
      </c>
      <c r="X29" s="5" t="str">
        <f t="shared" si="14"/>
        <v/>
      </c>
      <c r="Y29" s="5" t="str">
        <f t="shared" si="15"/>
        <v/>
      </c>
      <c r="Z29" s="5" t="str">
        <f t="shared" si="16"/>
        <v/>
      </c>
      <c r="AA29" s="10" t="str">
        <f>IF(F29="男",data_kyogisha!A21,"")</f>
        <v/>
      </c>
      <c r="AB29" s="5" t="str">
        <f t="shared" si="17"/>
        <v/>
      </c>
      <c r="AC29" s="5" t="str">
        <f t="shared" si="18"/>
        <v/>
      </c>
      <c r="AD29" s="5" t="str">
        <f t="shared" si="19"/>
        <v/>
      </c>
      <c r="AE29" s="5" t="str">
        <f t="shared" si="20"/>
        <v/>
      </c>
      <c r="AF29" s="5" t="str">
        <f t="shared" si="21"/>
        <v/>
      </c>
      <c r="AG29" s="244" t="str">
        <f>IF(F29="女",data_kyogisha!A21,"")</f>
        <v/>
      </c>
      <c r="AH29" s="244">
        <f t="shared" si="28"/>
        <v>0</v>
      </c>
      <c r="AI29" s="244" t="str">
        <f t="shared" si="22"/>
        <v/>
      </c>
      <c r="AJ29" s="244">
        <f t="shared" si="29"/>
        <v>0</v>
      </c>
      <c r="AK29" s="244" t="str">
        <f t="shared" si="23"/>
        <v/>
      </c>
      <c r="AL29" s="244">
        <f t="shared" si="30"/>
        <v>0</v>
      </c>
      <c r="AM29" s="244" t="str">
        <f t="shared" si="24"/>
        <v/>
      </c>
      <c r="AN29" s="244">
        <f t="shared" si="31"/>
        <v>0</v>
      </c>
      <c r="AO29" s="244" t="str">
        <f t="shared" si="25"/>
        <v/>
      </c>
      <c r="AP29" s="244">
        <f t="shared" si="32"/>
        <v>0</v>
      </c>
      <c r="AQ29" s="244" t="str">
        <f t="shared" si="26"/>
        <v/>
      </c>
      <c r="AR29" s="244">
        <f t="shared" si="33"/>
        <v>0</v>
      </c>
      <c r="AS29" s="244" t="str">
        <f t="shared" si="27"/>
        <v/>
      </c>
    </row>
    <row r="30" spans="1:45">
      <c r="A30" s="34">
        <v>21</v>
      </c>
      <c r="B30" s="58"/>
      <c r="C30" s="58"/>
      <c r="D30" s="58"/>
      <c r="E30" s="237"/>
      <c r="F30" s="58"/>
      <c r="G30" s="59"/>
      <c r="H30" s="60"/>
      <c r="I30" s="181"/>
      <c r="J30" s="60"/>
      <c r="K30" s="181"/>
      <c r="L30" s="60"/>
      <c r="M30" s="201"/>
      <c r="N30" s="61"/>
      <c r="O30" s="61"/>
      <c r="P30" s="209"/>
      <c r="S30" s="71" t="str">
        <f>IF(種目情報!A25="","",種目情報!A25)</f>
        <v/>
      </c>
      <c r="T30" s="72" t="str">
        <f>IF(種目情報!E25="","",種目情報!E25)</f>
        <v/>
      </c>
      <c r="V30" s="5" t="str">
        <f t="shared" si="12"/>
        <v/>
      </c>
      <c r="W30" s="5" t="str">
        <f t="shared" si="13"/>
        <v/>
      </c>
      <c r="X30" s="5" t="str">
        <f t="shared" si="14"/>
        <v/>
      </c>
      <c r="Y30" s="5" t="str">
        <f t="shared" si="15"/>
        <v/>
      </c>
      <c r="Z30" s="5" t="str">
        <f t="shared" si="16"/>
        <v/>
      </c>
      <c r="AA30" s="10" t="str">
        <f>IF(F30="男",data_kyogisha!A22,"")</f>
        <v/>
      </c>
      <c r="AB30" s="5" t="str">
        <f t="shared" si="17"/>
        <v/>
      </c>
      <c r="AC30" s="5" t="str">
        <f t="shared" si="18"/>
        <v/>
      </c>
      <c r="AD30" s="5" t="str">
        <f t="shared" si="19"/>
        <v/>
      </c>
      <c r="AE30" s="5" t="str">
        <f t="shared" si="20"/>
        <v/>
      </c>
      <c r="AF30" s="5" t="str">
        <f t="shared" si="21"/>
        <v/>
      </c>
      <c r="AG30" s="244" t="str">
        <f>IF(F30="女",data_kyogisha!A22,"")</f>
        <v/>
      </c>
      <c r="AH30" s="244">
        <f t="shared" si="28"/>
        <v>0</v>
      </c>
      <c r="AI30" s="244" t="str">
        <f t="shared" si="22"/>
        <v/>
      </c>
      <c r="AJ30" s="244">
        <f t="shared" si="29"/>
        <v>0</v>
      </c>
      <c r="AK30" s="244" t="str">
        <f t="shared" si="23"/>
        <v/>
      </c>
      <c r="AL30" s="244">
        <f t="shared" si="30"/>
        <v>0</v>
      </c>
      <c r="AM30" s="244" t="str">
        <f t="shared" si="24"/>
        <v/>
      </c>
      <c r="AN30" s="244">
        <f t="shared" si="31"/>
        <v>0</v>
      </c>
      <c r="AO30" s="244" t="str">
        <f t="shared" si="25"/>
        <v/>
      </c>
      <c r="AP30" s="244">
        <f t="shared" si="32"/>
        <v>0</v>
      </c>
      <c r="AQ30" s="244" t="str">
        <f t="shared" si="26"/>
        <v/>
      </c>
      <c r="AR30" s="244">
        <f t="shared" si="33"/>
        <v>0</v>
      </c>
      <c r="AS30" s="244" t="str">
        <f t="shared" si="27"/>
        <v/>
      </c>
    </row>
    <row r="31" spans="1:45">
      <c r="A31" s="34">
        <v>22</v>
      </c>
      <c r="B31" s="58"/>
      <c r="C31" s="58"/>
      <c r="D31" s="58"/>
      <c r="E31" s="237"/>
      <c r="F31" s="58"/>
      <c r="G31" s="59"/>
      <c r="H31" s="60"/>
      <c r="I31" s="181"/>
      <c r="J31" s="60"/>
      <c r="K31" s="181"/>
      <c r="L31" s="60"/>
      <c r="M31" s="201"/>
      <c r="N31" s="61"/>
      <c r="O31" s="61"/>
      <c r="P31" s="209"/>
      <c r="S31" s="71" t="str">
        <f>IF(種目情報!A26="","",種目情報!A26)</f>
        <v/>
      </c>
      <c r="T31" s="72" t="str">
        <f>IF(種目情報!E26="","",種目情報!E26)</f>
        <v/>
      </c>
      <c r="V31" s="5" t="str">
        <f t="shared" si="12"/>
        <v/>
      </c>
      <c r="W31" s="5" t="str">
        <f t="shared" si="13"/>
        <v/>
      </c>
      <c r="X31" s="5" t="str">
        <f t="shared" si="14"/>
        <v/>
      </c>
      <c r="Y31" s="5" t="str">
        <f t="shared" si="15"/>
        <v/>
      </c>
      <c r="Z31" s="5" t="str">
        <f t="shared" si="16"/>
        <v/>
      </c>
      <c r="AA31" s="10" t="str">
        <f>IF(F31="男",data_kyogisha!A23,"")</f>
        <v/>
      </c>
      <c r="AB31" s="5" t="str">
        <f t="shared" si="17"/>
        <v/>
      </c>
      <c r="AC31" s="5" t="str">
        <f t="shared" si="18"/>
        <v/>
      </c>
      <c r="AD31" s="5" t="str">
        <f t="shared" si="19"/>
        <v/>
      </c>
      <c r="AE31" s="5" t="str">
        <f t="shared" si="20"/>
        <v/>
      </c>
      <c r="AF31" s="5" t="str">
        <f t="shared" si="21"/>
        <v/>
      </c>
      <c r="AG31" s="244" t="str">
        <f>IF(F31="女",data_kyogisha!A23,"")</f>
        <v/>
      </c>
      <c r="AH31" s="244">
        <f t="shared" si="28"/>
        <v>0</v>
      </c>
      <c r="AI31" s="244" t="str">
        <f t="shared" si="22"/>
        <v/>
      </c>
      <c r="AJ31" s="244">
        <f t="shared" si="29"/>
        <v>0</v>
      </c>
      <c r="AK31" s="244" t="str">
        <f t="shared" si="23"/>
        <v/>
      </c>
      <c r="AL31" s="244">
        <f t="shared" si="30"/>
        <v>0</v>
      </c>
      <c r="AM31" s="244" t="str">
        <f t="shared" si="24"/>
        <v/>
      </c>
      <c r="AN31" s="244">
        <f t="shared" si="31"/>
        <v>0</v>
      </c>
      <c r="AO31" s="244" t="str">
        <f t="shared" si="25"/>
        <v/>
      </c>
      <c r="AP31" s="244">
        <f t="shared" si="32"/>
        <v>0</v>
      </c>
      <c r="AQ31" s="244" t="str">
        <f t="shared" si="26"/>
        <v/>
      </c>
      <c r="AR31" s="244">
        <f t="shared" si="33"/>
        <v>0</v>
      </c>
      <c r="AS31" s="244" t="str">
        <f t="shared" si="27"/>
        <v/>
      </c>
    </row>
    <row r="32" spans="1:45">
      <c r="A32" s="34">
        <v>23</v>
      </c>
      <c r="B32" s="58"/>
      <c r="C32" s="58"/>
      <c r="D32" s="58"/>
      <c r="E32" s="237"/>
      <c r="F32" s="58"/>
      <c r="G32" s="59"/>
      <c r="H32" s="60"/>
      <c r="I32" s="181"/>
      <c r="J32" s="60"/>
      <c r="K32" s="181"/>
      <c r="L32" s="60"/>
      <c r="M32" s="201"/>
      <c r="N32" s="61"/>
      <c r="O32" s="61"/>
      <c r="P32" s="209"/>
      <c r="S32" s="71" t="str">
        <f>IF(種目情報!A27="","",種目情報!A27)</f>
        <v/>
      </c>
      <c r="T32" s="72" t="str">
        <f>IF(種目情報!E27="","",種目情報!E27)</f>
        <v/>
      </c>
      <c r="V32" s="5" t="str">
        <f t="shared" si="12"/>
        <v/>
      </c>
      <c r="W32" s="5" t="str">
        <f t="shared" si="13"/>
        <v/>
      </c>
      <c r="X32" s="5" t="str">
        <f t="shared" si="14"/>
        <v/>
      </c>
      <c r="Y32" s="5" t="str">
        <f t="shared" si="15"/>
        <v/>
      </c>
      <c r="Z32" s="5" t="str">
        <f t="shared" si="16"/>
        <v/>
      </c>
      <c r="AA32" s="10" t="str">
        <f>IF(F32="男",data_kyogisha!A24,"")</f>
        <v/>
      </c>
      <c r="AB32" s="5" t="str">
        <f t="shared" si="17"/>
        <v/>
      </c>
      <c r="AC32" s="5" t="str">
        <f t="shared" si="18"/>
        <v/>
      </c>
      <c r="AD32" s="5" t="str">
        <f t="shared" si="19"/>
        <v/>
      </c>
      <c r="AE32" s="5" t="str">
        <f t="shared" si="20"/>
        <v/>
      </c>
      <c r="AF32" s="5" t="str">
        <f t="shared" si="21"/>
        <v/>
      </c>
      <c r="AG32" s="244" t="str">
        <f>IF(F32="女",data_kyogisha!A24,"")</f>
        <v/>
      </c>
      <c r="AH32" s="244">
        <f t="shared" si="28"/>
        <v>0</v>
      </c>
      <c r="AI32" s="244" t="str">
        <f t="shared" si="22"/>
        <v/>
      </c>
      <c r="AJ32" s="244">
        <f t="shared" si="29"/>
        <v>0</v>
      </c>
      <c r="AK32" s="244" t="str">
        <f t="shared" si="23"/>
        <v/>
      </c>
      <c r="AL32" s="244">
        <f t="shared" si="30"/>
        <v>0</v>
      </c>
      <c r="AM32" s="244" t="str">
        <f t="shared" si="24"/>
        <v/>
      </c>
      <c r="AN32" s="244">
        <f t="shared" si="31"/>
        <v>0</v>
      </c>
      <c r="AO32" s="244" t="str">
        <f t="shared" si="25"/>
        <v/>
      </c>
      <c r="AP32" s="244">
        <f t="shared" si="32"/>
        <v>0</v>
      </c>
      <c r="AQ32" s="244" t="str">
        <f t="shared" si="26"/>
        <v/>
      </c>
      <c r="AR32" s="244">
        <f t="shared" si="33"/>
        <v>0</v>
      </c>
      <c r="AS32" s="244" t="str">
        <f t="shared" si="27"/>
        <v/>
      </c>
    </row>
    <row r="33" spans="1:45">
      <c r="A33" s="34">
        <v>24</v>
      </c>
      <c r="B33" s="58"/>
      <c r="C33" s="58"/>
      <c r="D33" s="58"/>
      <c r="E33" s="237"/>
      <c r="F33" s="58"/>
      <c r="G33" s="59"/>
      <c r="H33" s="60"/>
      <c r="I33" s="181"/>
      <c r="J33" s="60"/>
      <c r="K33" s="181"/>
      <c r="L33" s="60"/>
      <c r="M33" s="201"/>
      <c r="N33" s="61"/>
      <c r="O33" s="61"/>
      <c r="P33" s="209"/>
      <c r="S33" s="71" t="str">
        <f>IF(種目情報!A28="","",種目情報!A28)</f>
        <v/>
      </c>
      <c r="T33" s="72" t="str">
        <f>IF(種目情報!E28="","",種目情報!E28)</f>
        <v/>
      </c>
      <c r="V33" s="5" t="str">
        <f t="shared" si="12"/>
        <v/>
      </c>
      <c r="W33" s="5" t="str">
        <f t="shared" si="13"/>
        <v/>
      </c>
      <c r="X33" s="5" t="str">
        <f t="shared" si="14"/>
        <v/>
      </c>
      <c r="Y33" s="5" t="str">
        <f t="shared" si="15"/>
        <v/>
      </c>
      <c r="Z33" s="5" t="str">
        <f t="shared" si="16"/>
        <v/>
      </c>
      <c r="AA33" s="10" t="str">
        <f>IF(F33="男",data_kyogisha!A25,"")</f>
        <v/>
      </c>
      <c r="AB33" s="5" t="str">
        <f t="shared" si="17"/>
        <v/>
      </c>
      <c r="AC33" s="5" t="str">
        <f t="shared" si="18"/>
        <v/>
      </c>
      <c r="AD33" s="5" t="str">
        <f t="shared" si="19"/>
        <v/>
      </c>
      <c r="AE33" s="5" t="str">
        <f t="shared" si="20"/>
        <v/>
      </c>
      <c r="AF33" s="5" t="str">
        <f t="shared" si="21"/>
        <v/>
      </c>
      <c r="AG33" s="244" t="str">
        <f>IF(F33="女",data_kyogisha!A25,"")</f>
        <v/>
      </c>
      <c r="AH33" s="244">
        <f t="shared" si="28"/>
        <v>0</v>
      </c>
      <c r="AI33" s="244" t="str">
        <f t="shared" si="22"/>
        <v/>
      </c>
      <c r="AJ33" s="244">
        <f t="shared" si="29"/>
        <v>0</v>
      </c>
      <c r="AK33" s="244" t="str">
        <f t="shared" si="23"/>
        <v/>
      </c>
      <c r="AL33" s="244">
        <f t="shared" si="30"/>
        <v>0</v>
      </c>
      <c r="AM33" s="244" t="str">
        <f t="shared" si="24"/>
        <v/>
      </c>
      <c r="AN33" s="244">
        <f t="shared" si="31"/>
        <v>0</v>
      </c>
      <c r="AO33" s="244" t="str">
        <f t="shared" si="25"/>
        <v/>
      </c>
      <c r="AP33" s="244">
        <f t="shared" si="32"/>
        <v>0</v>
      </c>
      <c r="AQ33" s="244" t="str">
        <f t="shared" si="26"/>
        <v/>
      </c>
      <c r="AR33" s="244">
        <f t="shared" si="33"/>
        <v>0</v>
      </c>
      <c r="AS33" s="244" t="str">
        <f t="shared" si="27"/>
        <v/>
      </c>
    </row>
    <row r="34" spans="1:45">
      <c r="A34" s="34">
        <v>25</v>
      </c>
      <c r="B34" s="58"/>
      <c r="C34" s="58"/>
      <c r="D34" s="58"/>
      <c r="E34" s="237"/>
      <c r="F34" s="58"/>
      <c r="G34" s="59"/>
      <c r="H34" s="60"/>
      <c r="I34" s="181"/>
      <c r="J34" s="60"/>
      <c r="K34" s="181"/>
      <c r="L34" s="60"/>
      <c r="M34" s="201"/>
      <c r="N34" s="61"/>
      <c r="O34" s="61"/>
      <c r="P34" s="209"/>
      <c r="S34" s="71" t="str">
        <f>IF(種目情報!A29="","",種目情報!A29)</f>
        <v/>
      </c>
      <c r="T34" s="72" t="str">
        <f>IF(種目情報!E29="","",種目情報!E29)</f>
        <v/>
      </c>
      <c r="V34" s="5" t="str">
        <f t="shared" si="12"/>
        <v/>
      </c>
      <c r="W34" s="5" t="str">
        <f t="shared" si="13"/>
        <v/>
      </c>
      <c r="X34" s="5" t="str">
        <f t="shared" si="14"/>
        <v/>
      </c>
      <c r="Y34" s="5" t="str">
        <f t="shared" si="15"/>
        <v/>
      </c>
      <c r="Z34" s="5" t="str">
        <f t="shared" si="16"/>
        <v/>
      </c>
      <c r="AA34" s="10" t="str">
        <f>IF(F34="男",data_kyogisha!A26,"")</f>
        <v/>
      </c>
      <c r="AB34" s="5" t="str">
        <f t="shared" si="17"/>
        <v/>
      </c>
      <c r="AC34" s="5" t="str">
        <f t="shared" si="18"/>
        <v/>
      </c>
      <c r="AD34" s="5" t="str">
        <f t="shared" si="19"/>
        <v/>
      </c>
      <c r="AE34" s="5" t="str">
        <f t="shared" si="20"/>
        <v/>
      </c>
      <c r="AF34" s="5" t="str">
        <f t="shared" si="21"/>
        <v/>
      </c>
      <c r="AG34" s="244" t="str">
        <f>IF(F34="女",data_kyogisha!A26,"")</f>
        <v/>
      </c>
      <c r="AH34" s="244">
        <f t="shared" si="28"/>
        <v>0</v>
      </c>
      <c r="AI34" s="244" t="str">
        <f t="shared" si="22"/>
        <v/>
      </c>
      <c r="AJ34" s="244">
        <f t="shared" si="29"/>
        <v>0</v>
      </c>
      <c r="AK34" s="244" t="str">
        <f t="shared" si="23"/>
        <v/>
      </c>
      <c r="AL34" s="244">
        <f t="shared" si="30"/>
        <v>0</v>
      </c>
      <c r="AM34" s="244" t="str">
        <f t="shared" si="24"/>
        <v/>
      </c>
      <c r="AN34" s="244">
        <f t="shared" si="31"/>
        <v>0</v>
      </c>
      <c r="AO34" s="244" t="str">
        <f t="shared" si="25"/>
        <v/>
      </c>
      <c r="AP34" s="244">
        <f t="shared" si="32"/>
        <v>0</v>
      </c>
      <c r="AQ34" s="244" t="str">
        <f t="shared" si="26"/>
        <v/>
      </c>
      <c r="AR34" s="244">
        <f t="shared" si="33"/>
        <v>0</v>
      </c>
      <c r="AS34" s="244" t="str">
        <f t="shared" si="27"/>
        <v/>
      </c>
    </row>
    <row r="35" spans="1:45">
      <c r="A35" s="34">
        <v>26</v>
      </c>
      <c r="B35" s="58"/>
      <c r="C35" s="58"/>
      <c r="D35" s="58"/>
      <c r="E35" s="237"/>
      <c r="F35" s="58"/>
      <c r="G35" s="59"/>
      <c r="H35" s="60"/>
      <c r="I35" s="181"/>
      <c r="J35" s="60"/>
      <c r="K35" s="181"/>
      <c r="L35" s="60"/>
      <c r="M35" s="201"/>
      <c r="N35" s="61"/>
      <c r="O35" s="61"/>
      <c r="P35" s="209"/>
      <c r="S35" s="71" t="str">
        <f>IF(種目情報!A30="","",種目情報!A30)</f>
        <v/>
      </c>
      <c r="T35" s="72" t="str">
        <f>IF(種目情報!E30="","",種目情報!E30)</f>
        <v/>
      </c>
      <c r="V35" s="5" t="str">
        <f t="shared" si="12"/>
        <v/>
      </c>
      <c r="W35" s="5" t="str">
        <f t="shared" si="13"/>
        <v/>
      </c>
      <c r="X35" s="5" t="str">
        <f t="shared" si="14"/>
        <v/>
      </c>
      <c r="Y35" s="5" t="str">
        <f t="shared" si="15"/>
        <v/>
      </c>
      <c r="Z35" s="5" t="str">
        <f t="shared" si="16"/>
        <v/>
      </c>
      <c r="AA35" s="10" t="str">
        <f>IF(F35="男",data_kyogisha!A27,"")</f>
        <v/>
      </c>
      <c r="AB35" s="5" t="str">
        <f t="shared" si="17"/>
        <v/>
      </c>
      <c r="AC35" s="5" t="str">
        <f t="shared" si="18"/>
        <v/>
      </c>
      <c r="AD35" s="5" t="str">
        <f t="shared" si="19"/>
        <v/>
      </c>
      <c r="AE35" s="5" t="str">
        <f t="shared" si="20"/>
        <v/>
      </c>
      <c r="AF35" s="5" t="str">
        <f t="shared" si="21"/>
        <v/>
      </c>
      <c r="AG35" s="244" t="str">
        <f>IF(F35="女",data_kyogisha!A27,"")</f>
        <v/>
      </c>
      <c r="AH35" s="244">
        <f t="shared" si="28"/>
        <v>0</v>
      </c>
      <c r="AI35" s="244" t="str">
        <f t="shared" si="22"/>
        <v/>
      </c>
      <c r="AJ35" s="244">
        <f t="shared" si="29"/>
        <v>0</v>
      </c>
      <c r="AK35" s="244" t="str">
        <f t="shared" si="23"/>
        <v/>
      </c>
      <c r="AL35" s="244">
        <f t="shared" si="30"/>
        <v>0</v>
      </c>
      <c r="AM35" s="244" t="str">
        <f t="shared" si="24"/>
        <v/>
      </c>
      <c r="AN35" s="244">
        <f t="shared" si="31"/>
        <v>0</v>
      </c>
      <c r="AO35" s="244" t="str">
        <f t="shared" si="25"/>
        <v/>
      </c>
      <c r="AP35" s="244">
        <f t="shared" si="32"/>
        <v>0</v>
      </c>
      <c r="AQ35" s="244" t="str">
        <f t="shared" si="26"/>
        <v/>
      </c>
      <c r="AR35" s="244">
        <f t="shared" si="33"/>
        <v>0</v>
      </c>
      <c r="AS35" s="244" t="str">
        <f t="shared" si="27"/>
        <v/>
      </c>
    </row>
    <row r="36" spans="1:45" ht="14.25" thickBot="1">
      <c r="A36" s="34">
        <v>27</v>
      </c>
      <c r="B36" s="58"/>
      <c r="C36" s="58"/>
      <c r="D36" s="58"/>
      <c r="E36" s="237"/>
      <c r="F36" s="58"/>
      <c r="G36" s="59"/>
      <c r="H36" s="60"/>
      <c r="I36" s="181"/>
      <c r="J36" s="60"/>
      <c r="K36" s="181"/>
      <c r="L36" s="60"/>
      <c r="M36" s="201"/>
      <c r="N36" s="61"/>
      <c r="O36" s="61"/>
      <c r="P36" s="209"/>
      <c r="S36" s="73" t="str">
        <f>IF(種目情報!A31="","",種目情報!A31)</f>
        <v/>
      </c>
      <c r="T36" s="74" t="str">
        <f>IF(種目情報!E31="","",種目情報!E31)</f>
        <v/>
      </c>
      <c r="V36" s="5" t="str">
        <f t="shared" si="12"/>
        <v/>
      </c>
      <c r="W36" s="5" t="str">
        <f t="shared" si="13"/>
        <v/>
      </c>
      <c r="X36" s="5" t="str">
        <f t="shared" si="14"/>
        <v/>
      </c>
      <c r="Y36" s="5" t="str">
        <f t="shared" si="15"/>
        <v/>
      </c>
      <c r="Z36" s="5" t="str">
        <f t="shared" si="16"/>
        <v/>
      </c>
      <c r="AA36" s="10" t="str">
        <f>IF(F36="男",data_kyogisha!A28,"")</f>
        <v/>
      </c>
      <c r="AB36" s="5" t="str">
        <f t="shared" si="17"/>
        <v/>
      </c>
      <c r="AC36" s="5" t="str">
        <f t="shared" si="18"/>
        <v/>
      </c>
      <c r="AD36" s="5" t="str">
        <f t="shared" si="19"/>
        <v/>
      </c>
      <c r="AE36" s="5" t="str">
        <f t="shared" si="20"/>
        <v/>
      </c>
      <c r="AF36" s="5" t="str">
        <f t="shared" si="21"/>
        <v/>
      </c>
      <c r="AG36" s="244" t="str">
        <f>IF(F36="女",data_kyogisha!A28,"")</f>
        <v/>
      </c>
      <c r="AH36" s="244">
        <f t="shared" si="28"/>
        <v>0</v>
      </c>
      <c r="AI36" s="244" t="str">
        <f t="shared" si="22"/>
        <v/>
      </c>
      <c r="AJ36" s="244">
        <f t="shared" si="29"/>
        <v>0</v>
      </c>
      <c r="AK36" s="244" t="str">
        <f t="shared" si="23"/>
        <v/>
      </c>
      <c r="AL36" s="244">
        <f t="shared" si="30"/>
        <v>0</v>
      </c>
      <c r="AM36" s="244" t="str">
        <f t="shared" si="24"/>
        <v/>
      </c>
      <c r="AN36" s="244">
        <f t="shared" si="31"/>
        <v>0</v>
      </c>
      <c r="AO36" s="244" t="str">
        <f t="shared" si="25"/>
        <v/>
      </c>
      <c r="AP36" s="244">
        <f t="shared" si="32"/>
        <v>0</v>
      </c>
      <c r="AQ36" s="244" t="str">
        <f t="shared" si="26"/>
        <v/>
      </c>
      <c r="AR36" s="244">
        <f t="shared" si="33"/>
        <v>0</v>
      </c>
      <c r="AS36" s="244" t="str">
        <f t="shared" si="27"/>
        <v/>
      </c>
    </row>
    <row r="37" spans="1:45">
      <c r="A37" s="34">
        <v>28</v>
      </c>
      <c r="B37" s="58"/>
      <c r="C37" s="58"/>
      <c r="D37" s="58"/>
      <c r="E37" s="237"/>
      <c r="F37" s="58"/>
      <c r="G37" s="59"/>
      <c r="H37" s="60"/>
      <c r="I37" s="181"/>
      <c r="J37" s="60"/>
      <c r="K37" s="181"/>
      <c r="L37" s="60"/>
      <c r="M37" s="201"/>
      <c r="N37" s="61"/>
      <c r="O37" s="61"/>
      <c r="P37" s="209"/>
      <c r="T37" s="2"/>
      <c r="V37" s="5" t="str">
        <f t="shared" si="12"/>
        <v/>
      </c>
      <c r="W37" s="5" t="str">
        <f t="shared" si="13"/>
        <v/>
      </c>
      <c r="X37" s="5" t="str">
        <f t="shared" si="14"/>
        <v/>
      </c>
      <c r="Y37" s="5" t="str">
        <f t="shared" si="15"/>
        <v/>
      </c>
      <c r="Z37" s="5" t="str">
        <f t="shared" si="16"/>
        <v/>
      </c>
      <c r="AA37" s="10" t="str">
        <f>IF(F37="男",data_kyogisha!A29,"")</f>
        <v/>
      </c>
      <c r="AB37" s="5" t="str">
        <f t="shared" si="17"/>
        <v/>
      </c>
      <c r="AC37" s="5" t="str">
        <f t="shared" si="18"/>
        <v/>
      </c>
      <c r="AD37" s="5" t="str">
        <f t="shared" si="19"/>
        <v/>
      </c>
      <c r="AE37" s="5" t="str">
        <f t="shared" si="20"/>
        <v/>
      </c>
      <c r="AF37" s="5" t="str">
        <f t="shared" si="21"/>
        <v/>
      </c>
      <c r="AG37" s="244" t="str">
        <f>IF(F37="女",data_kyogisha!A29,"")</f>
        <v/>
      </c>
      <c r="AH37" s="244">
        <f t="shared" si="28"/>
        <v>0</v>
      </c>
      <c r="AI37" s="244" t="str">
        <f t="shared" si="22"/>
        <v/>
      </c>
      <c r="AJ37" s="244">
        <f t="shared" si="29"/>
        <v>0</v>
      </c>
      <c r="AK37" s="244" t="str">
        <f t="shared" si="23"/>
        <v/>
      </c>
      <c r="AL37" s="244">
        <f t="shared" si="30"/>
        <v>0</v>
      </c>
      <c r="AM37" s="244" t="str">
        <f t="shared" si="24"/>
        <v/>
      </c>
      <c r="AN37" s="244">
        <f t="shared" si="31"/>
        <v>0</v>
      </c>
      <c r="AO37" s="244" t="str">
        <f t="shared" si="25"/>
        <v/>
      </c>
      <c r="AP37" s="244">
        <f t="shared" si="32"/>
        <v>0</v>
      </c>
      <c r="AQ37" s="244" t="str">
        <f t="shared" si="26"/>
        <v/>
      </c>
      <c r="AR37" s="244">
        <f t="shared" si="33"/>
        <v>0</v>
      </c>
      <c r="AS37" s="244" t="str">
        <f t="shared" si="27"/>
        <v/>
      </c>
    </row>
    <row r="38" spans="1:45">
      <c r="A38" s="34">
        <v>29</v>
      </c>
      <c r="B38" s="58"/>
      <c r="C38" s="58"/>
      <c r="D38" s="58"/>
      <c r="E38" s="237"/>
      <c r="F38" s="58"/>
      <c r="G38" s="59"/>
      <c r="H38" s="60"/>
      <c r="I38" s="181"/>
      <c r="J38" s="60"/>
      <c r="K38" s="181"/>
      <c r="L38" s="60"/>
      <c r="M38" s="201"/>
      <c r="N38" s="61"/>
      <c r="O38" s="61"/>
      <c r="P38" s="209"/>
      <c r="T38" s="2"/>
      <c r="V38" s="5" t="str">
        <f t="shared" si="12"/>
        <v/>
      </c>
      <c r="W38" s="5" t="str">
        <f t="shared" si="13"/>
        <v/>
      </c>
      <c r="X38" s="5" t="str">
        <f t="shared" si="14"/>
        <v/>
      </c>
      <c r="Y38" s="5" t="str">
        <f t="shared" si="15"/>
        <v/>
      </c>
      <c r="Z38" s="5" t="str">
        <f t="shared" si="16"/>
        <v/>
      </c>
      <c r="AA38" s="10" t="str">
        <f>IF(F38="男",data_kyogisha!A30,"")</f>
        <v/>
      </c>
      <c r="AB38" s="5" t="str">
        <f t="shared" si="17"/>
        <v/>
      </c>
      <c r="AC38" s="5" t="str">
        <f t="shared" si="18"/>
        <v/>
      </c>
      <c r="AD38" s="5" t="str">
        <f t="shared" si="19"/>
        <v/>
      </c>
      <c r="AE38" s="5" t="str">
        <f t="shared" si="20"/>
        <v/>
      </c>
      <c r="AF38" s="5" t="str">
        <f t="shared" si="21"/>
        <v/>
      </c>
      <c r="AG38" s="244" t="str">
        <f>IF(F38="女",data_kyogisha!A30,"")</f>
        <v/>
      </c>
      <c r="AH38" s="244">
        <f t="shared" si="28"/>
        <v>0</v>
      </c>
      <c r="AI38" s="244" t="str">
        <f t="shared" si="22"/>
        <v/>
      </c>
      <c r="AJ38" s="244">
        <f t="shared" si="29"/>
        <v>0</v>
      </c>
      <c r="AK38" s="244" t="str">
        <f t="shared" si="23"/>
        <v/>
      </c>
      <c r="AL38" s="244">
        <f t="shared" si="30"/>
        <v>0</v>
      </c>
      <c r="AM38" s="244" t="str">
        <f t="shared" si="24"/>
        <v/>
      </c>
      <c r="AN38" s="244">
        <f t="shared" si="31"/>
        <v>0</v>
      </c>
      <c r="AO38" s="244" t="str">
        <f t="shared" si="25"/>
        <v/>
      </c>
      <c r="AP38" s="244">
        <f t="shared" si="32"/>
        <v>0</v>
      </c>
      <c r="AQ38" s="244" t="str">
        <f t="shared" si="26"/>
        <v/>
      </c>
      <c r="AR38" s="244">
        <f t="shared" si="33"/>
        <v>0</v>
      </c>
      <c r="AS38" s="244" t="str">
        <f t="shared" si="27"/>
        <v/>
      </c>
    </row>
    <row r="39" spans="1:45">
      <c r="A39" s="34">
        <v>30</v>
      </c>
      <c r="B39" s="58"/>
      <c r="C39" s="58"/>
      <c r="D39" s="58"/>
      <c r="E39" s="237"/>
      <c r="F39" s="58"/>
      <c r="G39" s="59"/>
      <c r="H39" s="60"/>
      <c r="I39" s="181"/>
      <c r="J39" s="60"/>
      <c r="K39" s="181"/>
      <c r="L39" s="60"/>
      <c r="M39" s="201"/>
      <c r="N39" s="61"/>
      <c r="O39" s="61"/>
      <c r="P39" s="209"/>
      <c r="T39" s="2"/>
      <c r="V39" s="5" t="str">
        <f t="shared" si="12"/>
        <v/>
      </c>
      <c r="W39" s="5" t="str">
        <f t="shared" si="13"/>
        <v/>
      </c>
      <c r="X39" s="5" t="str">
        <f t="shared" si="14"/>
        <v/>
      </c>
      <c r="Y39" s="5" t="str">
        <f t="shared" si="15"/>
        <v/>
      </c>
      <c r="Z39" s="5" t="str">
        <f t="shared" si="16"/>
        <v/>
      </c>
      <c r="AA39" s="10" t="str">
        <f>IF(F39="男",data_kyogisha!A31,"")</f>
        <v/>
      </c>
      <c r="AB39" s="5" t="str">
        <f t="shared" si="17"/>
        <v/>
      </c>
      <c r="AC39" s="5" t="str">
        <f t="shared" si="18"/>
        <v/>
      </c>
      <c r="AD39" s="5" t="str">
        <f t="shared" si="19"/>
        <v/>
      </c>
      <c r="AE39" s="5" t="str">
        <f t="shared" si="20"/>
        <v/>
      </c>
      <c r="AF39" s="5" t="str">
        <f t="shared" si="21"/>
        <v/>
      </c>
      <c r="AG39" s="244" t="str">
        <f>IF(F39="女",data_kyogisha!A31,"")</f>
        <v/>
      </c>
      <c r="AH39" s="244">
        <f t="shared" si="28"/>
        <v>0</v>
      </c>
      <c r="AI39" s="244" t="str">
        <f t="shared" si="22"/>
        <v/>
      </c>
      <c r="AJ39" s="244">
        <f t="shared" si="29"/>
        <v>0</v>
      </c>
      <c r="AK39" s="244" t="str">
        <f t="shared" si="23"/>
        <v/>
      </c>
      <c r="AL39" s="244">
        <f t="shared" si="30"/>
        <v>0</v>
      </c>
      <c r="AM39" s="244" t="str">
        <f t="shared" si="24"/>
        <v/>
      </c>
      <c r="AN39" s="244">
        <f t="shared" si="31"/>
        <v>0</v>
      </c>
      <c r="AO39" s="244" t="str">
        <f t="shared" si="25"/>
        <v/>
      </c>
      <c r="AP39" s="244">
        <f t="shared" si="32"/>
        <v>0</v>
      </c>
      <c r="AQ39" s="244" t="str">
        <f t="shared" si="26"/>
        <v/>
      </c>
      <c r="AR39" s="244">
        <f t="shared" si="33"/>
        <v>0</v>
      </c>
      <c r="AS39" s="244" t="str">
        <f t="shared" si="27"/>
        <v/>
      </c>
    </row>
    <row r="40" spans="1:45">
      <c r="A40" s="34">
        <v>31</v>
      </c>
      <c r="B40" s="58"/>
      <c r="C40" s="58"/>
      <c r="D40" s="58"/>
      <c r="E40" s="237"/>
      <c r="F40" s="58"/>
      <c r="G40" s="59"/>
      <c r="H40" s="60"/>
      <c r="I40" s="181"/>
      <c r="J40" s="60"/>
      <c r="K40" s="181"/>
      <c r="L40" s="60"/>
      <c r="M40" s="201"/>
      <c r="N40" s="61"/>
      <c r="O40" s="61"/>
      <c r="P40" s="209"/>
      <c r="T40" s="2"/>
      <c r="V40" s="5" t="str">
        <f t="shared" si="12"/>
        <v/>
      </c>
      <c r="W40" s="5" t="str">
        <f t="shared" si="13"/>
        <v/>
      </c>
      <c r="X40" s="5" t="str">
        <f t="shared" si="14"/>
        <v/>
      </c>
      <c r="Y40" s="5" t="str">
        <f t="shared" si="15"/>
        <v/>
      </c>
      <c r="Z40" s="5" t="str">
        <f t="shared" si="16"/>
        <v/>
      </c>
      <c r="AA40" s="10" t="str">
        <f>IF(F40="男",data_kyogisha!A32,"")</f>
        <v/>
      </c>
      <c r="AB40" s="5" t="str">
        <f t="shared" si="17"/>
        <v/>
      </c>
      <c r="AC40" s="5" t="str">
        <f t="shared" si="18"/>
        <v/>
      </c>
      <c r="AD40" s="5" t="str">
        <f t="shared" si="19"/>
        <v/>
      </c>
      <c r="AE40" s="5" t="str">
        <f t="shared" si="20"/>
        <v/>
      </c>
      <c r="AF40" s="5" t="str">
        <f t="shared" si="21"/>
        <v/>
      </c>
      <c r="AG40" s="244" t="str">
        <f>IF(F40="女",data_kyogisha!A32,"")</f>
        <v/>
      </c>
      <c r="AH40" s="244">
        <f t="shared" si="28"/>
        <v>0</v>
      </c>
      <c r="AI40" s="244" t="str">
        <f t="shared" si="22"/>
        <v/>
      </c>
      <c r="AJ40" s="244">
        <f t="shared" si="29"/>
        <v>0</v>
      </c>
      <c r="AK40" s="244" t="str">
        <f t="shared" si="23"/>
        <v/>
      </c>
      <c r="AL40" s="244">
        <f t="shared" si="30"/>
        <v>0</v>
      </c>
      <c r="AM40" s="244" t="str">
        <f t="shared" si="24"/>
        <v/>
      </c>
      <c r="AN40" s="244">
        <f t="shared" si="31"/>
        <v>0</v>
      </c>
      <c r="AO40" s="244" t="str">
        <f t="shared" si="25"/>
        <v/>
      </c>
      <c r="AP40" s="244">
        <f t="shared" si="32"/>
        <v>0</v>
      </c>
      <c r="AQ40" s="244" t="str">
        <f t="shared" si="26"/>
        <v/>
      </c>
      <c r="AR40" s="244">
        <f t="shared" si="33"/>
        <v>0</v>
      </c>
      <c r="AS40" s="244" t="str">
        <f t="shared" si="27"/>
        <v/>
      </c>
    </row>
    <row r="41" spans="1:45">
      <c r="A41" s="34">
        <v>32</v>
      </c>
      <c r="B41" s="58"/>
      <c r="C41" s="58"/>
      <c r="D41" s="58"/>
      <c r="E41" s="237"/>
      <c r="F41" s="58"/>
      <c r="G41" s="59"/>
      <c r="H41" s="60"/>
      <c r="I41" s="181"/>
      <c r="J41" s="60"/>
      <c r="K41" s="181"/>
      <c r="L41" s="60"/>
      <c r="M41" s="201"/>
      <c r="N41" s="61"/>
      <c r="O41" s="61"/>
      <c r="P41" s="209"/>
      <c r="T41" s="2"/>
      <c r="V41" s="5" t="str">
        <f t="shared" si="12"/>
        <v/>
      </c>
      <c r="W41" s="5" t="str">
        <f t="shared" si="13"/>
        <v/>
      </c>
      <c r="X41" s="5" t="str">
        <f t="shared" si="14"/>
        <v/>
      </c>
      <c r="Y41" s="5" t="str">
        <f t="shared" si="15"/>
        <v/>
      </c>
      <c r="Z41" s="5" t="str">
        <f t="shared" si="16"/>
        <v/>
      </c>
      <c r="AA41" s="10" t="str">
        <f>IF(F41="男",data_kyogisha!A33,"")</f>
        <v/>
      </c>
      <c r="AB41" s="5" t="str">
        <f t="shared" si="17"/>
        <v/>
      </c>
      <c r="AC41" s="5" t="str">
        <f t="shared" si="18"/>
        <v/>
      </c>
      <c r="AD41" s="5" t="str">
        <f t="shared" si="19"/>
        <v/>
      </c>
      <c r="AE41" s="5" t="str">
        <f t="shared" si="20"/>
        <v/>
      </c>
      <c r="AF41" s="5" t="str">
        <f t="shared" si="21"/>
        <v/>
      </c>
      <c r="AG41" s="244" t="str">
        <f>IF(F41="女",data_kyogisha!A33,"")</f>
        <v/>
      </c>
      <c r="AH41" s="244">
        <f t="shared" si="28"/>
        <v>0</v>
      </c>
      <c r="AI41" s="244" t="str">
        <f t="shared" si="22"/>
        <v/>
      </c>
      <c r="AJ41" s="244">
        <f t="shared" si="29"/>
        <v>0</v>
      </c>
      <c r="AK41" s="244" t="str">
        <f t="shared" si="23"/>
        <v/>
      </c>
      <c r="AL41" s="244">
        <f t="shared" si="30"/>
        <v>0</v>
      </c>
      <c r="AM41" s="244" t="str">
        <f t="shared" si="24"/>
        <v/>
      </c>
      <c r="AN41" s="244">
        <f t="shared" si="31"/>
        <v>0</v>
      </c>
      <c r="AO41" s="244" t="str">
        <f t="shared" si="25"/>
        <v/>
      </c>
      <c r="AP41" s="244">
        <f t="shared" si="32"/>
        <v>0</v>
      </c>
      <c r="AQ41" s="244" t="str">
        <f t="shared" si="26"/>
        <v/>
      </c>
      <c r="AR41" s="244">
        <f t="shared" si="33"/>
        <v>0</v>
      </c>
      <c r="AS41" s="244" t="str">
        <f t="shared" si="27"/>
        <v/>
      </c>
    </row>
    <row r="42" spans="1:45">
      <c r="A42" s="34">
        <v>33</v>
      </c>
      <c r="B42" s="58"/>
      <c r="C42" s="58"/>
      <c r="D42" s="58"/>
      <c r="E42" s="237"/>
      <c r="F42" s="58"/>
      <c r="G42" s="59"/>
      <c r="H42" s="60"/>
      <c r="I42" s="181"/>
      <c r="J42" s="60"/>
      <c r="K42" s="181"/>
      <c r="L42" s="60"/>
      <c r="M42" s="201"/>
      <c r="N42" s="61"/>
      <c r="O42" s="61"/>
      <c r="P42" s="209"/>
      <c r="T42" s="2"/>
      <c r="V42" s="5" t="str">
        <f t="shared" si="12"/>
        <v/>
      </c>
      <c r="W42" s="5" t="str">
        <f t="shared" si="13"/>
        <v/>
      </c>
      <c r="X42" s="5" t="str">
        <f t="shared" si="14"/>
        <v/>
      </c>
      <c r="Y42" s="5" t="str">
        <f t="shared" si="15"/>
        <v/>
      </c>
      <c r="Z42" s="5" t="str">
        <f t="shared" si="16"/>
        <v/>
      </c>
      <c r="AA42" s="10" t="str">
        <f>IF(F42="男",data_kyogisha!A34,"")</f>
        <v/>
      </c>
      <c r="AB42" s="5" t="str">
        <f t="shared" si="17"/>
        <v/>
      </c>
      <c r="AC42" s="5" t="str">
        <f t="shared" si="18"/>
        <v/>
      </c>
      <c r="AD42" s="5" t="str">
        <f t="shared" si="19"/>
        <v/>
      </c>
      <c r="AE42" s="5" t="str">
        <f t="shared" si="20"/>
        <v/>
      </c>
      <c r="AF42" s="5" t="str">
        <f t="shared" si="21"/>
        <v/>
      </c>
      <c r="AG42" s="244" t="str">
        <f>IF(F42="女",data_kyogisha!A34,"")</f>
        <v/>
      </c>
      <c r="AH42" s="244">
        <f t="shared" si="28"/>
        <v>0</v>
      </c>
      <c r="AI42" s="244" t="str">
        <f t="shared" si="22"/>
        <v/>
      </c>
      <c r="AJ42" s="244">
        <f t="shared" si="29"/>
        <v>0</v>
      </c>
      <c r="AK42" s="244" t="str">
        <f t="shared" si="23"/>
        <v/>
      </c>
      <c r="AL42" s="244">
        <f t="shared" si="30"/>
        <v>0</v>
      </c>
      <c r="AM42" s="244" t="str">
        <f t="shared" si="24"/>
        <v/>
      </c>
      <c r="AN42" s="244">
        <f t="shared" si="31"/>
        <v>0</v>
      </c>
      <c r="AO42" s="244" t="str">
        <f t="shared" si="25"/>
        <v/>
      </c>
      <c r="AP42" s="244">
        <f t="shared" si="32"/>
        <v>0</v>
      </c>
      <c r="AQ42" s="244" t="str">
        <f t="shared" si="26"/>
        <v/>
      </c>
      <c r="AR42" s="244">
        <f t="shared" si="33"/>
        <v>0</v>
      </c>
      <c r="AS42" s="244" t="str">
        <f t="shared" si="27"/>
        <v/>
      </c>
    </row>
    <row r="43" spans="1:45">
      <c r="A43" s="34">
        <v>34</v>
      </c>
      <c r="B43" s="58"/>
      <c r="C43" s="58"/>
      <c r="D43" s="58"/>
      <c r="E43" s="237"/>
      <c r="F43" s="58"/>
      <c r="G43" s="59"/>
      <c r="H43" s="60"/>
      <c r="I43" s="181"/>
      <c r="J43" s="60"/>
      <c r="K43" s="181"/>
      <c r="L43" s="60"/>
      <c r="M43" s="201"/>
      <c r="N43" s="61"/>
      <c r="O43" s="61"/>
      <c r="P43" s="209"/>
      <c r="T43" s="2"/>
      <c r="V43" s="5" t="str">
        <f t="shared" si="12"/>
        <v/>
      </c>
      <c r="W43" s="5" t="str">
        <f t="shared" si="13"/>
        <v/>
      </c>
      <c r="X43" s="5" t="str">
        <f t="shared" si="14"/>
        <v/>
      </c>
      <c r="Y43" s="5" t="str">
        <f t="shared" si="15"/>
        <v/>
      </c>
      <c r="Z43" s="5" t="str">
        <f t="shared" si="16"/>
        <v/>
      </c>
      <c r="AA43" s="10" t="str">
        <f>IF(F43="男",data_kyogisha!A35,"")</f>
        <v/>
      </c>
      <c r="AB43" s="5" t="str">
        <f t="shared" si="17"/>
        <v/>
      </c>
      <c r="AC43" s="5" t="str">
        <f t="shared" si="18"/>
        <v/>
      </c>
      <c r="AD43" s="5" t="str">
        <f t="shared" si="19"/>
        <v/>
      </c>
      <c r="AE43" s="5" t="str">
        <f t="shared" si="20"/>
        <v/>
      </c>
      <c r="AF43" s="5" t="str">
        <f t="shared" si="21"/>
        <v/>
      </c>
      <c r="AG43" s="244" t="str">
        <f>IF(F43="女",data_kyogisha!A35,"")</f>
        <v/>
      </c>
      <c r="AH43" s="244">
        <f t="shared" si="28"/>
        <v>0</v>
      </c>
      <c r="AI43" s="244" t="str">
        <f t="shared" si="22"/>
        <v/>
      </c>
      <c r="AJ43" s="244">
        <f t="shared" si="29"/>
        <v>0</v>
      </c>
      <c r="AK43" s="244" t="str">
        <f t="shared" si="23"/>
        <v/>
      </c>
      <c r="AL43" s="244">
        <f t="shared" si="30"/>
        <v>0</v>
      </c>
      <c r="AM43" s="244" t="str">
        <f t="shared" si="24"/>
        <v/>
      </c>
      <c r="AN43" s="244">
        <f t="shared" si="31"/>
        <v>0</v>
      </c>
      <c r="AO43" s="244" t="str">
        <f t="shared" si="25"/>
        <v/>
      </c>
      <c r="AP43" s="244">
        <f t="shared" si="32"/>
        <v>0</v>
      </c>
      <c r="AQ43" s="244" t="str">
        <f t="shared" si="26"/>
        <v/>
      </c>
      <c r="AR43" s="244">
        <f t="shared" si="33"/>
        <v>0</v>
      </c>
      <c r="AS43" s="244" t="str">
        <f t="shared" si="27"/>
        <v/>
      </c>
    </row>
    <row r="44" spans="1:45">
      <c r="A44" s="34">
        <v>35</v>
      </c>
      <c r="B44" s="58"/>
      <c r="C44" s="58"/>
      <c r="D44" s="58"/>
      <c r="E44" s="237"/>
      <c r="F44" s="58"/>
      <c r="G44" s="59"/>
      <c r="H44" s="60"/>
      <c r="I44" s="181"/>
      <c r="J44" s="60"/>
      <c r="K44" s="181"/>
      <c r="L44" s="60"/>
      <c r="M44" s="201"/>
      <c r="N44" s="61"/>
      <c r="O44" s="61"/>
      <c r="P44" s="209"/>
      <c r="T44" s="2"/>
      <c r="V44" s="5" t="str">
        <f t="shared" si="12"/>
        <v/>
      </c>
      <c r="W44" s="5" t="str">
        <f t="shared" si="13"/>
        <v/>
      </c>
      <c r="X44" s="5" t="str">
        <f t="shared" si="14"/>
        <v/>
      </c>
      <c r="Y44" s="5" t="str">
        <f t="shared" si="15"/>
        <v/>
      </c>
      <c r="Z44" s="5" t="str">
        <f t="shared" si="16"/>
        <v/>
      </c>
      <c r="AA44" s="10" t="str">
        <f>IF(F44="男",data_kyogisha!A36,"")</f>
        <v/>
      </c>
      <c r="AB44" s="5" t="str">
        <f t="shared" si="17"/>
        <v/>
      </c>
      <c r="AC44" s="5" t="str">
        <f t="shared" si="18"/>
        <v/>
      </c>
      <c r="AD44" s="5" t="str">
        <f t="shared" si="19"/>
        <v/>
      </c>
      <c r="AE44" s="5" t="str">
        <f t="shared" si="20"/>
        <v/>
      </c>
      <c r="AF44" s="5" t="str">
        <f t="shared" si="21"/>
        <v/>
      </c>
      <c r="AG44" s="244" t="str">
        <f>IF(F44="女",data_kyogisha!A36,"")</f>
        <v/>
      </c>
      <c r="AH44" s="244">
        <f t="shared" si="28"/>
        <v>0</v>
      </c>
      <c r="AI44" s="244" t="str">
        <f t="shared" si="22"/>
        <v/>
      </c>
      <c r="AJ44" s="244">
        <f t="shared" si="29"/>
        <v>0</v>
      </c>
      <c r="AK44" s="244" t="str">
        <f t="shared" si="23"/>
        <v/>
      </c>
      <c r="AL44" s="244">
        <f t="shared" si="30"/>
        <v>0</v>
      </c>
      <c r="AM44" s="244" t="str">
        <f t="shared" si="24"/>
        <v/>
      </c>
      <c r="AN44" s="244">
        <f t="shared" si="31"/>
        <v>0</v>
      </c>
      <c r="AO44" s="244" t="str">
        <f t="shared" si="25"/>
        <v/>
      </c>
      <c r="AP44" s="244">
        <f t="shared" si="32"/>
        <v>0</v>
      </c>
      <c r="AQ44" s="244" t="str">
        <f t="shared" si="26"/>
        <v/>
      </c>
      <c r="AR44" s="244">
        <f t="shared" si="33"/>
        <v>0</v>
      </c>
      <c r="AS44" s="244" t="str">
        <f t="shared" si="27"/>
        <v/>
      </c>
    </row>
    <row r="45" spans="1:45">
      <c r="A45" s="34">
        <v>36</v>
      </c>
      <c r="B45" s="58"/>
      <c r="C45" s="58"/>
      <c r="D45" s="58"/>
      <c r="E45" s="237"/>
      <c r="F45" s="58"/>
      <c r="G45" s="59"/>
      <c r="H45" s="60"/>
      <c r="I45" s="181"/>
      <c r="J45" s="60"/>
      <c r="K45" s="181"/>
      <c r="L45" s="60"/>
      <c r="M45" s="201"/>
      <c r="N45" s="61"/>
      <c r="O45" s="61"/>
      <c r="P45" s="209"/>
      <c r="T45" s="2"/>
      <c r="V45" s="5" t="str">
        <f t="shared" si="12"/>
        <v/>
      </c>
      <c r="W45" s="5" t="str">
        <f t="shared" si="13"/>
        <v/>
      </c>
      <c r="X45" s="5" t="str">
        <f t="shared" si="14"/>
        <v/>
      </c>
      <c r="Y45" s="5" t="str">
        <f t="shared" si="15"/>
        <v/>
      </c>
      <c r="Z45" s="5" t="str">
        <f t="shared" si="16"/>
        <v/>
      </c>
      <c r="AA45" s="10" t="str">
        <f>IF(F45="男",data_kyogisha!A37,"")</f>
        <v/>
      </c>
      <c r="AB45" s="5" t="str">
        <f t="shared" si="17"/>
        <v/>
      </c>
      <c r="AC45" s="5" t="str">
        <f t="shared" si="18"/>
        <v/>
      </c>
      <c r="AD45" s="5" t="str">
        <f t="shared" si="19"/>
        <v/>
      </c>
      <c r="AE45" s="5" t="str">
        <f t="shared" si="20"/>
        <v/>
      </c>
      <c r="AF45" s="5" t="str">
        <f t="shared" si="21"/>
        <v/>
      </c>
      <c r="AG45" s="244" t="str">
        <f>IF(F45="女",data_kyogisha!A37,"")</f>
        <v/>
      </c>
      <c r="AH45" s="244">
        <f t="shared" si="28"/>
        <v>0</v>
      </c>
      <c r="AI45" s="244" t="str">
        <f t="shared" si="22"/>
        <v/>
      </c>
      <c r="AJ45" s="244">
        <f t="shared" si="29"/>
        <v>0</v>
      </c>
      <c r="AK45" s="244" t="str">
        <f t="shared" si="23"/>
        <v/>
      </c>
      <c r="AL45" s="244">
        <f t="shared" si="30"/>
        <v>0</v>
      </c>
      <c r="AM45" s="244" t="str">
        <f t="shared" si="24"/>
        <v/>
      </c>
      <c r="AN45" s="244">
        <f t="shared" si="31"/>
        <v>0</v>
      </c>
      <c r="AO45" s="244" t="str">
        <f t="shared" si="25"/>
        <v/>
      </c>
      <c r="AP45" s="244">
        <f t="shared" si="32"/>
        <v>0</v>
      </c>
      <c r="AQ45" s="244" t="str">
        <f t="shared" si="26"/>
        <v/>
      </c>
      <c r="AR45" s="244">
        <f t="shared" si="33"/>
        <v>0</v>
      </c>
      <c r="AS45" s="244" t="str">
        <f t="shared" si="27"/>
        <v/>
      </c>
    </row>
    <row r="46" spans="1:45">
      <c r="A46" s="34">
        <v>37</v>
      </c>
      <c r="B46" s="58"/>
      <c r="C46" s="58"/>
      <c r="D46" s="58"/>
      <c r="E46" s="237"/>
      <c r="F46" s="58"/>
      <c r="G46" s="59"/>
      <c r="H46" s="60"/>
      <c r="I46" s="181"/>
      <c r="J46" s="60"/>
      <c r="K46" s="181"/>
      <c r="L46" s="60"/>
      <c r="M46" s="201"/>
      <c r="N46" s="61"/>
      <c r="O46" s="61"/>
      <c r="P46" s="209"/>
      <c r="T46" s="2"/>
      <c r="V46" s="5" t="str">
        <f t="shared" si="12"/>
        <v/>
      </c>
      <c r="W46" s="5" t="str">
        <f t="shared" si="13"/>
        <v/>
      </c>
      <c r="X46" s="5" t="str">
        <f t="shared" si="14"/>
        <v/>
      </c>
      <c r="Y46" s="5" t="str">
        <f t="shared" si="15"/>
        <v/>
      </c>
      <c r="Z46" s="5" t="str">
        <f t="shared" si="16"/>
        <v/>
      </c>
      <c r="AA46" s="10" t="str">
        <f>IF(F46="男",data_kyogisha!A38,"")</f>
        <v/>
      </c>
      <c r="AB46" s="5" t="str">
        <f t="shared" si="17"/>
        <v/>
      </c>
      <c r="AC46" s="5" t="str">
        <f t="shared" si="18"/>
        <v/>
      </c>
      <c r="AD46" s="5" t="str">
        <f t="shared" si="19"/>
        <v/>
      </c>
      <c r="AE46" s="5" t="str">
        <f t="shared" si="20"/>
        <v/>
      </c>
      <c r="AF46" s="5" t="str">
        <f t="shared" si="21"/>
        <v/>
      </c>
      <c r="AG46" s="244" t="str">
        <f>IF(F46="女",data_kyogisha!A38,"")</f>
        <v/>
      </c>
      <c r="AH46" s="244">
        <f t="shared" si="28"/>
        <v>0</v>
      </c>
      <c r="AI46" s="244" t="str">
        <f t="shared" si="22"/>
        <v/>
      </c>
      <c r="AJ46" s="244">
        <f t="shared" si="29"/>
        <v>0</v>
      </c>
      <c r="AK46" s="244" t="str">
        <f t="shared" si="23"/>
        <v/>
      </c>
      <c r="AL46" s="244">
        <f t="shared" si="30"/>
        <v>0</v>
      </c>
      <c r="AM46" s="244" t="str">
        <f t="shared" si="24"/>
        <v/>
      </c>
      <c r="AN46" s="244">
        <f t="shared" si="31"/>
        <v>0</v>
      </c>
      <c r="AO46" s="244" t="str">
        <f t="shared" si="25"/>
        <v/>
      </c>
      <c r="AP46" s="244">
        <f t="shared" si="32"/>
        <v>0</v>
      </c>
      <c r="AQ46" s="244" t="str">
        <f t="shared" si="26"/>
        <v/>
      </c>
      <c r="AR46" s="244">
        <f t="shared" si="33"/>
        <v>0</v>
      </c>
      <c r="AS46" s="244" t="str">
        <f t="shared" si="27"/>
        <v/>
      </c>
    </row>
    <row r="47" spans="1:45">
      <c r="A47" s="34">
        <v>38</v>
      </c>
      <c r="B47" s="58"/>
      <c r="C47" s="58"/>
      <c r="D47" s="58"/>
      <c r="E47" s="237"/>
      <c r="F47" s="58"/>
      <c r="G47" s="59"/>
      <c r="H47" s="60"/>
      <c r="I47" s="181"/>
      <c r="J47" s="60"/>
      <c r="K47" s="181"/>
      <c r="L47" s="60"/>
      <c r="M47" s="201"/>
      <c r="N47" s="61"/>
      <c r="O47" s="61"/>
      <c r="P47" s="209"/>
      <c r="T47" s="2"/>
      <c r="V47" s="5" t="str">
        <f t="shared" si="12"/>
        <v/>
      </c>
      <c r="W47" s="5" t="str">
        <f t="shared" si="13"/>
        <v/>
      </c>
      <c r="X47" s="5" t="str">
        <f t="shared" si="14"/>
        <v/>
      </c>
      <c r="Y47" s="5" t="str">
        <f t="shared" si="15"/>
        <v/>
      </c>
      <c r="Z47" s="5" t="str">
        <f t="shared" si="16"/>
        <v/>
      </c>
      <c r="AA47" s="10" t="str">
        <f>IF(F47="男",data_kyogisha!A39,"")</f>
        <v/>
      </c>
      <c r="AB47" s="5" t="str">
        <f t="shared" si="17"/>
        <v/>
      </c>
      <c r="AC47" s="5" t="str">
        <f t="shared" si="18"/>
        <v/>
      </c>
      <c r="AD47" s="5" t="str">
        <f t="shared" si="19"/>
        <v/>
      </c>
      <c r="AE47" s="5" t="str">
        <f t="shared" si="20"/>
        <v/>
      </c>
      <c r="AF47" s="5" t="str">
        <f t="shared" si="21"/>
        <v/>
      </c>
      <c r="AG47" s="244" t="str">
        <f>IF(F47="女",data_kyogisha!A39,"")</f>
        <v/>
      </c>
      <c r="AH47" s="244">
        <f t="shared" si="28"/>
        <v>0</v>
      </c>
      <c r="AI47" s="244" t="str">
        <f t="shared" si="22"/>
        <v/>
      </c>
      <c r="AJ47" s="244">
        <f t="shared" si="29"/>
        <v>0</v>
      </c>
      <c r="AK47" s="244" t="str">
        <f t="shared" si="23"/>
        <v/>
      </c>
      <c r="AL47" s="244">
        <f t="shared" si="30"/>
        <v>0</v>
      </c>
      <c r="AM47" s="244" t="str">
        <f t="shared" si="24"/>
        <v/>
      </c>
      <c r="AN47" s="244">
        <f t="shared" si="31"/>
        <v>0</v>
      </c>
      <c r="AO47" s="244" t="str">
        <f t="shared" si="25"/>
        <v/>
      </c>
      <c r="AP47" s="244">
        <f t="shared" si="32"/>
        <v>0</v>
      </c>
      <c r="AQ47" s="244" t="str">
        <f t="shared" si="26"/>
        <v/>
      </c>
      <c r="AR47" s="244">
        <f t="shared" si="33"/>
        <v>0</v>
      </c>
      <c r="AS47" s="244" t="str">
        <f t="shared" si="27"/>
        <v/>
      </c>
    </row>
    <row r="48" spans="1:45">
      <c r="A48" s="34">
        <v>39</v>
      </c>
      <c r="B48" s="58"/>
      <c r="C48" s="58"/>
      <c r="D48" s="58"/>
      <c r="E48" s="237"/>
      <c r="F48" s="58"/>
      <c r="G48" s="59"/>
      <c r="H48" s="60"/>
      <c r="I48" s="181"/>
      <c r="J48" s="60"/>
      <c r="K48" s="181"/>
      <c r="L48" s="60"/>
      <c r="M48" s="201"/>
      <c r="N48" s="61"/>
      <c r="O48" s="61"/>
      <c r="P48" s="209"/>
      <c r="T48" s="2"/>
      <c r="V48" s="5" t="str">
        <f t="shared" si="12"/>
        <v/>
      </c>
      <c r="W48" s="5" t="str">
        <f t="shared" si="13"/>
        <v/>
      </c>
      <c r="X48" s="5" t="str">
        <f t="shared" si="14"/>
        <v/>
      </c>
      <c r="Y48" s="5" t="str">
        <f t="shared" si="15"/>
        <v/>
      </c>
      <c r="Z48" s="5" t="str">
        <f t="shared" si="16"/>
        <v/>
      </c>
      <c r="AA48" s="10" t="str">
        <f>IF(F48="男",data_kyogisha!A40,"")</f>
        <v/>
      </c>
      <c r="AB48" s="5" t="str">
        <f t="shared" si="17"/>
        <v/>
      </c>
      <c r="AC48" s="5" t="str">
        <f t="shared" si="18"/>
        <v/>
      </c>
      <c r="AD48" s="5" t="str">
        <f t="shared" si="19"/>
        <v/>
      </c>
      <c r="AE48" s="5" t="str">
        <f t="shared" si="20"/>
        <v/>
      </c>
      <c r="AF48" s="5" t="str">
        <f t="shared" si="21"/>
        <v/>
      </c>
      <c r="AG48" s="244" t="str">
        <f>IF(F48="女",data_kyogisha!A40,"")</f>
        <v/>
      </c>
      <c r="AH48" s="244">
        <f t="shared" si="28"/>
        <v>0</v>
      </c>
      <c r="AI48" s="244" t="str">
        <f t="shared" si="22"/>
        <v/>
      </c>
      <c r="AJ48" s="244">
        <f t="shared" si="29"/>
        <v>0</v>
      </c>
      <c r="AK48" s="244" t="str">
        <f t="shared" si="23"/>
        <v/>
      </c>
      <c r="AL48" s="244">
        <f t="shared" si="30"/>
        <v>0</v>
      </c>
      <c r="AM48" s="244" t="str">
        <f t="shared" si="24"/>
        <v/>
      </c>
      <c r="AN48" s="244">
        <f t="shared" si="31"/>
        <v>0</v>
      </c>
      <c r="AO48" s="244" t="str">
        <f t="shared" si="25"/>
        <v/>
      </c>
      <c r="AP48" s="244">
        <f t="shared" si="32"/>
        <v>0</v>
      </c>
      <c r="AQ48" s="244" t="str">
        <f t="shared" si="26"/>
        <v/>
      </c>
      <c r="AR48" s="244">
        <f t="shared" si="33"/>
        <v>0</v>
      </c>
      <c r="AS48" s="244" t="str">
        <f t="shared" si="27"/>
        <v/>
      </c>
    </row>
    <row r="49" spans="1:45">
      <c r="A49" s="34">
        <v>40</v>
      </c>
      <c r="B49" s="58"/>
      <c r="C49" s="58"/>
      <c r="D49" s="58"/>
      <c r="E49" s="237"/>
      <c r="F49" s="58"/>
      <c r="G49" s="59"/>
      <c r="H49" s="60"/>
      <c r="I49" s="181"/>
      <c r="J49" s="60"/>
      <c r="K49" s="181"/>
      <c r="L49" s="60"/>
      <c r="M49" s="201"/>
      <c r="N49" s="61"/>
      <c r="O49" s="61"/>
      <c r="P49" s="209"/>
      <c r="T49" s="2"/>
      <c r="V49" s="5" t="str">
        <f t="shared" si="12"/>
        <v/>
      </c>
      <c r="W49" s="5" t="str">
        <f t="shared" si="13"/>
        <v/>
      </c>
      <c r="X49" s="5" t="str">
        <f t="shared" si="14"/>
        <v/>
      </c>
      <c r="Y49" s="5" t="str">
        <f t="shared" si="15"/>
        <v/>
      </c>
      <c r="Z49" s="5" t="str">
        <f t="shared" si="16"/>
        <v/>
      </c>
      <c r="AA49" s="10" t="str">
        <f>IF(F49="男",data_kyogisha!A41,"")</f>
        <v/>
      </c>
      <c r="AB49" s="5" t="str">
        <f t="shared" si="17"/>
        <v/>
      </c>
      <c r="AC49" s="5" t="str">
        <f t="shared" si="18"/>
        <v/>
      </c>
      <c r="AD49" s="5" t="str">
        <f t="shared" si="19"/>
        <v/>
      </c>
      <c r="AE49" s="5" t="str">
        <f t="shared" si="20"/>
        <v/>
      </c>
      <c r="AF49" s="5" t="str">
        <f t="shared" si="21"/>
        <v/>
      </c>
      <c r="AG49" s="244" t="str">
        <f>IF(F49="女",data_kyogisha!A41,"")</f>
        <v/>
      </c>
      <c r="AH49" s="244">
        <f t="shared" si="28"/>
        <v>0</v>
      </c>
      <c r="AI49" s="244" t="str">
        <f t="shared" si="22"/>
        <v/>
      </c>
      <c r="AJ49" s="244">
        <f t="shared" si="29"/>
        <v>0</v>
      </c>
      <c r="AK49" s="244" t="str">
        <f t="shared" si="23"/>
        <v/>
      </c>
      <c r="AL49" s="244">
        <f t="shared" si="30"/>
        <v>0</v>
      </c>
      <c r="AM49" s="244" t="str">
        <f t="shared" si="24"/>
        <v/>
      </c>
      <c r="AN49" s="244">
        <f t="shared" si="31"/>
        <v>0</v>
      </c>
      <c r="AO49" s="244" t="str">
        <f t="shared" si="25"/>
        <v/>
      </c>
      <c r="AP49" s="244">
        <f t="shared" si="32"/>
        <v>0</v>
      </c>
      <c r="AQ49" s="244" t="str">
        <f t="shared" si="26"/>
        <v/>
      </c>
      <c r="AR49" s="244">
        <f t="shared" si="33"/>
        <v>0</v>
      </c>
      <c r="AS49" s="244" t="str">
        <f t="shared" si="27"/>
        <v/>
      </c>
    </row>
    <row r="50" spans="1:45">
      <c r="A50" s="34">
        <v>41</v>
      </c>
      <c r="B50" s="58"/>
      <c r="C50" s="58"/>
      <c r="D50" s="58"/>
      <c r="E50" s="237"/>
      <c r="F50" s="58"/>
      <c r="G50" s="59"/>
      <c r="H50" s="60"/>
      <c r="I50" s="181"/>
      <c r="J50" s="60"/>
      <c r="K50" s="181"/>
      <c r="L50" s="60"/>
      <c r="M50" s="201"/>
      <c r="N50" s="61"/>
      <c r="O50" s="61"/>
      <c r="P50" s="209"/>
      <c r="T50" s="2"/>
      <c r="V50" s="5" t="str">
        <f t="shared" si="12"/>
        <v/>
      </c>
      <c r="W50" s="5" t="str">
        <f t="shared" si="13"/>
        <v/>
      </c>
      <c r="X50" s="5" t="str">
        <f t="shared" si="14"/>
        <v/>
      </c>
      <c r="Y50" s="5" t="str">
        <f t="shared" si="15"/>
        <v/>
      </c>
      <c r="Z50" s="5" t="str">
        <f t="shared" si="16"/>
        <v/>
      </c>
      <c r="AA50" s="10" t="str">
        <f>IF(F50="男",data_kyogisha!A42,"")</f>
        <v/>
      </c>
      <c r="AB50" s="5" t="str">
        <f t="shared" si="17"/>
        <v/>
      </c>
      <c r="AC50" s="5" t="str">
        <f t="shared" si="18"/>
        <v/>
      </c>
      <c r="AD50" s="5" t="str">
        <f t="shared" si="19"/>
        <v/>
      </c>
      <c r="AE50" s="5" t="str">
        <f t="shared" si="20"/>
        <v/>
      </c>
      <c r="AF50" s="5" t="str">
        <f t="shared" si="21"/>
        <v/>
      </c>
      <c r="AG50" s="244" t="str">
        <f>IF(F50="女",data_kyogisha!A42,"")</f>
        <v/>
      </c>
      <c r="AH50" s="244">
        <f t="shared" si="28"/>
        <v>0</v>
      </c>
      <c r="AI50" s="244" t="str">
        <f t="shared" si="22"/>
        <v/>
      </c>
      <c r="AJ50" s="244">
        <f t="shared" si="29"/>
        <v>0</v>
      </c>
      <c r="AK50" s="244" t="str">
        <f t="shared" si="23"/>
        <v/>
      </c>
      <c r="AL50" s="244">
        <f t="shared" si="30"/>
        <v>0</v>
      </c>
      <c r="AM50" s="244" t="str">
        <f t="shared" si="24"/>
        <v/>
      </c>
      <c r="AN50" s="244">
        <f t="shared" si="31"/>
        <v>0</v>
      </c>
      <c r="AO50" s="244" t="str">
        <f t="shared" si="25"/>
        <v/>
      </c>
      <c r="AP50" s="244">
        <f t="shared" si="32"/>
        <v>0</v>
      </c>
      <c r="AQ50" s="244" t="str">
        <f t="shared" si="26"/>
        <v/>
      </c>
      <c r="AR50" s="244">
        <f t="shared" si="33"/>
        <v>0</v>
      </c>
      <c r="AS50" s="244" t="str">
        <f t="shared" si="27"/>
        <v/>
      </c>
    </row>
    <row r="51" spans="1:45">
      <c r="A51" s="34">
        <v>42</v>
      </c>
      <c r="B51" s="58"/>
      <c r="C51" s="58"/>
      <c r="D51" s="58"/>
      <c r="E51" s="237"/>
      <c r="F51" s="58"/>
      <c r="G51" s="59"/>
      <c r="H51" s="60"/>
      <c r="I51" s="181"/>
      <c r="J51" s="60"/>
      <c r="K51" s="181"/>
      <c r="L51" s="60"/>
      <c r="M51" s="201"/>
      <c r="N51" s="61"/>
      <c r="O51" s="61"/>
      <c r="P51" s="209"/>
      <c r="V51" s="5" t="str">
        <f t="shared" si="12"/>
        <v/>
      </c>
      <c r="W51" s="5" t="str">
        <f t="shared" si="13"/>
        <v/>
      </c>
      <c r="X51" s="5" t="str">
        <f t="shared" si="14"/>
        <v/>
      </c>
      <c r="Y51" s="5" t="str">
        <f t="shared" si="15"/>
        <v/>
      </c>
      <c r="Z51" s="5" t="str">
        <f t="shared" si="16"/>
        <v/>
      </c>
      <c r="AA51" s="10" t="str">
        <f>IF(F51="男",data_kyogisha!A43,"")</f>
        <v/>
      </c>
      <c r="AB51" s="5" t="str">
        <f t="shared" si="17"/>
        <v/>
      </c>
      <c r="AC51" s="5" t="str">
        <f t="shared" si="18"/>
        <v/>
      </c>
      <c r="AD51" s="5" t="str">
        <f t="shared" si="19"/>
        <v/>
      </c>
      <c r="AE51" s="5" t="str">
        <f t="shared" si="20"/>
        <v/>
      </c>
      <c r="AF51" s="5" t="str">
        <f t="shared" si="21"/>
        <v/>
      </c>
      <c r="AG51" s="244" t="str">
        <f>IF(F51="女",data_kyogisha!A43,"")</f>
        <v/>
      </c>
      <c r="AH51" s="244">
        <f t="shared" si="28"/>
        <v>0</v>
      </c>
      <c r="AI51" s="244" t="str">
        <f t="shared" si="22"/>
        <v/>
      </c>
      <c r="AJ51" s="244">
        <f t="shared" si="29"/>
        <v>0</v>
      </c>
      <c r="AK51" s="244" t="str">
        <f t="shared" si="23"/>
        <v/>
      </c>
      <c r="AL51" s="244">
        <f t="shared" si="30"/>
        <v>0</v>
      </c>
      <c r="AM51" s="244" t="str">
        <f t="shared" si="24"/>
        <v/>
      </c>
      <c r="AN51" s="244">
        <f t="shared" si="31"/>
        <v>0</v>
      </c>
      <c r="AO51" s="244" t="str">
        <f t="shared" si="25"/>
        <v/>
      </c>
      <c r="AP51" s="244">
        <f t="shared" si="32"/>
        <v>0</v>
      </c>
      <c r="AQ51" s="244" t="str">
        <f t="shared" si="26"/>
        <v/>
      </c>
      <c r="AR51" s="244">
        <f t="shared" si="33"/>
        <v>0</v>
      </c>
      <c r="AS51" s="244" t="str">
        <f t="shared" si="27"/>
        <v/>
      </c>
    </row>
    <row r="52" spans="1:45">
      <c r="A52" s="34">
        <v>43</v>
      </c>
      <c r="B52" s="58"/>
      <c r="C52" s="58"/>
      <c r="D52" s="58"/>
      <c r="E52" s="237"/>
      <c r="F52" s="58"/>
      <c r="G52" s="59"/>
      <c r="H52" s="60"/>
      <c r="I52" s="181"/>
      <c r="J52" s="60"/>
      <c r="K52" s="181"/>
      <c r="L52" s="60"/>
      <c r="M52" s="201"/>
      <c r="N52" s="61"/>
      <c r="O52" s="61"/>
      <c r="P52" s="209"/>
      <c r="V52" s="5" t="str">
        <f t="shared" si="12"/>
        <v/>
      </c>
      <c r="W52" s="5" t="str">
        <f t="shared" si="13"/>
        <v/>
      </c>
      <c r="X52" s="5" t="str">
        <f t="shared" si="14"/>
        <v/>
      </c>
      <c r="Y52" s="5" t="str">
        <f t="shared" si="15"/>
        <v/>
      </c>
      <c r="Z52" s="5" t="str">
        <f t="shared" si="16"/>
        <v/>
      </c>
      <c r="AA52" s="10" t="str">
        <f>IF(F52="男",data_kyogisha!A44,"")</f>
        <v/>
      </c>
      <c r="AB52" s="5" t="str">
        <f t="shared" si="17"/>
        <v/>
      </c>
      <c r="AC52" s="5" t="str">
        <f t="shared" si="18"/>
        <v/>
      </c>
      <c r="AD52" s="5" t="str">
        <f t="shared" si="19"/>
        <v/>
      </c>
      <c r="AE52" s="5" t="str">
        <f t="shared" si="20"/>
        <v/>
      </c>
      <c r="AF52" s="5" t="str">
        <f t="shared" si="21"/>
        <v/>
      </c>
      <c r="AG52" s="244" t="str">
        <f>IF(F52="女",data_kyogisha!A44,"")</f>
        <v/>
      </c>
      <c r="AH52" s="244">
        <f t="shared" si="28"/>
        <v>0</v>
      </c>
      <c r="AI52" s="244" t="str">
        <f t="shared" si="22"/>
        <v/>
      </c>
      <c r="AJ52" s="244">
        <f t="shared" si="29"/>
        <v>0</v>
      </c>
      <c r="AK52" s="244" t="str">
        <f t="shared" si="23"/>
        <v/>
      </c>
      <c r="AL52" s="244">
        <f t="shared" si="30"/>
        <v>0</v>
      </c>
      <c r="AM52" s="244" t="str">
        <f t="shared" si="24"/>
        <v/>
      </c>
      <c r="AN52" s="244">
        <f t="shared" si="31"/>
        <v>0</v>
      </c>
      <c r="AO52" s="244" t="str">
        <f t="shared" si="25"/>
        <v/>
      </c>
      <c r="AP52" s="244">
        <f t="shared" si="32"/>
        <v>0</v>
      </c>
      <c r="AQ52" s="244" t="str">
        <f t="shared" si="26"/>
        <v/>
      </c>
      <c r="AR52" s="244">
        <f t="shared" si="33"/>
        <v>0</v>
      </c>
      <c r="AS52" s="244" t="str">
        <f t="shared" si="27"/>
        <v/>
      </c>
    </row>
    <row r="53" spans="1:45">
      <c r="A53" s="34">
        <v>44</v>
      </c>
      <c r="B53" s="58"/>
      <c r="C53" s="58"/>
      <c r="D53" s="58"/>
      <c r="E53" s="237"/>
      <c r="F53" s="58"/>
      <c r="G53" s="59"/>
      <c r="H53" s="60"/>
      <c r="I53" s="181"/>
      <c r="J53" s="60"/>
      <c r="K53" s="181"/>
      <c r="L53" s="60"/>
      <c r="M53" s="201"/>
      <c r="N53" s="61"/>
      <c r="O53" s="61"/>
      <c r="P53" s="209"/>
      <c r="V53" s="5" t="str">
        <f t="shared" si="12"/>
        <v/>
      </c>
      <c r="W53" s="5" t="str">
        <f t="shared" si="13"/>
        <v/>
      </c>
      <c r="X53" s="5" t="str">
        <f t="shared" si="14"/>
        <v/>
      </c>
      <c r="Y53" s="5" t="str">
        <f t="shared" si="15"/>
        <v/>
      </c>
      <c r="Z53" s="5" t="str">
        <f t="shared" si="16"/>
        <v/>
      </c>
      <c r="AA53" s="10" t="str">
        <f>IF(F53="男",data_kyogisha!A45,"")</f>
        <v/>
      </c>
      <c r="AB53" s="5" t="str">
        <f t="shared" si="17"/>
        <v/>
      </c>
      <c r="AC53" s="5" t="str">
        <f t="shared" si="18"/>
        <v/>
      </c>
      <c r="AD53" s="5" t="str">
        <f t="shared" si="19"/>
        <v/>
      </c>
      <c r="AE53" s="5" t="str">
        <f t="shared" si="20"/>
        <v/>
      </c>
      <c r="AF53" s="5" t="str">
        <f t="shared" si="21"/>
        <v/>
      </c>
      <c r="AG53" s="244" t="str">
        <f>IF(F53="女",data_kyogisha!A45,"")</f>
        <v/>
      </c>
      <c r="AH53" s="244">
        <f t="shared" si="28"/>
        <v>0</v>
      </c>
      <c r="AI53" s="244" t="str">
        <f t="shared" si="22"/>
        <v/>
      </c>
      <c r="AJ53" s="244">
        <f t="shared" si="29"/>
        <v>0</v>
      </c>
      <c r="AK53" s="244" t="str">
        <f t="shared" si="23"/>
        <v/>
      </c>
      <c r="AL53" s="244">
        <f t="shared" si="30"/>
        <v>0</v>
      </c>
      <c r="AM53" s="244" t="str">
        <f t="shared" si="24"/>
        <v/>
      </c>
      <c r="AN53" s="244">
        <f t="shared" si="31"/>
        <v>0</v>
      </c>
      <c r="AO53" s="244" t="str">
        <f t="shared" si="25"/>
        <v/>
      </c>
      <c r="AP53" s="244">
        <f t="shared" si="32"/>
        <v>0</v>
      </c>
      <c r="AQ53" s="244" t="str">
        <f t="shared" si="26"/>
        <v/>
      </c>
      <c r="AR53" s="244">
        <f t="shared" si="33"/>
        <v>0</v>
      </c>
      <c r="AS53" s="244" t="str">
        <f t="shared" si="27"/>
        <v/>
      </c>
    </row>
    <row r="54" spans="1:45">
      <c r="A54" s="34">
        <v>45</v>
      </c>
      <c r="B54" s="58"/>
      <c r="C54" s="58"/>
      <c r="D54" s="58"/>
      <c r="E54" s="237"/>
      <c r="F54" s="58"/>
      <c r="G54" s="59"/>
      <c r="H54" s="60"/>
      <c r="I54" s="181"/>
      <c r="J54" s="60"/>
      <c r="K54" s="181"/>
      <c r="L54" s="60"/>
      <c r="M54" s="201"/>
      <c r="N54" s="61"/>
      <c r="O54" s="61"/>
      <c r="P54" s="209"/>
      <c r="V54" s="5" t="str">
        <f t="shared" si="12"/>
        <v/>
      </c>
      <c r="W54" s="5" t="str">
        <f t="shared" si="13"/>
        <v/>
      </c>
      <c r="X54" s="5" t="str">
        <f t="shared" si="14"/>
        <v/>
      </c>
      <c r="Y54" s="5" t="str">
        <f t="shared" si="15"/>
        <v/>
      </c>
      <c r="Z54" s="5" t="str">
        <f t="shared" si="16"/>
        <v/>
      </c>
      <c r="AA54" s="10" t="str">
        <f>IF(F54="男",data_kyogisha!A46,"")</f>
        <v/>
      </c>
      <c r="AB54" s="5" t="str">
        <f t="shared" si="17"/>
        <v/>
      </c>
      <c r="AC54" s="5" t="str">
        <f t="shared" si="18"/>
        <v/>
      </c>
      <c r="AD54" s="5" t="str">
        <f t="shared" si="19"/>
        <v/>
      </c>
      <c r="AE54" s="5" t="str">
        <f t="shared" si="20"/>
        <v/>
      </c>
      <c r="AF54" s="5" t="str">
        <f t="shared" si="21"/>
        <v/>
      </c>
      <c r="AG54" s="244" t="str">
        <f>IF(F54="女",data_kyogisha!A46,"")</f>
        <v/>
      </c>
      <c r="AH54" s="244">
        <f t="shared" si="28"/>
        <v>0</v>
      </c>
      <c r="AI54" s="244" t="str">
        <f t="shared" si="22"/>
        <v/>
      </c>
      <c r="AJ54" s="244">
        <f t="shared" si="29"/>
        <v>0</v>
      </c>
      <c r="AK54" s="244" t="str">
        <f t="shared" si="23"/>
        <v/>
      </c>
      <c r="AL54" s="244">
        <f t="shared" si="30"/>
        <v>0</v>
      </c>
      <c r="AM54" s="244" t="str">
        <f t="shared" si="24"/>
        <v/>
      </c>
      <c r="AN54" s="244">
        <f t="shared" si="31"/>
        <v>0</v>
      </c>
      <c r="AO54" s="244" t="str">
        <f t="shared" si="25"/>
        <v/>
      </c>
      <c r="AP54" s="244">
        <f t="shared" si="32"/>
        <v>0</v>
      </c>
      <c r="AQ54" s="244" t="str">
        <f t="shared" si="26"/>
        <v/>
      </c>
      <c r="AR54" s="244">
        <f t="shared" si="33"/>
        <v>0</v>
      </c>
      <c r="AS54" s="244" t="str">
        <f t="shared" si="27"/>
        <v/>
      </c>
    </row>
    <row r="55" spans="1:45">
      <c r="A55" s="34">
        <v>46</v>
      </c>
      <c r="B55" s="58"/>
      <c r="C55" s="58"/>
      <c r="D55" s="58"/>
      <c r="E55" s="237"/>
      <c r="F55" s="58"/>
      <c r="G55" s="59"/>
      <c r="H55" s="60"/>
      <c r="I55" s="181"/>
      <c r="J55" s="60"/>
      <c r="K55" s="181"/>
      <c r="L55" s="60"/>
      <c r="M55" s="201"/>
      <c r="N55" s="61"/>
      <c r="O55" s="61"/>
      <c r="P55" s="209"/>
      <c r="V55" s="5" t="str">
        <f t="shared" si="12"/>
        <v/>
      </c>
      <c r="W55" s="5" t="str">
        <f t="shared" si="13"/>
        <v/>
      </c>
      <c r="X55" s="5" t="str">
        <f t="shared" si="14"/>
        <v/>
      </c>
      <c r="Y55" s="5" t="str">
        <f t="shared" si="15"/>
        <v/>
      </c>
      <c r="Z55" s="5" t="str">
        <f t="shared" si="16"/>
        <v/>
      </c>
      <c r="AA55" s="10" t="str">
        <f>IF(F55="男",data_kyogisha!A47,"")</f>
        <v/>
      </c>
      <c r="AB55" s="5" t="str">
        <f t="shared" si="17"/>
        <v/>
      </c>
      <c r="AC55" s="5" t="str">
        <f t="shared" si="18"/>
        <v/>
      </c>
      <c r="AD55" s="5" t="str">
        <f t="shared" si="19"/>
        <v/>
      </c>
      <c r="AE55" s="5" t="str">
        <f t="shared" si="20"/>
        <v/>
      </c>
      <c r="AF55" s="5" t="str">
        <f t="shared" si="21"/>
        <v/>
      </c>
      <c r="AG55" s="244" t="str">
        <f>IF(F55="女",data_kyogisha!A47,"")</f>
        <v/>
      </c>
      <c r="AH55" s="244">
        <f t="shared" si="28"/>
        <v>0</v>
      </c>
      <c r="AI55" s="244" t="str">
        <f t="shared" si="22"/>
        <v/>
      </c>
      <c r="AJ55" s="244">
        <f t="shared" si="29"/>
        <v>0</v>
      </c>
      <c r="AK55" s="244" t="str">
        <f t="shared" si="23"/>
        <v/>
      </c>
      <c r="AL55" s="244">
        <f t="shared" si="30"/>
        <v>0</v>
      </c>
      <c r="AM55" s="244" t="str">
        <f t="shared" si="24"/>
        <v/>
      </c>
      <c r="AN55" s="244">
        <f t="shared" si="31"/>
        <v>0</v>
      </c>
      <c r="AO55" s="244" t="str">
        <f t="shared" si="25"/>
        <v/>
      </c>
      <c r="AP55" s="244">
        <f t="shared" si="32"/>
        <v>0</v>
      </c>
      <c r="AQ55" s="244" t="str">
        <f t="shared" si="26"/>
        <v/>
      </c>
      <c r="AR55" s="244">
        <f t="shared" si="33"/>
        <v>0</v>
      </c>
      <c r="AS55" s="244" t="str">
        <f t="shared" si="27"/>
        <v/>
      </c>
    </row>
    <row r="56" spans="1:45">
      <c r="A56" s="34">
        <v>47</v>
      </c>
      <c r="B56" s="58"/>
      <c r="C56" s="58"/>
      <c r="D56" s="58"/>
      <c r="E56" s="237"/>
      <c r="F56" s="58"/>
      <c r="G56" s="59"/>
      <c r="H56" s="60"/>
      <c r="I56" s="181"/>
      <c r="J56" s="60"/>
      <c r="K56" s="181"/>
      <c r="L56" s="60"/>
      <c r="M56" s="201"/>
      <c r="N56" s="61"/>
      <c r="O56" s="61"/>
      <c r="P56" s="209"/>
      <c r="V56" s="5" t="str">
        <f t="shared" si="12"/>
        <v/>
      </c>
      <c r="W56" s="5" t="str">
        <f t="shared" si="13"/>
        <v/>
      </c>
      <c r="X56" s="5" t="str">
        <f t="shared" si="14"/>
        <v/>
      </c>
      <c r="Y56" s="5" t="str">
        <f t="shared" si="15"/>
        <v/>
      </c>
      <c r="Z56" s="5" t="str">
        <f t="shared" si="16"/>
        <v/>
      </c>
      <c r="AA56" s="10" t="str">
        <f>IF(F56="男",data_kyogisha!A48,"")</f>
        <v/>
      </c>
      <c r="AB56" s="5" t="str">
        <f t="shared" si="17"/>
        <v/>
      </c>
      <c r="AC56" s="5" t="str">
        <f t="shared" si="18"/>
        <v/>
      </c>
      <c r="AD56" s="5" t="str">
        <f t="shared" si="19"/>
        <v/>
      </c>
      <c r="AE56" s="5" t="str">
        <f t="shared" si="20"/>
        <v/>
      </c>
      <c r="AF56" s="5" t="str">
        <f t="shared" si="21"/>
        <v/>
      </c>
      <c r="AG56" s="244" t="str">
        <f>IF(F56="女",data_kyogisha!A48,"")</f>
        <v/>
      </c>
      <c r="AH56" s="244">
        <f t="shared" si="28"/>
        <v>0</v>
      </c>
      <c r="AI56" s="244" t="str">
        <f t="shared" si="22"/>
        <v/>
      </c>
      <c r="AJ56" s="244">
        <f t="shared" si="29"/>
        <v>0</v>
      </c>
      <c r="AK56" s="244" t="str">
        <f t="shared" si="23"/>
        <v/>
      </c>
      <c r="AL56" s="244">
        <f t="shared" si="30"/>
        <v>0</v>
      </c>
      <c r="AM56" s="244" t="str">
        <f t="shared" si="24"/>
        <v/>
      </c>
      <c r="AN56" s="244">
        <f t="shared" si="31"/>
        <v>0</v>
      </c>
      <c r="AO56" s="244" t="str">
        <f t="shared" si="25"/>
        <v/>
      </c>
      <c r="AP56" s="244">
        <f t="shared" si="32"/>
        <v>0</v>
      </c>
      <c r="AQ56" s="244" t="str">
        <f t="shared" si="26"/>
        <v/>
      </c>
      <c r="AR56" s="244">
        <f t="shared" si="33"/>
        <v>0</v>
      </c>
      <c r="AS56" s="244" t="str">
        <f t="shared" si="27"/>
        <v/>
      </c>
    </row>
    <row r="57" spans="1:45">
      <c r="A57" s="34">
        <v>48</v>
      </c>
      <c r="B57" s="58"/>
      <c r="C57" s="58"/>
      <c r="D57" s="58"/>
      <c r="E57" s="237"/>
      <c r="F57" s="58"/>
      <c r="G57" s="59"/>
      <c r="H57" s="60"/>
      <c r="I57" s="181"/>
      <c r="J57" s="60"/>
      <c r="K57" s="181"/>
      <c r="L57" s="60"/>
      <c r="M57" s="201"/>
      <c r="N57" s="61"/>
      <c r="O57" s="61"/>
      <c r="P57" s="209"/>
      <c r="V57" s="5" t="str">
        <f t="shared" si="12"/>
        <v/>
      </c>
      <c r="W57" s="5" t="str">
        <f t="shared" si="13"/>
        <v/>
      </c>
      <c r="X57" s="5" t="str">
        <f t="shared" si="14"/>
        <v/>
      </c>
      <c r="Y57" s="5" t="str">
        <f t="shared" si="15"/>
        <v/>
      </c>
      <c r="Z57" s="5" t="str">
        <f t="shared" si="16"/>
        <v/>
      </c>
      <c r="AA57" s="10" t="str">
        <f>IF(F57="男",data_kyogisha!A49,"")</f>
        <v/>
      </c>
      <c r="AB57" s="5" t="str">
        <f t="shared" si="17"/>
        <v/>
      </c>
      <c r="AC57" s="5" t="str">
        <f t="shared" si="18"/>
        <v/>
      </c>
      <c r="AD57" s="5" t="str">
        <f t="shared" si="19"/>
        <v/>
      </c>
      <c r="AE57" s="5" t="str">
        <f t="shared" si="20"/>
        <v/>
      </c>
      <c r="AF57" s="5" t="str">
        <f t="shared" si="21"/>
        <v/>
      </c>
      <c r="AG57" s="244" t="str">
        <f>IF(F57="女",data_kyogisha!A49,"")</f>
        <v/>
      </c>
      <c r="AH57" s="244">
        <f t="shared" si="28"/>
        <v>0</v>
      </c>
      <c r="AI57" s="244" t="str">
        <f t="shared" si="22"/>
        <v/>
      </c>
      <c r="AJ57" s="244">
        <f t="shared" si="29"/>
        <v>0</v>
      </c>
      <c r="AK57" s="244" t="str">
        <f t="shared" si="23"/>
        <v/>
      </c>
      <c r="AL57" s="244">
        <f t="shared" si="30"/>
        <v>0</v>
      </c>
      <c r="AM57" s="244" t="str">
        <f t="shared" si="24"/>
        <v/>
      </c>
      <c r="AN57" s="244">
        <f t="shared" si="31"/>
        <v>0</v>
      </c>
      <c r="AO57" s="244" t="str">
        <f t="shared" si="25"/>
        <v/>
      </c>
      <c r="AP57" s="244">
        <f t="shared" si="32"/>
        <v>0</v>
      </c>
      <c r="AQ57" s="244" t="str">
        <f t="shared" si="26"/>
        <v/>
      </c>
      <c r="AR57" s="244">
        <f t="shared" si="33"/>
        <v>0</v>
      </c>
      <c r="AS57" s="244" t="str">
        <f t="shared" si="27"/>
        <v/>
      </c>
    </row>
    <row r="58" spans="1:45">
      <c r="A58" s="34">
        <v>49</v>
      </c>
      <c r="B58" s="58"/>
      <c r="C58" s="58"/>
      <c r="D58" s="58"/>
      <c r="E58" s="237"/>
      <c r="F58" s="58"/>
      <c r="G58" s="59"/>
      <c r="H58" s="60"/>
      <c r="I58" s="181"/>
      <c r="J58" s="60"/>
      <c r="K58" s="181"/>
      <c r="L58" s="60"/>
      <c r="M58" s="201"/>
      <c r="N58" s="61"/>
      <c r="O58" s="61"/>
      <c r="P58" s="209"/>
      <c r="V58" s="5" t="str">
        <f t="shared" si="12"/>
        <v/>
      </c>
      <c r="W58" s="5" t="str">
        <f t="shared" si="13"/>
        <v/>
      </c>
      <c r="X58" s="5" t="str">
        <f t="shared" si="14"/>
        <v/>
      </c>
      <c r="Y58" s="5" t="str">
        <f t="shared" si="15"/>
        <v/>
      </c>
      <c r="Z58" s="5" t="str">
        <f t="shared" si="16"/>
        <v/>
      </c>
      <c r="AA58" s="10" t="str">
        <f>IF(F58="男",data_kyogisha!A50,"")</f>
        <v/>
      </c>
      <c r="AB58" s="5" t="str">
        <f t="shared" si="17"/>
        <v/>
      </c>
      <c r="AC58" s="5" t="str">
        <f t="shared" si="18"/>
        <v/>
      </c>
      <c r="AD58" s="5" t="str">
        <f t="shared" si="19"/>
        <v/>
      </c>
      <c r="AE58" s="5" t="str">
        <f t="shared" si="20"/>
        <v/>
      </c>
      <c r="AF58" s="5" t="str">
        <f t="shared" si="21"/>
        <v/>
      </c>
      <c r="AG58" s="244" t="str">
        <f>IF(F58="女",data_kyogisha!A50,"")</f>
        <v/>
      </c>
      <c r="AH58" s="244">
        <f t="shared" si="28"/>
        <v>0</v>
      </c>
      <c r="AI58" s="244" t="str">
        <f t="shared" si="22"/>
        <v/>
      </c>
      <c r="AJ58" s="244">
        <f t="shared" si="29"/>
        <v>0</v>
      </c>
      <c r="AK58" s="244" t="str">
        <f t="shared" si="23"/>
        <v/>
      </c>
      <c r="AL58" s="244">
        <f t="shared" si="30"/>
        <v>0</v>
      </c>
      <c r="AM58" s="244" t="str">
        <f t="shared" si="24"/>
        <v/>
      </c>
      <c r="AN58" s="244">
        <f t="shared" si="31"/>
        <v>0</v>
      </c>
      <c r="AO58" s="244" t="str">
        <f t="shared" si="25"/>
        <v/>
      </c>
      <c r="AP58" s="244">
        <f t="shared" si="32"/>
        <v>0</v>
      </c>
      <c r="AQ58" s="244" t="str">
        <f t="shared" si="26"/>
        <v/>
      </c>
      <c r="AR58" s="244">
        <f t="shared" si="33"/>
        <v>0</v>
      </c>
      <c r="AS58" s="244" t="str">
        <f t="shared" si="27"/>
        <v/>
      </c>
    </row>
    <row r="59" spans="1:45">
      <c r="A59" s="34">
        <v>50</v>
      </c>
      <c r="B59" s="58"/>
      <c r="C59" s="58"/>
      <c r="D59" s="58"/>
      <c r="E59" s="237"/>
      <c r="F59" s="58"/>
      <c r="G59" s="59"/>
      <c r="H59" s="60"/>
      <c r="I59" s="181"/>
      <c r="J59" s="60"/>
      <c r="K59" s="181"/>
      <c r="L59" s="60"/>
      <c r="M59" s="201"/>
      <c r="N59" s="61"/>
      <c r="O59" s="61"/>
      <c r="P59" s="209"/>
      <c r="V59" s="5" t="str">
        <f t="shared" si="12"/>
        <v/>
      </c>
      <c r="W59" s="5" t="str">
        <f t="shared" si="13"/>
        <v/>
      </c>
      <c r="X59" s="5" t="str">
        <f t="shared" si="14"/>
        <v/>
      </c>
      <c r="Y59" s="5" t="str">
        <f t="shared" si="15"/>
        <v/>
      </c>
      <c r="Z59" s="5" t="str">
        <f t="shared" si="16"/>
        <v/>
      </c>
      <c r="AA59" s="10" t="str">
        <f>IF(F59="男",data_kyogisha!A51,"")</f>
        <v/>
      </c>
      <c r="AB59" s="5" t="str">
        <f t="shared" si="17"/>
        <v/>
      </c>
      <c r="AC59" s="5" t="str">
        <f t="shared" si="18"/>
        <v/>
      </c>
      <c r="AD59" s="5" t="str">
        <f t="shared" si="19"/>
        <v/>
      </c>
      <c r="AE59" s="5" t="str">
        <f t="shared" si="20"/>
        <v/>
      </c>
      <c r="AF59" s="5" t="str">
        <f t="shared" si="21"/>
        <v/>
      </c>
      <c r="AG59" s="244" t="str">
        <f>IF(F59="女",data_kyogisha!A51,"")</f>
        <v/>
      </c>
      <c r="AH59" s="244">
        <f t="shared" si="28"/>
        <v>0</v>
      </c>
      <c r="AI59" s="244" t="str">
        <f t="shared" si="22"/>
        <v/>
      </c>
      <c r="AJ59" s="244">
        <f t="shared" si="29"/>
        <v>0</v>
      </c>
      <c r="AK59" s="244" t="str">
        <f t="shared" si="23"/>
        <v/>
      </c>
      <c r="AL59" s="244">
        <f t="shared" si="30"/>
        <v>0</v>
      </c>
      <c r="AM59" s="244" t="str">
        <f t="shared" si="24"/>
        <v/>
      </c>
      <c r="AN59" s="244">
        <f t="shared" si="31"/>
        <v>0</v>
      </c>
      <c r="AO59" s="244" t="str">
        <f t="shared" si="25"/>
        <v/>
      </c>
      <c r="AP59" s="244">
        <f t="shared" si="32"/>
        <v>0</v>
      </c>
      <c r="AQ59" s="244" t="str">
        <f t="shared" si="26"/>
        <v/>
      </c>
      <c r="AR59" s="244">
        <f t="shared" si="33"/>
        <v>0</v>
      </c>
      <c r="AS59" s="244" t="str">
        <f t="shared" si="27"/>
        <v/>
      </c>
    </row>
    <row r="60" spans="1:45">
      <c r="A60" s="34">
        <v>51</v>
      </c>
      <c r="B60" s="58"/>
      <c r="C60" s="58"/>
      <c r="D60" s="58"/>
      <c r="E60" s="237"/>
      <c r="F60" s="58"/>
      <c r="G60" s="59"/>
      <c r="H60" s="60"/>
      <c r="I60" s="181"/>
      <c r="J60" s="60"/>
      <c r="K60" s="181"/>
      <c r="L60" s="60"/>
      <c r="M60" s="201"/>
      <c r="N60" s="61"/>
      <c r="O60" s="61"/>
      <c r="P60" s="209"/>
      <c r="V60" s="5" t="str">
        <f t="shared" si="12"/>
        <v/>
      </c>
      <c r="W60" s="5" t="str">
        <f t="shared" si="13"/>
        <v/>
      </c>
      <c r="X60" s="5" t="str">
        <f t="shared" si="14"/>
        <v/>
      </c>
      <c r="Y60" s="5" t="str">
        <f t="shared" si="15"/>
        <v/>
      </c>
      <c r="Z60" s="5" t="str">
        <f t="shared" si="16"/>
        <v/>
      </c>
      <c r="AA60" s="10" t="str">
        <f>IF(F60="男",data_kyogisha!A52,"")</f>
        <v/>
      </c>
      <c r="AB60" s="5" t="str">
        <f t="shared" si="17"/>
        <v/>
      </c>
      <c r="AC60" s="5" t="str">
        <f t="shared" si="18"/>
        <v/>
      </c>
      <c r="AD60" s="5" t="str">
        <f t="shared" si="19"/>
        <v/>
      </c>
      <c r="AE60" s="5" t="str">
        <f t="shared" si="20"/>
        <v/>
      </c>
      <c r="AF60" s="5" t="str">
        <f t="shared" si="21"/>
        <v/>
      </c>
      <c r="AG60" s="244" t="str">
        <f>IF(F60="女",data_kyogisha!A52,"")</f>
        <v/>
      </c>
      <c r="AH60" s="244">
        <f t="shared" si="28"/>
        <v>0</v>
      </c>
      <c r="AI60" s="244" t="str">
        <f t="shared" si="22"/>
        <v/>
      </c>
      <c r="AJ60" s="244">
        <f t="shared" si="29"/>
        <v>0</v>
      </c>
      <c r="AK60" s="244" t="str">
        <f t="shared" si="23"/>
        <v/>
      </c>
      <c r="AL60" s="244">
        <f t="shared" si="30"/>
        <v>0</v>
      </c>
      <c r="AM60" s="244" t="str">
        <f t="shared" si="24"/>
        <v/>
      </c>
      <c r="AN60" s="244">
        <f t="shared" si="31"/>
        <v>0</v>
      </c>
      <c r="AO60" s="244" t="str">
        <f t="shared" si="25"/>
        <v/>
      </c>
      <c r="AP60" s="244">
        <f t="shared" si="32"/>
        <v>0</v>
      </c>
      <c r="AQ60" s="244" t="str">
        <f t="shared" si="26"/>
        <v/>
      </c>
      <c r="AR60" s="244">
        <f t="shared" si="33"/>
        <v>0</v>
      </c>
      <c r="AS60" s="244" t="str">
        <f t="shared" si="27"/>
        <v/>
      </c>
    </row>
    <row r="61" spans="1:45">
      <c r="A61" s="34">
        <v>52</v>
      </c>
      <c r="B61" s="58"/>
      <c r="C61" s="58"/>
      <c r="D61" s="58"/>
      <c r="E61" s="237"/>
      <c r="F61" s="58"/>
      <c r="G61" s="59"/>
      <c r="H61" s="60"/>
      <c r="I61" s="181"/>
      <c r="J61" s="60"/>
      <c r="K61" s="181"/>
      <c r="L61" s="60"/>
      <c r="M61" s="201"/>
      <c r="N61" s="61"/>
      <c r="O61" s="61"/>
      <c r="P61" s="209"/>
      <c r="V61" s="5" t="str">
        <f t="shared" si="12"/>
        <v/>
      </c>
      <c r="W61" s="5" t="str">
        <f t="shared" si="13"/>
        <v/>
      </c>
      <c r="X61" s="5" t="str">
        <f t="shared" si="14"/>
        <v/>
      </c>
      <c r="Y61" s="5" t="str">
        <f t="shared" si="15"/>
        <v/>
      </c>
      <c r="Z61" s="5" t="str">
        <f t="shared" si="16"/>
        <v/>
      </c>
      <c r="AA61" s="10" t="str">
        <f>IF(F61="男",data_kyogisha!A53,"")</f>
        <v/>
      </c>
      <c r="AB61" s="5" t="str">
        <f t="shared" si="17"/>
        <v/>
      </c>
      <c r="AC61" s="5" t="str">
        <f t="shared" si="18"/>
        <v/>
      </c>
      <c r="AD61" s="5" t="str">
        <f t="shared" si="19"/>
        <v/>
      </c>
      <c r="AE61" s="5" t="str">
        <f t="shared" si="20"/>
        <v/>
      </c>
      <c r="AF61" s="5" t="str">
        <f t="shared" si="21"/>
        <v/>
      </c>
      <c r="AG61" s="244" t="str">
        <f>IF(F61="女",data_kyogisha!A53,"")</f>
        <v/>
      </c>
      <c r="AH61" s="244">
        <f t="shared" si="28"/>
        <v>0</v>
      </c>
      <c r="AI61" s="244" t="str">
        <f t="shared" si="22"/>
        <v/>
      </c>
      <c r="AJ61" s="244">
        <f t="shared" si="29"/>
        <v>0</v>
      </c>
      <c r="AK61" s="244" t="str">
        <f t="shared" si="23"/>
        <v/>
      </c>
      <c r="AL61" s="244">
        <f t="shared" si="30"/>
        <v>0</v>
      </c>
      <c r="AM61" s="244" t="str">
        <f t="shared" si="24"/>
        <v/>
      </c>
      <c r="AN61" s="244">
        <f t="shared" si="31"/>
        <v>0</v>
      </c>
      <c r="AO61" s="244" t="str">
        <f t="shared" si="25"/>
        <v/>
      </c>
      <c r="AP61" s="244">
        <f t="shared" si="32"/>
        <v>0</v>
      </c>
      <c r="AQ61" s="244" t="str">
        <f t="shared" si="26"/>
        <v/>
      </c>
      <c r="AR61" s="244">
        <f t="shared" si="33"/>
        <v>0</v>
      </c>
      <c r="AS61" s="244" t="str">
        <f t="shared" si="27"/>
        <v/>
      </c>
    </row>
    <row r="62" spans="1:45">
      <c r="A62" s="34">
        <v>53</v>
      </c>
      <c r="B62" s="58"/>
      <c r="C62" s="58"/>
      <c r="D62" s="58"/>
      <c r="E62" s="237"/>
      <c r="F62" s="58"/>
      <c r="G62" s="59"/>
      <c r="H62" s="60"/>
      <c r="I62" s="181"/>
      <c r="J62" s="60"/>
      <c r="K62" s="181"/>
      <c r="L62" s="60"/>
      <c r="M62" s="201"/>
      <c r="N62" s="61"/>
      <c r="O62" s="61"/>
      <c r="P62" s="209"/>
      <c r="V62" s="5" t="str">
        <f t="shared" si="12"/>
        <v/>
      </c>
      <c r="W62" s="5" t="str">
        <f t="shared" si="13"/>
        <v/>
      </c>
      <c r="X62" s="5" t="str">
        <f t="shared" si="14"/>
        <v/>
      </c>
      <c r="Y62" s="5" t="str">
        <f t="shared" si="15"/>
        <v/>
      </c>
      <c r="Z62" s="5" t="str">
        <f t="shared" si="16"/>
        <v/>
      </c>
      <c r="AA62" s="10" t="str">
        <f>IF(F62="男",data_kyogisha!A54,"")</f>
        <v/>
      </c>
      <c r="AB62" s="5" t="str">
        <f t="shared" si="17"/>
        <v/>
      </c>
      <c r="AC62" s="5" t="str">
        <f t="shared" si="18"/>
        <v/>
      </c>
      <c r="AD62" s="5" t="str">
        <f t="shared" si="19"/>
        <v/>
      </c>
      <c r="AE62" s="5" t="str">
        <f t="shared" si="20"/>
        <v/>
      </c>
      <c r="AF62" s="5" t="str">
        <f t="shared" si="21"/>
        <v/>
      </c>
      <c r="AG62" s="244" t="str">
        <f>IF(F62="女",data_kyogisha!A54,"")</f>
        <v/>
      </c>
      <c r="AH62" s="244">
        <f t="shared" si="28"/>
        <v>0</v>
      </c>
      <c r="AI62" s="244" t="str">
        <f t="shared" si="22"/>
        <v/>
      </c>
      <c r="AJ62" s="244">
        <f t="shared" si="29"/>
        <v>0</v>
      </c>
      <c r="AK62" s="244" t="str">
        <f t="shared" si="23"/>
        <v/>
      </c>
      <c r="AL62" s="244">
        <f t="shared" si="30"/>
        <v>0</v>
      </c>
      <c r="AM62" s="244" t="str">
        <f t="shared" si="24"/>
        <v/>
      </c>
      <c r="AN62" s="244">
        <f t="shared" si="31"/>
        <v>0</v>
      </c>
      <c r="AO62" s="244" t="str">
        <f t="shared" si="25"/>
        <v/>
      </c>
      <c r="AP62" s="244">
        <f t="shared" si="32"/>
        <v>0</v>
      </c>
      <c r="AQ62" s="244" t="str">
        <f t="shared" si="26"/>
        <v/>
      </c>
      <c r="AR62" s="244">
        <f t="shared" si="33"/>
        <v>0</v>
      </c>
      <c r="AS62" s="244" t="str">
        <f t="shared" si="27"/>
        <v/>
      </c>
    </row>
    <row r="63" spans="1:45">
      <c r="A63" s="34">
        <v>54</v>
      </c>
      <c r="B63" s="58"/>
      <c r="C63" s="58"/>
      <c r="D63" s="58"/>
      <c r="E63" s="237"/>
      <c r="F63" s="58"/>
      <c r="G63" s="59"/>
      <c r="H63" s="60"/>
      <c r="I63" s="181"/>
      <c r="J63" s="60"/>
      <c r="K63" s="181"/>
      <c r="L63" s="60"/>
      <c r="M63" s="201"/>
      <c r="N63" s="61"/>
      <c r="O63" s="61"/>
      <c r="P63" s="209"/>
      <c r="V63" s="5" t="str">
        <f t="shared" si="12"/>
        <v/>
      </c>
      <c r="W63" s="5" t="str">
        <f t="shared" si="13"/>
        <v/>
      </c>
      <c r="X63" s="5" t="str">
        <f t="shared" si="14"/>
        <v/>
      </c>
      <c r="Y63" s="5" t="str">
        <f t="shared" si="15"/>
        <v/>
      </c>
      <c r="Z63" s="5" t="str">
        <f t="shared" si="16"/>
        <v/>
      </c>
      <c r="AA63" s="10" t="str">
        <f>IF(F63="男",data_kyogisha!A55,"")</f>
        <v/>
      </c>
      <c r="AB63" s="5" t="str">
        <f t="shared" si="17"/>
        <v/>
      </c>
      <c r="AC63" s="5" t="str">
        <f t="shared" si="18"/>
        <v/>
      </c>
      <c r="AD63" s="5" t="str">
        <f t="shared" si="19"/>
        <v/>
      </c>
      <c r="AE63" s="5" t="str">
        <f t="shared" si="20"/>
        <v/>
      </c>
      <c r="AF63" s="5" t="str">
        <f t="shared" si="21"/>
        <v/>
      </c>
      <c r="AG63" s="244" t="str">
        <f>IF(F63="女",data_kyogisha!A55,"")</f>
        <v/>
      </c>
      <c r="AH63" s="244">
        <f t="shared" si="28"/>
        <v>0</v>
      </c>
      <c r="AI63" s="244" t="str">
        <f t="shared" si="22"/>
        <v/>
      </c>
      <c r="AJ63" s="244">
        <f t="shared" si="29"/>
        <v>0</v>
      </c>
      <c r="AK63" s="244" t="str">
        <f t="shared" si="23"/>
        <v/>
      </c>
      <c r="AL63" s="244">
        <f t="shared" si="30"/>
        <v>0</v>
      </c>
      <c r="AM63" s="244" t="str">
        <f t="shared" si="24"/>
        <v/>
      </c>
      <c r="AN63" s="244">
        <f t="shared" si="31"/>
        <v>0</v>
      </c>
      <c r="AO63" s="244" t="str">
        <f t="shared" si="25"/>
        <v/>
      </c>
      <c r="AP63" s="244">
        <f t="shared" si="32"/>
        <v>0</v>
      </c>
      <c r="AQ63" s="244" t="str">
        <f t="shared" si="26"/>
        <v/>
      </c>
      <c r="AR63" s="244">
        <f t="shared" si="33"/>
        <v>0</v>
      </c>
      <c r="AS63" s="244" t="str">
        <f t="shared" si="27"/>
        <v/>
      </c>
    </row>
    <row r="64" spans="1:45">
      <c r="A64" s="34">
        <v>55</v>
      </c>
      <c r="B64" s="58"/>
      <c r="C64" s="58"/>
      <c r="D64" s="58"/>
      <c r="E64" s="237"/>
      <c r="F64" s="58"/>
      <c r="G64" s="59"/>
      <c r="H64" s="60"/>
      <c r="I64" s="181"/>
      <c r="J64" s="60"/>
      <c r="K64" s="181"/>
      <c r="L64" s="60"/>
      <c r="M64" s="201"/>
      <c r="N64" s="61"/>
      <c r="O64" s="61"/>
      <c r="P64" s="209"/>
      <c r="V64" s="5" t="str">
        <f t="shared" si="12"/>
        <v/>
      </c>
      <c r="W64" s="5" t="str">
        <f t="shared" si="13"/>
        <v/>
      </c>
      <c r="X64" s="5" t="str">
        <f t="shared" si="14"/>
        <v/>
      </c>
      <c r="Y64" s="5" t="str">
        <f t="shared" si="15"/>
        <v/>
      </c>
      <c r="Z64" s="5" t="str">
        <f t="shared" si="16"/>
        <v/>
      </c>
      <c r="AA64" s="10" t="str">
        <f>IF(F64="男",data_kyogisha!A56,"")</f>
        <v/>
      </c>
      <c r="AB64" s="5" t="str">
        <f t="shared" si="17"/>
        <v/>
      </c>
      <c r="AC64" s="5" t="str">
        <f t="shared" si="18"/>
        <v/>
      </c>
      <c r="AD64" s="5" t="str">
        <f t="shared" si="19"/>
        <v/>
      </c>
      <c r="AE64" s="5" t="str">
        <f t="shared" si="20"/>
        <v/>
      </c>
      <c r="AF64" s="5" t="str">
        <f t="shared" si="21"/>
        <v/>
      </c>
      <c r="AG64" s="244" t="str">
        <f>IF(F64="女",data_kyogisha!A56,"")</f>
        <v/>
      </c>
      <c r="AH64" s="244">
        <f t="shared" si="28"/>
        <v>0</v>
      </c>
      <c r="AI64" s="244" t="str">
        <f t="shared" si="22"/>
        <v/>
      </c>
      <c r="AJ64" s="244">
        <f t="shared" si="29"/>
        <v>0</v>
      </c>
      <c r="AK64" s="244" t="str">
        <f t="shared" si="23"/>
        <v/>
      </c>
      <c r="AL64" s="244">
        <f t="shared" si="30"/>
        <v>0</v>
      </c>
      <c r="AM64" s="244" t="str">
        <f t="shared" si="24"/>
        <v/>
      </c>
      <c r="AN64" s="244">
        <f t="shared" si="31"/>
        <v>0</v>
      </c>
      <c r="AO64" s="244" t="str">
        <f t="shared" si="25"/>
        <v/>
      </c>
      <c r="AP64" s="244">
        <f t="shared" si="32"/>
        <v>0</v>
      </c>
      <c r="AQ64" s="244" t="str">
        <f t="shared" si="26"/>
        <v/>
      </c>
      <c r="AR64" s="244">
        <f t="shared" si="33"/>
        <v>0</v>
      </c>
      <c r="AS64" s="244" t="str">
        <f t="shared" si="27"/>
        <v/>
      </c>
    </row>
    <row r="65" spans="1:45">
      <c r="A65" s="34">
        <v>56</v>
      </c>
      <c r="B65" s="58"/>
      <c r="C65" s="58"/>
      <c r="D65" s="58"/>
      <c r="E65" s="237"/>
      <c r="F65" s="58"/>
      <c r="G65" s="59"/>
      <c r="H65" s="60"/>
      <c r="I65" s="181"/>
      <c r="J65" s="60"/>
      <c r="K65" s="181"/>
      <c r="L65" s="60"/>
      <c r="M65" s="201"/>
      <c r="N65" s="61"/>
      <c r="O65" s="61"/>
      <c r="P65" s="209"/>
      <c r="V65" s="5" t="str">
        <f t="shared" si="12"/>
        <v/>
      </c>
      <c r="W65" s="5" t="str">
        <f t="shared" si="13"/>
        <v/>
      </c>
      <c r="X65" s="5" t="str">
        <f t="shared" si="14"/>
        <v/>
      </c>
      <c r="Y65" s="5" t="str">
        <f t="shared" si="15"/>
        <v/>
      </c>
      <c r="Z65" s="5" t="str">
        <f t="shared" si="16"/>
        <v/>
      </c>
      <c r="AA65" s="10" t="str">
        <f>IF(F65="男",data_kyogisha!A57,"")</f>
        <v/>
      </c>
      <c r="AB65" s="5" t="str">
        <f t="shared" si="17"/>
        <v/>
      </c>
      <c r="AC65" s="5" t="str">
        <f t="shared" si="18"/>
        <v/>
      </c>
      <c r="AD65" s="5" t="str">
        <f t="shared" si="19"/>
        <v/>
      </c>
      <c r="AE65" s="5" t="str">
        <f t="shared" si="20"/>
        <v/>
      </c>
      <c r="AF65" s="5" t="str">
        <f t="shared" si="21"/>
        <v/>
      </c>
      <c r="AG65" s="244" t="str">
        <f>IF(F65="女",data_kyogisha!A57,"")</f>
        <v/>
      </c>
      <c r="AH65" s="244">
        <f t="shared" si="28"/>
        <v>0</v>
      </c>
      <c r="AI65" s="244" t="str">
        <f t="shared" si="22"/>
        <v/>
      </c>
      <c r="AJ65" s="244">
        <f t="shared" si="29"/>
        <v>0</v>
      </c>
      <c r="AK65" s="244" t="str">
        <f t="shared" si="23"/>
        <v/>
      </c>
      <c r="AL65" s="244">
        <f t="shared" si="30"/>
        <v>0</v>
      </c>
      <c r="AM65" s="244" t="str">
        <f t="shared" si="24"/>
        <v/>
      </c>
      <c r="AN65" s="244">
        <f t="shared" si="31"/>
        <v>0</v>
      </c>
      <c r="AO65" s="244" t="str">
        <f t="shared" si="25"/>
        <v/>
      </c>
      <c r="AP65" s="244">
        <f t="shared" si="32"/>
        <v>0</v>
      </c>
      <c r="AQ65" s="244" t="str">
        <f t="shared" si="26"/>
        <v/>
      </c>
      <c r="AR65" s="244">
        <f t="shared" si="33"/>
        <v>0</v>
      </c>
      <c r="AS65" s="244" t="str">
        <f t="shared" si="27"/>
        <v/>
      </c>
    </row>
    <row r="66" spans="1:45">
      <c r="A66" s="34">
        <v>57</v>
      </c>
      <c r="B66" s="58"/>
      <c r="C66" s="58"/>
      <c r="D66" s="58"/>
      <c r="E66" s="237"/>
      <c r="F66" s="58"/>
      <c r="G66" s="59"/>
      <c r="H66" s="60"/>
      <c r="I66" s="181"/>
      <c r="J66" s="60"/>
      <c r="K66" s="181"/>
      <c r="L66" s="60"/>
      <c r="M66" s="201"/>
      <c r="N66" s="61"/>
      <c r="O66" s="61"/>
      <c r="P66" s="209"/>
      <c r="V66" s="5" t="str">
        <f t="shared" si="12"/>
        <v/>
      </c>
      <c r="W66" s="5" t="str">
        <f t="shared" si="13"/>
        <v/>
      </c>
      <c r="X66" s="5" t="str">
        <f t="shared" si="14"/>
        <v/>
      </c>
      <c r="Y66" s="5" t="str">
        <f t="shared" si="15"/>
        <v/>
      </c>
      <c r="Z66" s="5" t="str">
        <f t="shared" si="16"/>
        <v/>
      </c>
      <c r="AA66" s="10" t="str">
        <f>IF(F66="男",data_kyogisha!A58,"")</f>
        <v/>
      </c>
      <c r="AB66" s="5" t="str">
        <f t="shared" si="17"/>
        <v/>
      </c>
      <c r="AC66" s="5" t="str">
        <f t="shared" si="18"/>
        <v/>
      </c>
      <c r="AD66" s="5" t="str">
        <f t="shared" si="19"/>
        <v/>
      </c>
      <c r="AE66" s="5" t="str">
        <f t="shared" si="20"/>
        <v/>
      </c>
      <c r="AF66" s="5" t="str">
        <f t="shared" si="21"/>
        <v/>
      </c>
      <c r="AG66" s="244" t="str">
        <f>IF(F66="女",data_kyogisha!A58,"")</f>
        <v/>
      </c>
      <c r="AH66" s="244">
        <f t="shared" si="28"/>
        <v>0</v>
      </c>
      <c r="AI66" s="244" t="str">
        <f t="shared" si="22"/>
        <v/>
      </c>
      <c r="AJ66" s="244">
        <f t="shared" si="29"/>
        <v>0</v>
      </c>
      <c r="AK66" s="244" t="str">
        <f t="shared" si="23"/>
        <v/>
      </c>
      <c r="AL66" s="244">
        <f t="shared" si="30"/>
        <v>0</v>
      </c>
      <c r="AM66" s="244" t="str">
        <f t="shared" si="24"/>
        <v/>
      </c>
      <c r="AN66" s="244">
        <f t="shared" si="31"/>
        <v>0</v>
      </c>
      <c r="AO66" s="244" t="str">
        <f t="shared" si="25"/>
        <v/>
      </c>
      <c r="AP66" s="244">
        <f t="shared" si="32"/>
        <v>0</v>
      </c>
      <c r="AQ66" s="244" t="str">
        <f t="shared" si="26"/>
        <v/>
      </c>
      <c r="AR66" s="244">
        <f t="shared" si="33"/>
        <v>0</v>
      </c>
      <c r="AS66" s="244" t="str">
        <f t="shared" si="27"/>
        <v/>
      </c>
    </row>
    <row r="67" spans="1:45">
      <c r="A67" s="34">
        <v>58</v>
      </c>
      <c r="B67" s="58"/>
      <c r="C67" s="58"/>
      <c r="D67" s="58"/>
      <c r="E67" s="237"/>
      <c r="F67" s="58"/>
      <c r="G67" s="59"/>
      <c r="H67" s="60"/>
      <c r="I67" s="181"/>
      <c r="J67" s="60"/>
      <c r="K67" s="181"/>
      <c r="L67" s="60"/>
      <c r="M67" s="201"/>
      <c r="N67" s="61"/>
      <c r="O67" s="61"/>
      <c r="P67" s="209"/>
      <c r="V67" s="5" t="str">
        <f t="shared" si="12"/>
        <v/>
      </c>
      <c r="W67" s="5" t="str">
        <f t="shared" si="13"/>
        <v/>
      </c>
      <c r="X67" s="5" t="str">
        <f t="shared" si="14"/>
        <v/>
      </c>
      <c r="Y67" s="5" t="str">
        <f t="shared" si="15"/>
        <v/>
      </c>
      <c r="Z67" s="5" t="str">
        <f t="shared" si="16"/>
        <v/>
      </c>
      <c r="AA67" s="10" t="str">
        <f>IF(F67="男",data_kyogisha!A59,"")</f>
        <v/>
      </c>
      <c r="AB67" s="5" t="str">
        <f t="shared" si="17"/>
        <v/>
      </c>
      <c r="AC67" s="5" t="str">
        <f t="shared" si="18"/>
        <v/>
      </c>
      <c r="AD67" s="5" t="str">
        <f t="shared" si="19"/>
        <v/>
      </c>
      <c r="AE67" s="5" t="str">
        <f t="shared" si="20"/>
        <v/>
      </c>
      <c r="AF67" s="5" t="str">
        <f t="shared" si="21"/>
        <v/>
      </c>
      <c r="AG67" s="244" t="str">
        <f>IF(F67="女",data_kyogisha!A59,"")</f>
        <v/>
      </c>
      <c r="AH67" s="244">
        <f t="shared" si="28"/>
        <v>0</v>
      </c>
      <c r="AI67" s="244" t="str">
        <f t="shared" si="22"/>
        <v/>
      </c>
      <c r="AJ67" s="244">
        <f t="shared" si="29"/>
        <v>0</v>
      </c>
      <c r="AK67" s="244" t="str">
        <f t="shared" si="23"/>
        <v/>
      </c>
      <c r="AL67" s="244">
        <f t="shared" si="30"/>
        <v>0</v>
      </c>
      <c r="AM67" s="244" t="str">
        <f t="shared" si="24"/>
        <v/>
      </c>
      <c r="AN67" s="244">
        <f t="shared" si="31"/>
        <v>0</v>
      </c>
      <c r="AO67" s="244" t="str">
        <f t="shared" si="25"/>
        <v/>
      </c>
      <c r="AP67" s="244">
        <f t="shared" si="32"/>
        <v>0</v>
      </c>
      <c r="AQ67" s="244" t="str">
        <f t="shared" si="26"/>
        <v/>
      </c>
      <c r="AR67" s="244">
        <f t="shared" si="33"/>
        <v>0</v>
      </c>
      <c r="AS67" s="244" t="str">
        <f t="shared" si="27"/>
        <v/>
      </c>
    </row>
    <row r="68" spans="1:45">
      <c r="A68" s="34">
        <v>59</v>
      </c>
      <c r="B68" s="58"/>
      <c r="C68" s="58"/>
      <c r="D68" s="58"/>
      <c r="E68" s="237"/>
      <c r="F68" s="58"/>
      <c r="G68" s="59"/>
      <c r="H68" s="60"/>
      <c r="I68" s="181"/>
      <c r="J68" s="60"/>
      <c r="K68" s="181"/>
      <c r="L68" s="60"/>
      <c r="M68" s="201"/>
      <c r="N68" s="61"/>
      <c r="O68" s="61"/>
      <c r="P68" s="209"/>
      <c r="V68" s="5" t="str">
        <f t="shared" si="12"/>
        <v/>
      </c>
      <c r="W68" s="5" t="str">
        <f t="shared" si="13"/>
        <v/>
      </c>
      <c r="X68" s="5" t="str">
        <f t="shared" si="14"/>
        <v/>
      </c>
      <c r="Y68" s="5" t="str">
        <f t="shared" si="15"/>
        <v/>
      </c>
      <c r="Z68" s="5" t="str">
        <f t="shared" si="16"/>
        <v/>
      </c>
      <c r="AA68" s="10" t="str">
        <f>IF(F68="男",data_kyogisha!A60,"")</f>
        <v/>
      </c>
      <c r="AB68" s="5" t="str">
        <f t="shared" si="17"/>
        <v/>
      </c>
      <c r="AC68" s="5" t="str">
        <f t="shared" si="18"/>
        <v/>
      </c>
      <c r="AD68" s="5" t="str">
        <f t="shared" si="19"/>
        <v/>
      </c>
      <c r="AE68" s="5" t="str">
        <f t="shared" si="20"/>
        <v/>
      </c>
      <c r="AF68" s="5" t="str">
        <f t="shared" si="21"/>
        <v/>
      </c>
      <c r="AG68" s="244" t="str">
        <f>IF(F68="女",data_kyogisha!A60,"")</f>
        <v/>
      </c>
      <c r="AH68" s="244">
        <f t="shared" si="28"/>
        <v>0</v>
      </c>
      <c r="AI68" s="244" t="str">
        <f t="shared" si="22"/>
        <v/>
      </c>
      <c r="AJ68" s="244">
        <f t="shared" si="29"/>
        <v>0</v>
      </c>
      <c r="AK68" s="244" t="str">
        <f t="shared" si="23"/>
        <v/>
      </c>
      <c r="AL68" s="244">
        <f t="shared" si="30"/>
        <v>0</v>
      </c>
      <c r="AM68" s="244" t="str">
        <f t="shared" si="24"/>
        <v/>
      </c>
      <c r="AN68" s="244">
        <f t="shared" si="31"/>
        <v>0</v>
      </c>
      <c r="AO68" s="244" t="str">
        <f t="shared" si="25"/>
        <v/>
      </c>
      <c r="AP68" s="244">
        <f t="shared" si="32"/>
        <v>0</v>
      </c>
      <c r="AQ68" s="244" t="str">
        <f t="shared" si="26"/>
        <v/>
      </c>
      <c r="AR68" s="244">
        <f t="shared" si="33"/>
        <v>0</v>
      </c>
      <c r="AS68" s="244" t="str">
        <f t="shared" si="27"/>
        <v/>
      </c>
    </row>
    <row r="69" spans="1:45">
      <c r="A69" s="34">
        <v>60</v>
      </c>
      <c r="B69" s="58"/>
      <c r="C69" s="58"/>
      <c r="D69" s="58"/>
      <c r="E69" s="237"/>
      <c r="F69" s="58"/>
      <c r="G69" s="59"/>
      <c r="H69" s="60"/>
      <c r="I69" s="181"/>
      <c r="J69" s="60"/>
      <c r="K69" s="181"/>
      <c r="L69" s="60"/>
      <c r="M69" s="201"/>
      <c r="N69" s="61"/>
      <c r="O69" s="61"/>
      <c r="P69" s="209"/>
      <c r="V69" s="5" t="str">
        <f t="shared" si="12"/>
        <v/>
      </c>
      <c r="W69" s="5" t="str">
        <f t="shared" si="13"/>
        <v/>
      </c>
      <c r="X69" s="5" t="str">
        <f t="shared" si="14"/>
        <v/>
      </c>
      <c r="Y69" s="5" t="str">
        <f t="shared" si="15"/>
        <v/>
      </c>
      <c r="Z69" s="5" t="str">
        <f t="shared" si="16"/>
        <v/>
      </c>
      <c r="AA69" s="10" t="str">
        <f>IF(F69="男",data_kyogisha!A61,"")</f>
        <v/>
      </c>
      <c r="AB69" s="5" t="str">
        <f t="shared" si="17"/>
        <v/>
      </c>
      <c r="AC69" s="5" t="str">
        <f t="shared" si="18"/>
        <v/>
      </c>
      <c r="AD69" s="5" t="str">
        <f t="shared" si="19"/>
        <v/>
      </c>
      <c r="AE69" s="5" t="str">
        <f t="shared" si="20"/>
        <v/>
      </c>
      <c r="AF69" s="5" t="str">
        <f t="shared" si="21"/>
        <v/>
      </c>
      <c r="AG69" s="244" t="str">
        <f>IF(F69="女",data_kyogisha!A61,"")</f>
        <v/>
      </c>
      <c r="AH69" s="244">
        <f t="shared" si="28"/>
        <v>0</v>
      </c>
      <c r="AI69" s="244" t="str">
        <f t="shared" si="22"/>
        <v/>
      </c>
      <c r="AJ69" s="244">
        <f t="shared" si="29"/>
        <v>0</v>
      </c>
      <c r="AK69" s="244" t="str">
        <f t="shared" si="23"/>
        <v/>
      </c>
      <c r="AL69" s="244">
        <f t="shared" si="30"/>
        <v>0</v>
      </c>
      <c r="AM69" s="244" t="str">
        <f t="shared" si="24"/>
        <v/>
      </c>
      <c r="AN69" s="244">
        <f t="shared" si="31"/>
        <v>0</v>
      </c>
      <c r="AO69" s="244" t="str">
        <f t="shared" si="25"/>
        <v/>
      </c>
      <c r="AP69" s="244">
        <f t="shared" si="32"/>
        <v>0</v>
      </c>
      <c r="AQ69" s="244" t="str">
        <f t="shared" si="26"/>
        <v/>
      </c>
      <c r="AR69" s="244">
        <f t="shared" si="33"/>
        <v>0</v>
      </c>
      <c r="AS69" s="244" t="str">
        <f t="shared" si="27"/>
        <v/>
      </c>
    </row>
    <row r="70" spans="1:45">
      <c r="A70" s="34">
        <v>61</v>
      </c>
      <c r="B70" s="58"/>
      <c r="C70" s="58"/>
      <c r="D70" s="58"/>
      <c r="E70" s="237"/>
      <c r="F70" s="58"/>
      <c r="G70" s="59"/>
      <c r="H70" s="60"/>
      <c r="I70" s="181"/>
      <c r="J70" s="60"/>
      <c r="K70" s="181"/>
      <c r="L70" s="60"/>
      <c r="M70" s="201"/>
      <c r="N70" s="61"/>
      <c r="O70" s="61"/>
      <c r="P70" s="209"/>
      <c r="V70" s="5" t="str">
        <f t="shared" si="12"/>
        <v/>
      </c>
      <c r="W70" s="5" t="str">
        <f t="shared" si="13"/>
        <v/>
      </c>
      <c r="X70" s="5" t="str">
        <f t="shared" si="14"/>
        <v/>
      </c>
      <c r="Y70" s="5" t="str">
        <f t="shared" si="15"/>
        <v/>
      </c>
      <c r="Z70" s="5" t="str">
        <f t="shared" si="16"/>
        <v/>
      </c>
      <c r="AA70" s="10" t="str">
        <f>IF(F70="男",data_kyogisha!A62,"")</f>
        <v/>
      </c>
      <c r="AB70" s="5" t="str">
        <f t="shared" si="17"/>
        <v/>
      </c>
      <c r="AC70" s="5" t="str">
        <f t="shared" si="18"/>
        <v/>
      </c>
      <c r="AD70" s="5" t="str">
        <f t="shared" si="19"/>
        <v/>
      </c>
      <c r="AE70" s="5" t="str">
        <f t="shared" si="20"/>
        <v/>
      </c>
      <c r="AF70" s="5" t="str">
        <f t="shared" si="21"/>
        <v/>
      </c>
      <c r="AG70" s="244" t="str">
        <f>IF(F70="女",data_kyogisha!A62,"")</f>
        <v/>
      </c>
      <c r="AH70" s="244">
        <f t="shared" si="28"/>
        <v>0</v>
      </c>
      <c r="AI70" s="244" t="str">
        <f t="shared" si="22"/>
        <v/>
      </c>
      <c r="AJ70" s="244">
        <f t="shared" si="29"/>
        <v>0</v>
      </c>
      <c r="AK70" s="244" t="str">
        <f t="shared" si="23"/>
        <v/>
      </c>
      <c r="AL70" s="244">
        <f t="shared" si="30"/>
        <v>0</v>
      </c>
      <c r="AM70" s="244" t="str">
        <f t="shared" si="24"/>
        <v/>
      </c>
      <c r="AN70" s="244">
        <f t="shared" si="31"/>
        <v>0</v>
      </c>
      <c r="AO70" s="244" t="str">
        <f t="shared" si="25"/>
        <v/>
      </c>
      <c r="AP70" s="244">
        <f t="shared" si="32"/>
        <v>0</v>
      </c>
      <c r="AQ70" s="244" t="str">
        <f t="shared" si="26"/>
        <v/>
      </c>
      <c r="AR70" s="244">
        <f t="shared" si="33"/>
        <v>0</v>
      </c>
      <c r="AS70" s="244" t="str">
        <f t="shared" si="27"/>
        <v/>
      </c>
    </row>
    <row r="71" spans="1:45">
      <c r="A71" s="34">
        <v>62</v>
      </c>
      <c r="B71" s="58"/>
      <c r="C71" s="58"/>
      <c r="D71" s="58"/>
      <c r="E71" s="237"/>
      <c r="F71" s="58"/>
      <c r="G71" s="59"/>
      <c r="H71" s="60"/>
      <c r="I71" s="181"/>
      <c r="J71" s="60"/>
      <c r="K71" s="181"/>
      <c r="L71" s="60"/>
      <c r="M71" s="201"/>
      <c r="N71" s="61"/>
      <c r="O71" s="61"/>
      <c r="P71" s="209"/>
      <c r="V71" s="5" t="str">
        <f t="shared" si="12"/>
        <v/>
      </c>
      <c r="W71" s="5" t="str">
        <f t="shared" si="13"/>
        <v/>
      </c>
      <c r="X71" s="5" t="str">
        <f t="shared" si="14"/>
        <v/>
      </c>
      <c r="Y71" s="5" t="str">
        <f t="shared" si="15"/>
        <v/>
      </c>
      <c r="Z71" s="5" t="str">
        <f t="shared" si="16"/>
        <v/>
      </c>
      <c r="AA71" s="10" t="str">
        <f>IF(F71="男",data_kyogisha!A63,"")</f>
        <v/>
      </c>
      <c r="AB71" s="5" t="str">
        <f t="shared" si="17"/>
        <v/>
      </c>
      <c r="AC71" s="5" t="str">
        <f t="shared" si="18"/>
        <v/>
      </c>
      <c r="AD71" s="5" t="str">
        <f t="shared" si="19"/>
        <v/>
      </c>
      <c r="AE71" s="5" t="str">
        <f t="shared" si="20"/>
        <v/>
      </c>
      <c r="AF71" s="5" t="str">
        <f t="shared" si="21"/>
        <v/>
      </c>
      <c r="AG71" s="244" t="str">
        <f>IF(F71="女",data_kyogisha!A63,"")</f>
        <v/>
      </c>
      <c r="AH71" s="244">
        <f t="shared" si="28"/>
        <v>0</v>
      </c>
      <c r="AI71" s="244" t="str">
        <f t="shared" si="22"/>
        <v/>
      </c>
      <c r="AJ71" s="244">
        <f t="shared" si="29"/>
        <v>0</v>
      </c>
      <c r="AK71" s="244" t="str">
        <f t="shared" si="23"/>
        <v/>
      </c>
      <c r="AL71" s="244">
        <f t="shared" si="30"/>
        <v>0</v>
      </c>
      <c r="AM71" s="244" t="str">
        <f t="shared" si="24"/>
        <v/>
      </c>
      <c r="AN71" s="244">
        <f t="shared" si="31"/>
        <v>0</v>
      </c>
      <c r="AO71" s="244" t="str">
        <f t="shared" si="25"/>
        <v/>
      </c>
      <c r="AP71" s="244">
        <f t="shared" si="32"/>
        <v>0</v>
      </c>
      <c r="AQ71" s="244" t="str">
        <f t="shared" si="26"/>
        <v/>
      </c>
      <c r="AR71" s="244">
        <f t="shared" si="33"/>
        <v>0</v>
      </c>
      <c r="AS71" s="244" t="str">
        <f t="shared" si="27"/>
        <v/>
      </c>
    </row>
    <row r="72" spans="1:45">
      <c r="A72" s="34">
        <v>63</v>
      </c>
      <c r="B72" s="58"/>
      <c r="C72" s="58"/>
      <c r="D72" s="58"/>
      <c r="E72" s="237"/>
      <c r="F72" s="58"/>
      <c r="G72" s="59"/>
      <c r="H72" s="60"/>
      <c r="I72" s="181"/>
      <c r="J72" s="60"/>
      <c r="K72" s="181"/>
      <c r="L72" s="60"/>
      <c r="M72" s="201"/>
      <c r="N72" s="61"/>
      <c r="O72" s="61"/>
      <c r="P72" s="209"/>
      <c r="V72" s="5" t="str">
        <f t="shared" si="12"/>
        <v/>
      </c>
      <c r="W72" s="5" t="str">
        <f t="shared" si="13"/>
        <v/>
      </c>
      <c r="X72" s="5" t="str">
        <f t="shared" si="14"/>
        <v/>
      </c>
      <c r="Y72" s="5" t="str">
        <f t="shared" si="15"/>
        <v/>
      </c>
      <c r="Z72" s="5" t="str">
        <f t="shared" si="16"/>
        <v/>
      </c>
      <c r="AA72" s="10" t="str">
        <f>IF(F72="男",data_kyogisha!A64,"")</f>
        <v/>
      </c>
      <c r="AB72" s="5" t="str">
        <f t="shared" si="17"/>
        <v/>
      </c>
      <c r="AC72" s="5" t="str">
        <f t="shared" si="18"/>
        <v/>
      </c>
      <c r="AD72" s="5" t="str">
        <f t="shared" si="19"/>
        <v/>
      </c>
      <c r="AE72" s="5" t="str">
        <f t="shared" si="20"/>
        <v/>
      </c>
      <c r="AF72" s="5" t="str">
        <f t="shared" si="21"/>
        <v/>
      </c>
      <c r="AG72" s="244" t="str">
        <f>IF(F72="女",data_kyogisha!A64,"")</f>
        <v/>
      </c>
      <c r="AH72" s="244">
        <f t="shared" si="28"/>
        <v>0</v>
      </c>
      <c r="AI72" s="244" t="str">
        <f t="shared" si="22"/>
        <v/>
      </c>
      <c r="AJ72" s="244">
        <f t="shared" si="29"/>
        <v>0</v>
      </c>
      <c r="AK72" s="244" t="str">
        <f t="shared" si="23"/>
        <v/>
      </c>
      <c r="AL72" s="244">
        <f t="shared" si="30"/>
        <v>0</v>
      </c>
      <c r="AM72" s="244" t="str">
        <f t="shared" si="24"/>
        <v/>
      </c>
      <c r="AN72" s="244">
        <f t="shared" si="31"/>
        <v>0</v>
      </c>
      <c r="AO72" s="244" t="str">
        <f t="shared" si="25"/>
        <v/>
      </c>
      <c r="AP72" s="244">
        <f t="shared" si="32"/>
        <v>0</v>
      </c>
      <c r="AQ72" s="244" t="str">
        <f t="shared" si="26"/>
        <v/>
      </c>
      <c r="AR72" s="244">
        <f t="shared" si="33"/>
        <v>0</v>
      </c>
      <c r="AS72" s="244" t="str">
        <f t="shared" si="27"/>
        <v/>
      </c>
    </row>
    <row r="73" spans="1:45">
      <c r="A73" s="34">
        <v>64</v>
      </c>
      <c r="B73" s="58"/>
      <c r="C73" s="58"/>
      <c r="D73" s="58"/>
      <c r="E73" s="237"/>
      <c r="F73" s="58"/>
      <c r="G73" s="59"/>
      <c r="H73" s="60"/>
      <c r="I73" s="181"/>
      <c r="J73" s="60"/>
      <c r="K73" s="181"/>
      <c r="L73" s="60"/>
      <c r="M73" s="201"/>
      <c r="N73" s="61"/>
      <c r="O73" s="61"/>
      <c r="P73" s="209"/>
      <c r="V73" s="5" t="str">
        <f t="shared" si="12"/>
        <v/>
      </c>
      <c r="W73" s="5" t="str">
        <f t="shared" si="13"/>
        <v/>
      </c>
      <c r="X73" s="5" t="str">
        <f t="shared" si="14"/>
        <v/>
      </c>
      <c r="Y73" s="5" t="str">
        <f t="shared" si="15"/>
        <v/>
      </c>
      <c r="Z73" s="5" t="str">
        <f t="shared" si="16"/>
        <v/>
      </c>
      <c r="AA73" s="10" t="str">
        <f>IF(F73="男",data_kyogisha!A65,"")</f>
        <v/>
      </c>
      <c r="AB73" s="5" t="str">
        <f t="shared" si="17"/>
        <v/>
      </c>
      <c r="AC73" s="5" t="str">
        <f t="shared" si="18"/>
        <v/>
      </c>
      <c r="AD73" s="5" t="str">
        <f t="shared" si="19"/>
        <v/>
      </c>
      <c r="AE73" s="5" t="str">
        <f t="shared" si="20"/>
        <v/>
      </c>
      <c r="AF73" s="5" t="str">
        <f t="shared" si="21"/>
        <v/>
      </c>
      <c r="AG73" s="244" t="str">
        <f>IF(F73="女",data_kyogisha!A65,"")</f>
        <v/>
      </c>
      <c r="AH73" s="244">
        <f t="shared" si="28"/>
        <v>0</v>
      </c>
      <c r="AI73" s="244" t="str">
        <f t="shared" si="22"/>
        <v/>
      </c>
      <c r="AJ73" s="244">
        <f t="shared" si="29"/>
        <v>0</v>
      </c>
      <c r="AK73" s="244" t="str">
        <f t="shared" si="23"/>
        <v/>
      </c>
      <c r="AL73" s="244">
        <f t="shared" si="30"/>
        <v>0</v>
      </c>
      <c r="AM73" s="244" t="str">
        <f t="shared" si="24"/>
        <v/>
      </c>
      <c r="AN73" s="244">
        <f t="shared" si="31"/>
        <v>0</v>
      </c>
      <c r="AO73" s="244" t="str">
        <f t="shared" si="25"/>
        <v/>
      </c>
      <c r="AP73" s="244">
        <f t="shared" si="32"/>
        <v>0</v>
      </c>
      <c r="AQ73" s="244" t="str">
        <f t="shared" si="26"/>
        <v/>
      </c>
      <c r="AR73" s="244">
        <f t="shared" si="33"/>
        <v>0</v>
      </c>
      <c r="AS73" s="244" t="str">
        <f t="shared" si="27"/>
        <v/>
      </c>
    </row>
    <row r="74" spans="1:45">
      <c r="A74" s="34">
        <v>65</v>
      </c>
      <c r="B74" s="58"/>
      <c r="C74" s="58"/>
      <c r="D74" s="58"/>
      <c r="E74" s="237"/>
      <c r="F74" s="58"/>
      <c r="G74" s="59"/>
      <c r="H74" s="60"/>
      <c r="I74" s="181"/>
      <c r="J74" s="60"/>
      <c r="K74" s="181"/>
      <c r="L74" s="60"/>
      <c r="M74" s="201"/>
      <c r="N74" s="61"/>
      <c r="O74" s="61"/>
      <c r="P74" s="209"/>
      <c r="V74" s="5" t="str">
        <f t="shared" si="12"/>
        <v/>
      </c>
      <c r="W74" s="5" t="str">
        <f t="shared" si="13"/>
        <v/>
      </c>
      <c r="X74" s="5" t="str">
        <f t="shared" si="14"/>
        <v/>
      </c>
      <c r="Y74" s="5" t="str">
        <f t="shared" si="15"/>
        <v/>
      </c>
      <c r="Z74" s="5" t="str">
        <f t="shared" si="16"/>
        <v/>
      </c>
      <c r="AA74" s="10" t="str">
        <f>IF(F74="男",data_kyogisha!A66,"")</f>
        <v/>
      </c>
      <c r="AB74" s="5" t="str">
        <f t="shared" si="17"/>
        <v/>
      </c>
      <c r="AC74" s="5" t="str">
        <f t="shared" si="18"/>
        <v/>
      </c>
      <c r="AD74" s="5" t="str">
        <f t="shared" si="19"/>
        <v/>
      </c>
      <c r="AE74" s="5" t="str">
        <f t="shared" si="20"/>
        <v/>
      </c>
      <c r="AF74" s="5" t="str">
        <f t="shared" si="21"/>
        <v/>
      </c>
      <c r="AG74" s="244" t="str">
        <f>IF(F74="女",data_kyogisha!A66,"")</f>
        <v/>
      </c>
      <c r="AH74" s="244">
        <f t="shared" si="28"/>
        <v>0</v>
      </c>
      <c r="AI74" s="244" t="str">
        <f t="shared" si="22"/>
        <v/>
      </c>
      <c r="AJ74" s="244">
        <f t="shared" si="29"/>
        <v>0</v>
      </c>
      <c r="AK74" s="244" t="str">
        <f t="shared" si="23"/>
        <v/>
      </c>
      <c r="AL74" s="244">
        <f t="shared" si="30"/>
        <v>0</v>
      </c>
      <c r="AM74" s="244" t="str">
        <f t="shared" si="24"/>
        <v/>
      </c>
      <c r="AN74" s="244">
        <f t="shared" si="31"/>
        <v>0</v>
      </c>
      <c r="AO74" s="244" t="str">
        <f t="shared" si="25"/>
        <v/>
      </c>
      <c r="AP74" s="244">
        <f t="shared" si="32"/>
        <v>0</v>
      </c>
      <c r="AQ74" s="244" t="str">
        <f t="shared" si="26"/>
        <v/>
      </c>
      <c r="AR74" s="244">
        <f t="shared" si="33"/>
        <v>0</v>
      </c>
      <c r="AS74" s="244" t="str">
        <f t="shared" si="27"/>
        <v/>
      </c>
    </row>
    <row r="75" spans="1:45">
      <c r="A75" s="34">
        <v>66</v>
      </c>
      <c r="B75" s="58"/>
      <c r="C75" s="58"/>
      <c r="D75" s="58"/>
      <c r="E75" s="237"/>
      <c r="F75" s="58"/>
      <c r="G75" s="59"/>
      <c r="H75" s="60"/>
      <c r="I75" s="181"/>
      <c r="J75" s="60"/>
      <c r="K75" s="181"/>
      <c r="L75" s="60"/>
      <c r="M75" s="201"/>
      <c r="N75" s="61"/>
      <c r="O75" s="61"/>
      <c r="P75" s="209"/>
      <c r="V75" s="5" t="str">
        <f t="shared" ref="V75:V100" si="34">IF(F75="男",B75,"")</f>
        <v/>
      </c>
      <c r="W75" s="5" t="str">
        <f t="shared" ref="W75:W100" si="35">IF(F75="男",C75,"")</f>
        <v/>
      </c>
      <c r="X75" s="5" t="str">
        <f t="shared" ref="X75:X100" si="36">IF(F75="男",D75,"")</f>
        <v/>
      </c>
      <c r="Y75" s="5" t="str">
        <f t="shared" ref="Y75:Y100" si="37">IF(F75="男",F75,"")</f>
        <v/>
      </c>
      <c r="Z75" s="5" t="str">
        <f t="shared" ref="Z75:Z100" si="38">IF(F75="男",IF(G75="","",G75),"")</f>
        <v/>
      </c>
      <c r="AA75" s="10" t="str">
        <f>IF(F75="男",data_kyogisha!A67,"")</f>
        <v/>
      </c>
      <c r="AB75" s="5" t="str">
        <f t="shared" ref="AB75:AB100" si="39">IF(F75="女",B75,"")</f>
        <v/>
      </c>
      <c r="AC75" s="5" t="str">
        <f t="shared" ref="AC75:AC100" si="40">IF(F75="女",C75,"")</f>
        <v/>
      </c>
      <c r="AD75" s="5" t="str">
        <f t="shared" ref="AD75:AD100" si="41">IF(F75="女",D75,"")</f>
        <v/>
      </c>
      <c r="AE75" s="5" t="str">
        <f t="shared" ref="AE75:AE100" si="42">IF(F75="女",F75,"")</f>
        <v/>
      </c>
      <c r="AF75" s="5" t="str">
        <f t="shared" ref="AF75:AF100" si="43">IF(F75="女",IF(G75="","",G75),"")</f>
        <v/>
      </c>
      <c r="AG75" s="244" t="str">
        <f>IF(F75="女",data_kyogisha!A67,"")</f>
        <v/>
      </c>
      <c r="AH75" s="244">
        <f t="shared" si="28"/>
        <v>0</v>
      </c>
      <c r="AI75" s="244" t="str">
        <f t="shared" ref="AI75:AI100" si="44">IF(AND(F75="男",N75="○"),B75,"")</f>
        <v/>
      </c>
      <c r="AJ75" s="244">
        <f t="shared" si="29"/>
        <v>0</v>
      </c>
      <c r="AK75" s="244" t="str">
        <f t="shared" ref="AK75:AK100" si="45">IF(AND(F75="男",O75="○"),B75,"")</f>
        <v/>
      </c>
      <c r="AL75" s="244">
        <f t="shared" si="30"/>
        <v>0</v>
      </c>
      <c r="AM75" s="244" t="str">
        <f t="shared" ref="AM75:AM100" si="46">IF(AND(F75="男",P75="○"),B75,"")</f>
        <v/>
      </c>
      <c r="AN75" s="244">
        <f t="shared" si="31"/>
        <v>0</v>
      </c>
      <c r="AO75" s="244" t="str">
        <f t="shared" ref="AO75:AO100" si="47">IF(AND(F75="女",N75="○"),B75,"")</f>
        <v/>
      </c>
      <c r="AP75" s="244">
        <f t="shared" si="32"/>
        <v>0</v>
      </c>
      <c r="AQ75" s="244" t="str">
        <f t="shared" ref="AQ75:AQ100" si="48">IF(AND(F75="女",O75="○"),B75,"")</f>
        <v/>
      </c>
      <c r="AR75" s="244">
        <f t="shared" si="33"/>
        <v>0</v>
      </c>
      <c r="AS75" s="244" t="str">
        <f t="shared" ref="AS75:AS100" si="49">IF(AND(F75="女",P75="○"),B75,"")</f>
        <v/>
      </c>
    </row>
    <row r="76" spans="1:45">
      <c r="A76" s="34">
        <v>67</v>
      </c>
      <c r="B76" s="58"/>
      <c r="C76" s="58"/>
      <c r="D76" s="58"/>
      <c r="E76" s="237"/>
      <c r="F76" s="58"/>
      <c r="G76" s="59"/>
      <c r="H76" s="60"/>
      <c r="I76" s="181"/>
      <c r="J76" s="60"/>
      <c r="K76" s="181"/>
      <c r="L76" s="60"/>
      <c r="M76" s="201"/>
      <c r="N76" s="61"/>
      <c r="O76" s="61"/>
      <c r="P76" s="209"/>
      <c r="V76" s="5" t="str">
        <f t="shared" si="34"/>
        <v/>
      </c>
      <c r="W76" s="5" t="str">
        <f t="shared" si="35"/>
        <v/>
      </c>
      <c r="X76" s="5" t="str">
        <f t="shared" si="36"/>
        <v/>
      </c>
      <c r="Y76" s="5" t="str">
        <f t="shared" si="37"/>
        <v/>
      </c>
      <c r="Z76" s="5" t="str">
        <f t="shared" si="38"/>
        <v/>
      </c>
      <c r="AA76" s="10" t="str">
        <f>IF(F76="男",data_kyogisha!A68,"")</f>
        <v/>
      </c>
      <c r="AB76" s="5" t="str">
        <f t="shared" si="39"/>
        <v/>
      </c>
      <c r="AC76" s="5" t="str">
        <f t="shared" si="40"/>
        <v/>
      </c>
      <c r="AD76" s="5" t="str">
        <f t="shared" si="41"/>
        <v/>
      </c>
      <c r="AE76" s="5" t="str">
        <f t="shared" si="42"/>
        <v/>
      </c>
      <c r="AF76" s="5" t="str">
        <f t="shared" si="43"/>
        <v/>
      </c>
      <c r="AG76" s="244" t="str">
        <f>IF(F76="女",data_kyogisha!A68,"")</f>
        <v/>
      </c>
      <c r="AH76" s="244">
        <f t="shared" ref="AH76:AH99" si="50">IF(AND(F76="男",N76="○"),AH75+1,AH75)</f>
        <v>0</v>
      </c>
      <c r="AI76" s="244" t="str">
        <f t="shared" si="44"/>
        <v/>
      </c>
      <c r="AJ76" s="244">
        <f t="shared" ref="AJ76:AJ99" si="51">IF(AND(F76="男",O76="○"),AJ75+1,AJ75)</f>
        <v>0</v>
      </c>
      <c r="AK76" s="244" t="str">
        <f t="shared" si="45"/>
        <v/>
      </c>
      <c r="AL76" s="244">
        <f t="shared" ref="AL76:AL99" si="52">IF(AND(F76="男",P76="○"),AL75+1,AL75)</f>
        <v>0</v>
      </c>
      <c r="AM76" s="244" t="str">
        <f t="shared" si="46"/>
        <v/>
      </c>
      <c r="AN76" s="244">
        <f t="shared" ref="AN76:AN99" si="53">IF(AND(F76="女",N76="○"),AN75+1,AN75)</f>
        <v>0</v>
      </c>
      <c r="AO76" s="244" t="str">
        <f t="shared" si="47"/>
        <v/>
      </c>
      <c r="AP76" s="244">
        <f t="shared" ref="AP76:AP99" si="54">IF(AND(F76="女",O76="○"),AP75+1,AP75)</f>
        <v>0</v>
      </c>
      <c r="AQ76" s="244" t="str">
        <f t="shared" si="48"/>
        <v/>
      </c>
      <c r="AR76" s="244">
        <f t="shared" ref="AR76:AR99" si="55">IF(AND(F76="女",P76="○"),AR75+1,AR75)</f>
        <v>0</v>
      </c>
      <c r="AS76" s="244" t="str">
        <f t="shared" si="49"/>
        <v/>
      </c>
    </row>
    <row r="77" spans="1:45">
      <c r="A77" s="34">
        <v>68</v>
      </c>
      <c r="B77" s="58"/>
      <c r="C77" s="58"/>
      <c r="D77" s="58"/>
      <c r="E77" s="237"/>
      <c r="F77" s="58"/>
      <c r="G77" s="59"/>
      <c r="H77" s="60"/>
      <c r="I77" s="181"/>
      <c r="J77" s="60"/>
      <c r="K77" s="181"/>
      <c r="L77" s="60"/>
      <c r="M77" s="201"/>
      <c r="N77" s="61"/>
      <c r="O77" s="61"/>
      <c r="P77" s="209"/>
      <c r="V77" s="5" t="str">
        <f t="shared" si="34"/>
        <v/>
      </c>
      <c r="W77" s="5" t="str">
        <f t="shared" si="35"/>
        <v/>
      </c>
      <c r="X77" s="5" t="str">
        <f t="shared" si="36"/>
        <v/>
      </c>
      <c r="Y77" s="5" t="str">
        <f t="shared" si="37"/>
        <v/>
      </c>
      <c r="Z77" s="5" t="str">
        <f t="shared" si="38"/>
        <v/>
      </c>
      <c r="AA77" s="10" t="str">
        <f>IF(F77="男",data_kyogisha!A69,"")</f>
        <v/>
      </c>
      <c r="AB77" s="5" t="str">
        <f t="shared" si="39"/>
        <v/>
      </c>
      <c r="AC77" s="5" t="str">
        <f t="shared" si="40"/>
        <v/>
      </c>
      <c r="AD77" s="5" t="str">
        <f t="shared" si="41"/>
        <v/>
      </c>
      <c r="AE77" s="5" t="str">
        <f t="shared" si="42"/>
        <v/>
      </c>
      <c r="AF77" s="5" t="str">
        <f t="shared" si="43"/>
        <v/>
      </c>
      <c r="AG77" s="244" t="str">
        <f>IF(F77="女",data_kyogisha!A69,"")</f>
        <v/>
      </c>
      <c r="AH77" s="244">
        <f t="shared" si="50"/>
        <v>0</v>
      </c>
      <c r="AI77" s="244" t="str">
        <f t="shared" si="44"/>
        <v/>
      </c>
      <c r="AJ77" s="244">
        <f t="shared" si="51"/>
        <v>0</v>
      </c>
      <c r="AK77" s="244" t="str">
        <f t="shared" si="45"/>
        <v/>
      </c>
      <c r="AL77" s="244">
        <f t="shared" si="52"/>
        <v>0</v>
      </c>
      <c r="AM77" s="244" t="str">
        <f t="shared" si="46"/>
        <v/>
      </c>
      <c r="AN77" s="244">
        <f t="shared" si="53"/>
        <v>0</v>
      </c>
      <c r="AO77" s="244" t="str">
        <f t="shared" si="47"/>
        <v/>
      </c>
      <c r="AP77" s="244">
        <f t="shared" si="54"/>
        <v>0</v>
      </c>
      <c r="AQ77" s="244" t="str">
        <f t="shared" si="48"/>
        <v/>
      </c>
      <c r="AR77" s="244">
        <f t="shared" si="55"/>
        <v>0</v>
      </c>
      <c r="AS77" s="244" t="str">
        <f t="shared" si="49"/>
        <v/>
      </c>
    </row>
    <row r="78" spans="1:45">
      <c r="A78" s="34">
        <v>69</v>
      </c>
      <c r="B78" s="58"/>
      <c r="C78" s="58"/>
      <c r="D78" s="58"/>
      <c r="E78" s="237"/>
      <c r="F78" s="58"/>
      <c r="G78" s="59"/>
      <c r="H78" s="60"/>
      <c r="I78" s="181"/>
      <c r="J78" s="60"/>
      <c r="K78" s="181"/>
      <c r="L78" s="60"/>
      <c r="M78" s="201"/>
      <c r="N78" s="61"/>
      <c r="O78" s="61"/>
      <c r="P78" s="209"/>
      <c r="V78" s="5" t="str">
        <f t="shared" si="34"/>
        <v/>
      </c>
      <c r="W78" s="5" t="str">
        <f t="shared" si="35"/>
        <v/>
      </c>
      <c r="X78" s="5" t="str">
        <f t="shared" si="36"/>
        <v/>
      </c>
      <c r="Y78" s="5" t="str">
        <f t="shared" si="37"/>
        <v/>
      </c>
      <c r="Z78" s="5" t="str">
        <f t="shared" si="38"/>
        <v/>
      </c>
      <c r="AA78" s="10" t="str">
        <f>IF(F78="男",data_kyogisha!A70,"")</f>
        <v/>
      </c>
      <c r="AB78" s="5" t="str">
        <f t="shared" si="39"/>
        <v/>
      </c>
      <c r="AC78" s="5" t="str">
        <f t="shared" si="40"/>
        <v/>
      </c>
      <c r="AD78" s="5" t="str">
        <f t="shared" si="41"/>
        <v/>
      </c>
      <c r="AE78" s="5" t="str">
        <f t="shared" si="42"/>
        <v/>
      </c>
      <c r="AF78" s="5" t="str">
        <f t="shared" si="43"/>
        <v/>
      </c>
      <c r="AG78" s="244" t="str">
        <f>IF(F78="女",data_kyogisha!A70,"")</f>
        <v/>
      </c>
      <c r="AH78" s="244">
        <f t="shared" si="50"/>
        <v>0</v>
      </c>
      <c r="AI78" s="244" t="str">
        <f t="shared" si="44"/>
        <v/>
      </c>
      <c r="AJ78" s="244">
        <f t="shared" si="51"/>
        <v>0</v>
      </c>
      <c r="AK78" s="244" t="str">
        <f t="shared" si="45"/>
        <v/>
      </c>
      <c r="AL78" s="244">
        <f t="shared" si="52"/>
        <v>0</v>
      </c>
      <c r="AM78" s="244" t="str">
        <f t="shared" si="46"/>
        <v/>
      </c>
      <c r="AN78" s="244">
        <f t="shared" si="53"/>
        <v>0</v>
      </c>
      <c r="AO78" s="244" t="str">
        <f t="shared" si="47"/>
        <v/>
      </c>
      <c r="AP78" s="244">
        <f t="shared" si="54"/>
        <v>0</v>
      </c>
      <c r="AQ78" s="244" t="str">
        <f t="shared" si="48"/>
        <v/>
      </c>
      <c r="AR78" s="244">
        <f t="shared" si="55"/>
        <v>0</v>
      </c>
      <c r="AS78" s="244" t="str">
        <f t="shared" si="49"/>
        <v/>
      </c>
    </row>
    <row r="79" spans="1:45">
      <c r="A79" s="34">
        <v>70</v>
      </c>
      <c r="B79" s="58"/>
      <c r="C79" s="58"/>
      <c r="D79" s="58"/>
      <c r="E79" s="237"/>
      <c r="F79" s="58"/>
      <c r="G79" s="59"/>
      <c r="H79" s="60"/>
      <c r="I79" s="181"/>
      <c r="J79" s="60"/>
      <c r="K79" s="181"/>
      <c r="L79" s="60"/>
      <c r="M79" s="201"/>
      <c r="N79" s="61"/>
      <c r="O79" s="61"/>
      <c r="P79" s="209"/>
      <c r="V79" s="5" t="str">
        <f t="shared" si="34"/>
        <v/>
      </c>
      <c r="W79" s="5" t="str">
        <f t="shared" si="35"/>
        <v/>
      </c>
      <c r="X79" s="5" t="str">
        <f t="shared" si="36"/>
        <v/>
      </c>
      <c r="Y79" s="5" t="str">
        <f t="shared" si="37"/>
        <v/>
      </c>
      <c r="Z79" s="5" t="str">
        <f t="shared" si="38"/>
        <v/>
      </c>
      <c r="AA79" s="10" t="str">
        <f>IF(F79="男",data_kyogisha!A71,"")</f>
        <v/>
      </c>
      <c r="AB79" s="5" t="str">
        <f t="shared" si="39"/>
        <v/>
      </c>
      <c r="AC79" s="5" t="str">
        <f t="shared" si="40"/>
        <v/>
      </c>
      <c r="AD79" s="5" t="str">
        <f t="shared" si="41"/>
        <v/>
      </c>
      <c r="AE79" s="5" t="str">
        <f t="shared" si="42"/>
        <v/>
      </c>
      <c r="AF79" s="5" t="str">
        <f t="shared" si="43"/>
        <v/>
      </c>
      <c r="AG79" s="244" t="str">
        <f>IF(F79="女",data_kyogisha!A71,"")</f>
        <v/>
      </c>
      <c r="AH79" s="244">
        <f t="shared" si="50"/>
        <v>0</v>
      </c>
      <c r="AI79" s="244" t="str">
        <f t="shared" si="44"/>
        <v/>
      </c>
      <c r="AJ79" s="244">
        <f t="shared" si="51"/>
        <v>0</v>
      </c>
      <c r="AK79" s="244" t="str">
        <f t="shared" si="45"/>
        <v/>
      </c>
      <c r="AL79" s="244">
        <f t="shared" si="52"/>
        <v>0</v>
      </c>
      <c r="AM79" s="244" t="str">
        <f t="shared" si="46"/>
        <v/>
      </c>
      <c r="AN79" s="244">
        <f t="shared" si="53"/>
        <v>0</v>
      </c>
      <c r="AO79" s="244" t="str">
        <f t="shared" si="47"/>
        <v/>
      </c>
      <c r="AP79" s="244">
        <f t="shared" si="54"/>
        <v>0</v>
      </c>
      <c r="AQ79" s="244" t="str">
        <f t="shared" si="48"/>
        <v/>
      </c>
      <c r="AR79" s="244">
        <f t="shared" si="55"/>
        <v>0</v>
      </c>
      <c r="AS79" s="244" t="str">
        <f t="shared" si="49"/>
        <v/>
      </c>
    </row>
    <row r="80" spans="1:45">
      <c r="A80" s="34">
        <v>71</v>
      </c>
      <c r="B80" s="58"/>
      <c r="C80" s="58"/>
      <c r="D80" s="58"/>
      <c r="E80" s="237"/>
      <c r="F80" s="58"/>
      <c r="G80" s="59"/>
      <c r="H80" s="60"/>
      <c r="I80" s="181"/>
      <c r="J80" s="60"/>
      <c r="K80" s="181"/>
      <c r="L80" s="60"/>
      <c r="M80" s="201"/>
      <c r="N80" s="61"/>
      <c r="O80" s="61"/>
      <c r="P80" s="209"/>
      <c r="V80" s="5" t="str">
        <f t="shared" si="34"/>
        <v/>
      </c>
      <c r="W80" s="5" t="str">
        <f t="shared" si="35"/>
        <v/>
      </c>
      <c r="X80" s="5" t="str">
        <f t="shared" si="36"/>
        <v/>
      </c>
      <c r="Y80" s="5" t="str">
        <f t="shared" si="37"/>
        <v/>
      </c>
      <c r="Z80" s="5" t="str">
        <f t="shared" si="38"/>
        <v/>
      </c>
      <c r="AA80" s="10" t="str">
        <f>IF(F80="男",data_kyogisha!A72,"")</f>
        <v/>
      </c>
      <c r="AB80" s="5" t="str">
        <f t="shared" si="39"/>
        <v/>
      </c>
      <c r="AC80" s="5" t="str">
        <f t="shared" si="40"/>
        <v/>
      </c>
      <c r="AD80" s="5" t="str">
        <f t="shared" si="41"/>
        <v/>
      </c>
      <c r="AE80" s="5" t="str">
        <f t="shared" si="42"/>
        <v/>
      </c>
      <c r="AF80" s="5" t="str">
        <f t="shared" si="43"/>
        <v/>
      </c>
      <c r="AG80" s="244" t="str">
        <f>IF(F80="女",data_kyogisha!A72,"")</f>
        <v/>
      </c>
      <c r="AH80" s="244">
        <f t="shared" si="50"/>
        <v>0</v>
      </c>
      <c r="AI80" s="244" t="str">
        <f t="shared" si="44"/>
        <v/>
      </c>
      <c r="AJ80" s="244">
        <f t="shared" si="51"/>
        <v>0</v>
      </c>
      <c r="AK80" s="244" t="str">
        <f t="shared" si="45"/>
        <v/>
      </c>
      <c r="AL80" s="244">
        <f t="shared" si="52"/>
        <v>0</v>
      </c>
      <c r="AM80" s="244" t="str">
        <f t="shared" si="46"/>
        <v/>
      </c>
      <c r="AN80" s="244">
        <f t="shared" si="53"/>
        <v>0</v>
      </c>
      <c r="AO80" s="244" t="str">
        <f t="shared" si="47"/>
        <v/>
      </c>
      <c r="AP80" s="244">
        <f t="shared" si="54"/>
        <v>0</v>
      </c>
      <c r="AQ80" s="244" t="str">
        <f t="shared" si="48"/>
        <v/>
      </c>
      <c r="AR80" s="244">
        <f t="shared" si="55"/>
        <v>0</v>
      </c>
      <c r="AS80" s="244" t="str">
        <f t="shared" si="49"/>
        <v/>
      </c>
    </row>
    <row r="81" spans="1:45">
      <c r="A81" s="34">
        <v>72</v>
      </c>
      <c r="B81" s="58"/>
      <c r="C81" s="58"/>
      <c r="D81" s="58"/>
      <c r="E81" s="237"/>
      <c r="F81" s="58"/>
      <c r="G81" s="59"/>
      <c r="H81" s="60"/>
      <c r="I81" s="181"/>
      <c r="J81" s="60"/>
      <c r="K81" s="181"/>
      <c r="L81" s="60"/>
      <c r="M81" s="201"/>
      <c r="N81" s="61"/>
      <c r="O81" s="61"/>
      <c r="P81" s="209"/>
      <c r="V81" s="5" t="str">
        <f t="shared" si="34"/>
        <v/>
      </c>
      <c r="W81" s="5" t="str">
        <f t="shared" si="35"/>
        <v/>
      </c>
      <c r="X81" s="5" t="str">
        <f t="shared" si="36"/>
        <v/>
      </c>
      <c r="Y81" s="5" t="str">
        <f t="shared" si="37"/>
        <v/>
      </c>
      <c r="Z81" s="5" t="str">
        <f t="shared" si="38"/>
        <v/>
      </c>
      <c r="AA81" s="10" t="str">
        <f>IF(F81="男",data_kyogisha!A73,"")</f>
        <v/>
      </c>
      <c r="AB81" s="5" t="str">
        <f t="shared" si="39"/>
        <v/>
      </c>
      <c r="AC81" s="5" t="str">
        <f t="shared" si="40"/>
        <v/>
      </c>
      <c r="AD81" s="5" t="str">
        <f t="shared" si="41"/>
        <v/>
      </c>
      <c r="AE81" s="5" t="str">
        <f t="shared" si="42"/>
        <v/>
      </c>
      <c r="AF81" s="5" t="str">
        <f t="shared" si="43"/>
        <v/>
      </c>
      <c r="AG81" s="244" t="str">
        <f>IF(F81="女",data_kyogisha!A73,"")</f>
        <v/>
      </c>
      <c r="AH81" s="244">
        <f t="shared" si="50"/>
        <v>0</v>
      </c>
      <c r="AI81" s="244" t="str">
        <f t="shared" si="44"/>
        <v/>
      </c>
      <c r="AJ81" s="244">
        <f t="shared" si="51"/>
        <v>0</v>
      </c>
      <c r="AK81" s="244" t="str">
        <f t="shared" si="45"/>
        <v/>
      </c>
      <c r="AL81" s="244">
        <f t="shared" si="52"/>
        <v>0</v>
      </c>
      <c r="AM81" s="244" t="str">
        <f t="shared" si="46"/>
        <v/>
      </c>
      <c r="AN81" s="244">
        <f t="shared" si="53"/>
        <v>0</v>
      </c>
      <c r="AO81" s="244" t="str">
        <f t="shared" si="47"/>
        <v/>
      </c>
      <c r="AP81" s="244">
        <f t="shared" si="54"/>
        <v>0</v>
      </c>
      <c r="AQ81" s="244" t="str">
        <f t="shared" si="48"/>
        <v/>
      </c>
      <c r="AR81" s="244">
        <f t="shared" si="55"/>
        <v>0</v>
      </c>
      <c r="AS81" s="244" t="str">
        <f t="shared" si="49"/>
        <v/>
      </c>
    </row>
    <row r="82" spans="1:45">
      <c r="A82" s="34">
        <v>73</v>
      </c>
      <c r="B82" s="58"/>
      <c r="C82" s="58"/>
      <c r="D82" s="58"/>
      <c r="E82" s="237"/>
      <c r="F82" s="58"/>
      <c r="G82" s="59"/>
      <c r="H82" s="60"/>
      <c r="I82" s="181"/>
      <c r="J82" s="60"/>
      <c r="K82" s="181"/>
      <c r="L82" s="60"/>
      <c r="M82" s="201"/>
      <c r="N82" s="61"/>
      <c r="O82" s="61"/>
      <c r="P82" s="209"/>
      <c r="V82" s="5" t="str">
        <f t="shared" si="34"/>
        <v/>
      </c>
      <c r="W82" s="5" t="str">
        <f t="shared" si="35"/>
        <v/>
      </c>
      <c r="X82" s="5" t="str">
        <f t="shared" si="36"/>
        <v/>
      </c>
      <c r="Y82" s="5" t="str">
        <f t="shared" si="37"/>
        <v/>
      </c>
      <c r="Z82" s="5" t="str">
        <f t="shared" si="38"/>
        <v/>
      </c>
      <c r="AA82" s="10" t="str">
        <f>IF(F82="男",data_kyogisha!A74,"")</f>
        <v/>
      </c>
      <c r="AB82" s="5" t="str">
        <f t="shared" si="39"/>
        <v/>
      </c>
      <c r="AC82" s="5" t="str">
        <f t="shared" si="40"/>
        <v/>
      </c>
      <c r="AD82" s="5" t="str">
        <f t="shared" si="41"/>
        <v/>
      </c>
      <c r="AE82" s="5" t="str">
        <f t="shared" si="42"/>
        <v/>
      </c>
      <c r="AF82" s="5" t="str">
        <f t="shared" si="43"/>
        <v/>
      </c>
      <c r="AG82" s="244" t="str">
        <f>IF(F82="女",data_kyogisha!A74,"")</f>
        <v/>
      </c>
      <c r="AH82" s="244">
        <f t="shared" si="50"/>
        <v>0</v>
      </c>
      <c r="AI82" s="244" t="str">
        <f t="shared" si="44"/>
        <v/>
      </c>
      <c r="AJ82" s="244">
        <f t="shared" si="51"/>
        <v>0</v>
      </c>
      <c r="AK82" s="244" t="str">
        <f t="shared" si="45"/>
        <v/>
      </c>
      <c r="AL82" s="244">
        <f t="shared" si="52"/>
        <v>0</v>
      </c>
      <c r="AM82" s="244" t="str">
        <f t="shared" si="46"/>
        <v/>
      </c>
      <c r="AN82" s="244">
        <f t="shared" si="53"/>
        <v>0</v>
      </c>
      <c r="AO82" s="244" t="str">
        <f t="shared" si="47"/>
        <v/>
      </c>
      <c r="AP82" s="244">
        <f t="shared" si="54"/>
        <v>0</v>
      </c>
      <c r="AQ82" s="244" t="str">
        <f t="shared" si="48"/>
        <v/>
      </c>
      <c r="AR82" s="244">
        <f t="shared" si="55"/>
        <v>0</v>
      </c>
      <c r="AS82" s="244" t="str">
        <f t="shared" si="49"/>
        <v/>
      </c>
    </row>
    <row r="83" spans="1:45">
      <c r="A83" s="34">
        <v>74</v>
      </c>
      <c r="B83" s="58"/>
      <c r="C83" s="58"/>
      <c r="D83" s="58"/>
      <c r="E83" s="237"/>
      <c r="F83" s="58"/>
      <c r="G83" s="59"/>
      <c r="H83" s="60"/>
      <c r="I83" s="181"/>
      <c r="J83" s="60"/>
      <c r="K83" s="181"/>
      <c r="L83" s="60"/>
      <c r="M83" s="201"/>
      <c r="N83" s="61"/>
      <c r="O83" s="61"/>
      <c r="P83" s="209"/>
      <c r="V83" s="5" t="str">
        <f t="shared" si="34"/>
        <v/>
      </c>
      <c r="W83" s="5" t="str">
        <f t="shared" si="35"/>
        <v/>
      </c>
      <c r="X83" s="5" t="str">
        <f t="shared" si="36"/>
        <v/>
      </c>
      <c r="Y83" s="5" t="str">
        <f t="shared" si="37"/>
        <v/>
      </c>
      <c r="Z83" s="5" t="str">
        <f t="shared" si="38"/>
        <v/>
      </c>
      <c r="AA83" s="10" t="str">
        <f>IF(F83="男",data_kyogisha!A75,"")</f>
        <v/>
      </c>
      <c r="AB83" s="5" t="str">
        <f t="shared" si="39"/>
        <v/>
      </c>
      <c r="AC83" s="5" t="str">
        <f t="shared" si="40"/>
        <v/>
      </c>
      <c r="AD83" s="5" t="str">
        <f t="shared" si="41"/>
        <v/>
      </c>
      <c r="AE83" s="5" t="str">
        <f t="shared" si="42"/>
        <v/>
      </c>
      <c r="AF83" s="5" t="str">
        <f t="shared" si="43"/>
        <v/>
      </c>
      <c r="AG83" s="244" t="str">
        <f>IF(F83="女",data_kyogisha!A75,"")</f>
        <v/>
      </c>
      <c r="AH83" s="244">
        <f t="shared" si="50"/>
        <v>0</v>
      </c>
      <c r="AI83" s="244" t="str">
        <f t="shared" si="44"/>
        <v/>
      </c>
      <c r="AJ83" s="244">
        <f t="shared" si="51"/>
        <v>0</v>
      </c>
      <c r="AK83" s="244" t="str">
        <f t="shared" si="45"/>
        <v/>
      </c>
      <c r="AL83" s="244">
        <f t="shared" si="52"/>
        <v>0</v>
      </c>
      <c r="AM83" s="244" t="str">
        <f t="shared" si="46"/>
        <v/>
      </c>
      <c r="AN83" s="244">
        <f t="shared" si="53"/>
        <v>0</v>
      </c>
      <c r="AO83" s="244" t="str">
        <f t="shared" si="47"/>
        <v/>
      </c>
      <c r="AP83" s="244">
        <f t="shared" si="54"/>
        <v>0</v>
      </c>
      <c r="AQ83" s="244" t="str">
        <f t="shared" si="48"/>
        <v/>
      </c>
      <c r="AR83" s="244">
        <f t="shared" si="55"/>
        <v>0</v>
      </c>
      <c r="AS83" s="244" t="str">
        <f t="shared" si="49"/>
        <v/>
      </c>
    </row>
    <row r="84" spans="1:45">
      <c r="A84" s="34">
        <v>75</v>
      </c>
      <c r="B84" s="58"/>
      <c r="C84" s="58"/>
      <c r="D84" s="58"/>
      <c r="E84" s="237"/>
      <c r="F84" s="58"/>
      <c r="G84" s="59"/>
      <c r="H84" s="60"/>
      <c r="I84" s="181"/>
      <c r="J84" s="60"/>
      <c r="K84" s="181"/>
      <c r="L84" s="60"/>
      <c r="M84" s="201"/>
      <c r="N84" s="61"/>
      <c r="O84" s="61"/>
      <c r="P84" s="209"/>
      <c r="V84" s="5" t="str">
        <f t="shared" si="34"/>
        <v/>
      </c>
      <c r="W84" s="5" t="str">
        <f t="shared" si="35"/>
        <v/>
      </c>
      <c r="X84" s="5" t="str">
        <f t="shared" si="36"/>
        <v/>
      </c>
      <c r="Y84" s="5" t="str">
        <f t="shared" si="37"/>
        <v/>
      </c>
      <c r="Z84" s="5" t="str">
        <f t="shared" si="38"/>
        <v/>
      </c>
      <c r="AA84" s="10" t="str">
        <f>IF(F84="男",data_kyogisha!A76,"")</f>
        <v/>
      </c>
      <c r="AB84" s="5" t="str">
        <f t="shared" si="39"/>
        <v/>
      </c>
      <c r="AC84" s="5" t="str">
        <f t="shared" si="40"/>
        <v/>
      </c>
      <c r="AD84" s="5" t="str">
        <f t="shared" si="41"/>
        <v/>
      </c>
      <c r="AE84" s="5" t="str">
        <f t="shared" si="42"/>
        <v/>
      </c>
      <c r="AF84" s="5" t="str">
        <f t="shared" si="43"/>
        <v/>
      </c>
      <c r="AG84" s="244" t="str">
        <f>IF(F84="女",data_kyogisha!A76,"")</f>
        <v/>
      </c>
      <c r="AH84" s="244">
        <f t="shared" si="50"/>
        <v>0</v>
      </c>
      <c r="AI84" s="244" t="str">
        <f t="shared" si="44"/>
        <v/>
      </c>
      <c r="AJ84" s="244">
        <f t="shared" si="51"/>
        <v>0</v>
      </c>
      <c r="AK84" s="244" t="str">
        <f t="shared" si="45"/>
        <v/>
      </c>
      <c r="AL84" s="244">
        <f t="shared" si="52"/>
        <v>0</v>
      </c>
      <c r="AM84" s="244" t="str">
        <f t="shared" si="46"/>
        <v/>
      </c>
      <c r="AN84" s="244">
        <f t="shared" si="53"/>
        <v>0</v>
      </c>
      <c r="AO84" s="244" t="str">
        <f t="shared" si="47"/>
        <v/>
      </c>
      <c r="AP84" s="244">
        <f t="shared" si="54"/>
        <v>0</v>
      </c>
      <c r="AQ84" s="244" t="str">
        <f t="shared" si="48"/>
        <v/>
      </c>
      <c r="AR84" s="244">
        <f t="shared" si="55"/>
        <v>0</v>
      </c>
      <c r="AS84" s="244" t="str">
        <f t="shared" si="49"/>
        <v/>
      </c>
    </row>
    <row r="85" spans="1:45">
      <c r="A85" s="34">
        <v>76</v>
      </c>
      <c r="B85" s="58"/>
      <c r="C85" s="58"/>
      <c r="D85" s="58"/>
      <c r="E85" s="237"/>
      <c r="F85" s="58"/>
      <c r="G85" s="59"/>
      <c r="H85" s="60"/>
      <c r="I85" s="181"/>
      <c r="J85" s="60"/>
      <c r="K85" s="181"/>
      <c r="L85" s="60"/>
      <c r="M85" s="201"/>
      <c r="N85" s="61"/>
      <c r="O85" s="61"/>
      <c r="P85" s="209"/>
      <c r="V85" s="5" t="str">
        <f t="shared" si="34"/>
        <v/>
      </c>
      <c r="W85" s="5" t="str">
        <f t="shared" si="35"/>
        <v/>
      </c>
      <c r="X85" s="5" t="str">
        <f t="shared" si="36"/>
        <v/>
      </c>
      <c r="Y85" s="5" t="str">
        <f t="shared" si="37"/>
        <v/>
      </c>
      <c r="Z85" s="5" t="str">
        <f t="shared" si="38"/>
        <v/>
      </c>
      <c r="AA85" s="10" t="str">
        <f>IF(F85="男",data_kyogisha!A77,"")</f>
        <v/>
      </c>
      <c r="AB85" s="5" t="str">
        <f t="shared" si="39"/>
        <v/>
      </c>
      <c r="AC85" s="5" t="str">
        <f t="shared" si="40"/>
        <v/>
      </c>
      <c r="AD85" s="5" t="str">
        <f t="shared" si="41"/>
        <v/>
      </c>
      <c r="AE85" s="5" t="str">
        <f t="shared" si="42"/>
        <v/>
      </c>
      <c r="AF85" s="5" t="str">
        <f t="shared" si="43"/>
        <v/>
      </c>
      <c r="AG85" s="244" t="str">
        <f>IF(F85="女",data_kyogisha!A77,"")</f>
        <v/>
      </c>
      <c r="AH85" s="244">
        <f t="shared" si="50"/>
        <v>0</v>
      </c>
      <c r="AI85" s="244" t="str">
        <f t="shared" si="44"/>
        <v/>
      </c>
      <c r="AJ85" s="244">
        <f t="shared" si="51"/>
        <v>0</v>
      </c>
      <c r="AK85" s="244" t="str">
        <f t="shared" si="45"/>
        <v/>
      </c>
      <c r="AL85" s="244">
        <f t="shared" si="52"/>
        <v>0</v>
      </c>
      <c r="AM85" s="244" t="str">
        <f t="shared" si="46"/>
        <v/>
      </c>
      <c r="AN85" s="244">
        <f t="shared" si="53"/>
        <v>0</v>
      </c>
      <c r="AO85" s="244" t="str">
        <f t="shared" si="47"/>
        <v/>
      </c>
      <c r="AP85" s="244">
        <f t="shared" si="54"/>
        <v>0</v>
      </c>
      <c r="AQ85" s="244" t="str">
        <f t="shared" si="48"/>
        <v/>
      </c>
      <c r="AR85" s="244">
        <f t="shared" si="55"/>
        <v>0</v>
      </c>
      <c r="AS85" s="244" t="str">
        <f t="shared" si="49"/>
        <v/>
      </c>
    </row>
    <row r="86" spans="1:45">
      <c r="A86" s="34">
        <v>77</v>
      </c>
      <c r="B86" s="58"/>
      <c r="C86" s="58"/>
      <c r="D86" s="58"/>
      <c r="E86" s="237"/>
      <c r="F86" s="58"/>
      <c r="G86" s="59"/>
      <c r="H86" s="60"/>
      <c r="I86" s="181"/>
      <c r="J86" s="60"/>
      <c r="K86" s="181"/>
      <c r="L86" s="60"/>
      <c r="M86" s="201"/>
      <c r="N86" s="61"/>
      <c r="O86" s="61"/>
      <c r="P86" s="209"/>
      <c r="V86" s="5" t="str">
        <f t="shared" si="34"/>
        <v/>
      </c>
      <c r="W86" s="5" t="str">
        <f t="shared" si="35"/>
        <v/>
      </c>
      <c r="X86" s="5" t="str">
        <f t="shared" si="36"/>
        <v/>
      </c>
      <c r="Y86" s="5" t="str">
        <f t="shared" si="37"/>
        <v/>
      </c>
      <c r="Z86" s="5" t="str">
        <f t="shared" si="38"/>
        <v/>
      </c>
      <c r="AA86" s="10" t="str">
        <f>IF(F86="男",data_kyogisha!A78,"")</f>
        <v/>
      </c>
      <c r="AB86" s="5" t="str">
        <f t="shared" si="39"/>
        <v/>
      </c>
      <c r="AC86" s="5" t="str">
        <f t="shared" si="40"/>
        <v/>
      </c>
      <c r="AD86" s="5" t="str">
        <f t="shared" si="41"/>
        <v/>
      </c>
      <c r="AE86" s="5" t="str">
        <f t="shared" si="42"/>
        <v/>
      </c>
      <c r="AF86" s="5" t="str">
        <f t="shared" si="43"/>
        <v/>
      </c>
      <c r="AG86" s="244" t="str">
        <f>IF(F86="女",data_kyogisha!A78,"")</f>
        <v/>
      </c>
      <c r="AH86" s="244">
        <f t="shared" si="50"/>
        <v>0</v>
      </c>
      <c r="AI86" s="244" t="str">
        <f t="shared" si="44"/>
        <v/>
      </c>
      <c r="AJ86" s="244">
        <f t="shared" si="51"/>
        <v>0</v>
      </c>
      <c r="AK86" s="244" t="str">
        <f t="shared" si="45"/>
        <v/>
      </c>
      <c r="AL86" s="244">
        <f t="shared" si="52"/>
        <v>0</v>
      </c>
      <c r="AM86" s="244" t="str">
        <f t="shared" si="46"/>
        <v/>
      </c>
      <c r="AN86" s="244">
        <f t="shared" si="53"/>
        <v>0</v>
      </c>
      <c r="AO86" s="244" t="str">
        <f t="shared" si="47"/>
        <v/>
      </c>
      <c r="AP86" s="244">
        <f t="shared" si="54"/>
        <v>0</v>
      </c>
      <c r="AQ86" s="244" t="str">
        <f t="shared" si="48"/>
        <v/>
      </c>
      <c r="AR86" s="244">
        <f t="shared" si="55"/>
        <v>0</v>
      </c>
      <c r="AS86" s="244" t="str">
        <f t="shared" si="49"/>
        <v/>
      </c>
    </row>
    <row r="87" spans="1:45">
      <c r="A87" s="34">
        <v>78</v>
      </c>
      <c r="B87" s="58"/>
      <c r="C87" s="58"/>
      <c r="D87" s="58"/>
      <c r="E87" s="237"/>
      <c r="F87" s="58"/>
      <c r="G87" s="59"/>
      <c r="H87" s="60"/>
      <c r="I87" s="181"/>
      <c r="J87" s="60"/>
      <c r="K87" s="181"/>
      <c r="L87" s="60"/>
      <c r="M87" s="201"/>
      <c r="N87" s="61"/>
      <c r="O87" s="61"/>
      <c r="P87" s="209"/>
      <c r="V87" s="5" t="str">
        <f t="shared" si="34"/>
        <v/>
      </c>
      <c r="W87" s="5" t="str">
        <f t="shared" si="35"/>
        <v/>
      </c>
      <c r="X87" s="5" t="str">
        <f t="shared" si="36"/>
        <v/>
      </c>
      <c r="Y87" s="5" t="str">
        <f t="shared" si="37"/>
        <v/>
      </c>
      <c r="Z87" s="5" t="str">
        <f t="shared" si="38"/>
        <v/>
      </c>
      <c r="AA87" s="10" t="str">
        <f>IF(F87="男",data_kyogisha!A79,"")</f>
        <v/>
      </c>
      <c r="AB87" s="5" t="str">
        <f t="shared" si="39"/>
        <v/>
      </c>
      <c r="AC87" s="5" t="str">
        <f t="shared" si="40"/>
        <v/>
      </c>
      <c r="AD87" s="5" t="str">
        <f t="shared" si="41"/>
        <v/>
      </c>
      <c r="AE87" s="5" t="str">
        <f t="shared" si="42"/>
        <v/>
      </c>
      <c r="AF87" s="5" t="str">
        <f t="shared" si="43"/>
        <v/>
      </c>
      <c r="AG87" s="244" t="str">
        <f>IF(F87="女",data_kyogisha!A79,"")</f>
        <v/>
      </c>
      <c r="AH87" s="244">
        <f t="shared" si="50"/>
        <v>0</v>
      </c>
      <c r="AI87" s="244" t="str">
        <f t="shared" si="44"/>
        <v/>
      </c>
      <c r="AJ87" s="244">
        <f t="shared" si="51"/>
        <v>0</v>
      </c>
      <c r="AK87" s="244" t="str">
        <f t="shared" si="45"/>
        <v/>
      </c>
      <c r="AL87" s="244">
        <f t="shared" si="52"/>
        <v>0</v>
      </c>
      <c r="AM87" s="244" t="str">
        <f t="shared" si="46"/>
        <v/>
      </c>
      <c r="AN87" s="244">
        <f t="shared" si="53"/>
        <v>0</v>
      </c>
      <c r="AO87" s="244" t="str">
        <f t="shared" si="47"/>
        <v/>
      </c>
      <c r="AP87" s="244">
        <f t="shared" si="54"/>
        <v>0</v>
      </c>
      <c r="AQ87" s="244" t="str">
        <f t="shared" si="48"/>
        <v/>
      </c>
      <c r="AR87" s="244">
        <f t="shared" si="55"/>
        <v>0</v>
      </c>
      <c r="AS87" s="244" t="str">
        <f t="shared" si="49"/>
        <v/>
      </c>
    </row>
    <row r="88" spans="1:45">
      <c r="A88" s="34">
        <v>79</v>
      </c>
      <c r="B88" s="58"/>
      <c r="C88" s="58"/>
      <c r="D88" s="58"/>
      <c r="E88" s="237"/>
      <c r="F88" s="58"/>
      <c r="G88" s="59"/>
      <c r="H88" s="60"/>
      <c r="I88" s="181"/>
      <c r="J88" s="60"/>
      <c r="K88" s="181"/>
      <c r="L88" s="60"/>
      <c r="M88" s="201"/>
      <c r="N88" s="61"/>
      <c r="O88" s="61"/>
      <c r="P88" s="209"/>
      <c r="V88" s="5" t="str">
        <f t="shared" si="34"/>
        <v/>
      </c>
      <c r="W88" s="5" t="str">
        <f t="shared" si="35"/>
        <v/>
      </c>
      <c r="X88" s="5" t="str">
        <f t="shared" si="36"/>
        <v/>
      </c>
      <c r="Y88" s="5" t="str">
        <f t="shared" si="37"/>
        <v/>
      </c>
      <c r="Z88" s="5" t="str">
        <f t="shared" si="38"/>
        <v/>
      </c>
      <c r="AA88" s="10" t="str">
        <f>IF(F88="男",data_kyogisha!A80,"")</f>
        <v/>
      </c>
      <c r="AB88" s="5" t="str">
        <f t="shared" si="39"/>
        <v/>
      </c>
      <c r="AC88" s="5" t="str">
        <f t="shared" si="40"/>
        <v/>
      </c>
      <c r="AD88" s="5" t="str">
        <f t="shared" si="41"/>
        <v/>
      </c>
      <c r="AE88" s="5" t="str">
        <f t="shared" si="42"/>
        <v/>
      </c>
      <c r="AF88" s="5" t="str">
        <f t="shared" si="43"/>
        <v/>
      </c>
      <c r="AG88" s="244" t="str">
        <f>IF(F88="女",data_kyogisha!A80,"")</f>
        <v/>
      </c>
      <c r="AH88" s="244">
        <f t="shared" si="50"/>
        <v>0</v>
      </c>
      <c r="AI88" s="244" t="str">
        <f t="shared" si="44"/>
        <v/>
      </c>
      <c r="AJ88" s="244">
        <f t="shared" si="51"/>
        <v>0</v>
      </c>
      <c r="AK88" s="244" t="str">
        <f t="shared" si="45"/>
        <v/>
      </c>
      <c r="AL88" s="244">
        <f t="shared" si="52"/>
        <v>0</v>
      </c>
      <c r="AM88" s="244" t="str">
        <f t="shared" si="46"/>
        <v/>
      </c>
      <c r="AN88" s="244">
        <f t="shared" si="53"/>
        <v>0</v>
      </c>
      <c r="AO88" s="244" t="str">
        <f t="shared" si="47"/>
        <v/>
      </c>
      <c r="AP88" s="244">
        <f t="shared" si="54"/>
        <v>0</v>
      </c>
      <c r="AQ88" s="244" t="str">
        <f t="shared" si="48"/>
        <v/>
      </c>
      <c r="AR88" s="244">
        <f t="shared" si="55"/>
        <v>0</v>
      </c>
      <c r="AS88" s="244" t="str">
        <f t="shared" si="49"/>
        <v/>
      </c>
    </row>
    <row r="89" spans="1:45">
      <c r="A89" s="34">
        <v>80</v>
      </c>
      <c r="B89" s="58"/>
      <c r="C89" s="58"/>
      <c r="D89" s="58"/>
      <c r="E89" s="237"/>
      <c r="F89" s="58"/>
      <c r="G89" s="59"/>
      <c r="H89" s="60"/>
      <c r="I89" s="181"/>
      <c r="J89" s="60"/>
      <c r="K89" s="181"/>
      <c r="L89" s="60"/>
      <c r="M89" s="201"/>
      <c r="N89" s="61"/>
      <c r="O89" s="61"/>
      <c r="P89" s="209"/>
      <c r="V89" s="5" t="str">
        <f t="shared" si="34"/>
        <v/>
      </c>
      <c r="W89" s="5" t="str">
        <f t="shared" si="35"/>
        <v/>
      </c>
      <c r="X89" s="5" t="str">
        <f t="shared" si="36"/>
        <v/>
      </c>
      <c r="Y89" s="5" t="str">
        <f t="shared" si="37"/>
        <v/>
      </c>
      <c r="Z89" s="5" t="str">
        <f t="shared" si="38"/>
        <v/>
      </c>
      <c r="AA89" s="10" t="str">
        <f>IF(F89="男",data_kyogisha!A81,"")</f>
        <v/>
      </c>
      <c r="AB89" s="5" t="str">
        <f t="shared" si="39"/>
        <v/>
      </c>
      <c r="AC89" s="5" t="str">
        <f t="shared" si="40"/>
        <v/>
      </c>
      <c r="AD89" s="5" t="str">
        <f t="shared" si="41"/>
        <v/>
      </c>
      <c r="AE89" s="5" t="str">
        <f t="shared" si="42"/>
        <v/>
      </c>
      <c r="AF89" s="5" t="str">
        <f t="shared" si="43"/>
        <v/>
      </c>
      <c r="AG89" s="244" t="str">
        <f>IF(F89="女",data_kyogisha!A81,"")</f>
        <v/>
      </c>
      <c r="AH89" s="244">
        <f t="shared" si="50"/>
        <v>0</v>
      </c>
      <c r="AI89" s="244" t="str">
        <f t="shared" si="44"/>
        <v/>
      </c>
      <c r="AJ89" s="244">
        <f t="shared" si="51"/>
        <v>0</v>
      </c>
      <c r="AK89" s="244" t="str">
        <f t="shared" si="45"/>
        <v/>
      </c>
      <c r="AL89" s="244">
        <f t="shared" si="52"/>
        <v>0</v>
      </c>
      <c r="AM89" s="244" t="str">
        <f t="shared" si="46"/>
        <v/>
      </c>
      <c r="AN89" s="244">
        <f t="shared" si="53"/>
        <v>0</v>
      </c>
      <c r="AO89" s="244" t="str">
        <f t="shared" si="47"/>
        <v/>
      </c>
      <c r="AP89" s="244">
        <f t="shared" si="54"/>
        <v>0</v>
      </c>
      <c r="AQ89" s="244" t="str">
        <f t="shared" si="48"/>
        <v/>
      </c>
      <c r="AR89" s="244">
        <f t="shared" si="55"/>
        <v>0</v>
      </c>
      <c r="AS89" s="244" t="str">
        <f t="shared" si="49"/>
        <v/>
      </c>
    </row>
    <row r="90" spans="1:45">
      <c r="A90" s="34">
        <v>81</v>
      </c>
      <c r="B90" s="58"/>
      <c r="C90" s="58"/>
      <c r="D90" s="58"/>
      <c r="E90" s="237"/>
      <c r="F90" s="58"/>
      <c r="G90" s="59"/>
      <c r="H90" s="60"/>
      <c r="I90" s="181"/>
      <c r="J90" s="60"/>
      <c r="K90" s="181"/>
      <c r="L90" s="60"/>
      <c r="M90" s="201"/>
      <c r="N90" s="61"/>
      <c r="O90" s="61"/>
      <c r="P90" s="209"/>
      <c r="V90" s="5" t="str">
        <f t="shared" si="34"/>
        <v/>
      </c>
      <c r="W90" s="5" t="str">
        <f t="shared" si="35"/>
        <v/>
      </c>
      <c r="X90" s="5" t="str">
        <f t="shared" si="36"/>
        <v/>
      </c>
      <c r="Y90" s="5" t="str">
        <f t="shared" si="37"/>
        <v/>
      </c>
      <c r="Z90" s="5" t="str">
        <f t="shared" si="38"/>
        <v/>
      </c>
      <c r="AA90" s="10" t="str">
        <f>IF(F90="男",data_kyogisha!A82,"")</f>
        <v/>
      </c>
      <c r="AB90" s="5" t="str">
        <f t="shared" si="39"/>
        <v/>
      </c>
      <c r="AC90" s="5" t="str">
        <f t="shared" si="40"/>
        <v/>
      </c>
      <c r="AD90" s="5" t="str">
        <f t="shared" si="41"/>
        <v/>
      </c>
      <c r="AE90" s="5" t="str">
        <f t="shared" si="42"/>
        <v/>
      </c>
      <c r="AF90" s="5" t="str">
        <f t="shared" si="43"/>
        <v/>
      </c>
      <c r="AG90" s="244" t="str">
        <f>IF(F90="女",data_kyogisha!A82,"")</f>
        <v/>
      </c>
      <c r="AH90" s="244">
        <f t="shared" si="50"/>
        <v>0</v>
      </c>
      <c r="AI90" s="244" t="str">
        <f t="shared" si="44"/>
        <v/>
      </c>
      <c r="AJ90" s="244">
        <f t="shared" si="51"/>
        <v>0</v>
      </c>
      <c r="AK90" s="244" t="str">
        <f t="shared" si="45"/>
        <v/>
      </c>
      <c r="AL90" s="244">
        <f t="shared" si="52"/>
        <v>0</v>
      </c>
      <c r="AM90" s="244" t="str">
        <f t="shared" si="46"/>
        <v/>
      </c>
      <c r="AN90" s="244">
        <f t="shared" si="53"/>
        <v>0</v>
      </c>
      <c r="AO90" s="244" t="str">
        <f t="shared" si="47"/>
        <v/>
      </c>
      <c r="AP90" s="244">
        <f t="shared" si="54"/>
        <v>0</v>
      </c>
      <c r="AQ90" s="244" t="str">
        <f t="shared" si="48"/>
        <v/>
      </c>
      <c r="AR90" s="244">
        <f t="shared" si="55"/>
        <v>0</v>
      </c>
      <c r="AS90" s="244" t="str">
        <f t="shared" si="49"/>
        <v/>
      </c>
    </row>
    <row r="91" spans="1:45">
      <c r="A91" s="34">
        <v>82</v>
      </c>
      <c r="B91" s="58"/>
      <c r="C91" s="58"/>
      <c r="D91" s="58"/>
      <c r="E91" s="237"/>
      <c r="F91" s="58"/>
      <c r="G91" s="59"/>
      <c r="H91" s="60"/>
      <c r="I91" s="181"/>
      <c r="J91" s="60"/>
      <c r="K91" s="181"/>
      <c r="L91" s="60"/>
      <c r="M91" s="201"/>
      <c r="N91" s="61"/>
      <c r="O91" s="61"/>
      <c r="P91" s="209"/>
      <c r="V91" s="5" t="str">
        <f t="shared" si="34"/>
        <v/>
      </c>
      <c r="W91" s="5" t="str">
        <f t="shared" si="35"/>
        <v/>
      </c>
      <c r="X91" s="5" t="str">
        <f t="shared" si="36"/>
        <v/>
      </c>
      <c r="Y91" s="5" t="str">
        <f t="shared" si="37"/>
        <v/>
      </c>
      <c r="Z91" s="5" t="str">
        <f t="shared" si="38"/>
        <v/>
      </c>
      <c r="AA91" s="10" t="str">
        <f>IF(F91="男",data_kyogisha!A83,"")</f>
        <v/>
      </c>
      <c r="AB91" s="5" t="str">
        <f t="shared" si="39"/>
        <v/>
      </c>
      <c r="AC91" s="5" t="str">
        <f t="shared" si="40"/>
        <v/>
      </c>
      <c r="AD91" s="5" t="str">
        <f t="shared" si="41"/>
        <v/>
      </c>
      <c r="AE91" s="5" t="str">
        <f t="shared" si="42"/>
        <v/>
      </c>
      <c r="AF91" s="5" t="str">
        <f t="shared" si="43"/>
        <v/>
      </c>
      <c r="AG91" s="244" t="str">
        <f>IF(F91="女",data_kyogisha!A83,"")</f>
        <v/>
      </c>
      <c r="AH91" s="244">
        <f t="shared" si="50"/>
        <v>0</v>
      </c>
      <c r="AI91" s="244" t="str">
        <f t="shared" si="44"/>
        <v/>
      </c>
      <c r="AJ91" s="244">
        <f t="shared" si="51"/>
        <v>0</v>
      </c>
      <c r="AK91" s="244" t="str">
        <f t="shared" si="45"/>
        <v/>
      </c>
      <c r="AL91" s="244">
        <f t="shared" si="52"/>
        <v>0</v>
      </c>
      <c r="AM91" s="244" t="str">
        <f t="shared" si="46"/>
        <v/>
      </c>
      <c r="AN91" s="244">
        <f t="shared" si="53"/>
        <v>0</v>
      </c>
      <c r="AO91" s="244" t="str">
        <f t="shared" si="47"/>
        <v/>
      </c>
      <c r="AP91" s="244">
        <f t="shared" si="54"/>
        <v>0</v>
      </c>
      <c r="AQ91" s="244" t="str">
        <f t="shared" si="48"/>
        <v/>
      </c>
      <c r="AR91" s="244">
        <f t="shared" si="55"/>
        <v>0</v>
      </c>
      <c r="AS91" s="244" t="str">
        <f t="shared" si="49"/>
        <v/>
      </c>
    </row>
    <row r="92" spans="1:45">
      <c r="A92" s="34">
        <v>83</v>
      </c>
      <c r="B92" s="58"/>
      <c r="C92" s="58"/>
      <c r="D92" s="58"/>
      <c r="E92" s="237"/>
      <c r="F92" s="58"/>
      <c r="G92" s="59"/>
      <c r="H92" s="60"/>
      <c r="I92" s="181"/>
      <c r="J92" s="60"/>
      <c r="K92" s="181"/>
      <c r="L92" s="60"/>
      <c r="M92" s="201"/>
      <c r="N92" s="61"/>
      <c r="O92" s="61"/>
      <c r="P92" s="209"/>
      <c r="V92" s="5" t="str">
        <f t="shared" si="34"/>
        <v/>
      </c>
      <c r="W92" s="5" t="str">
        <f t="shared" si="35"/>
        <v/>
      </c>
      <c r="X92" s="5" t="str">
        <f t="shared" si="36"/>
        <v/>
      </c>
      <c r="Y92" s="5" t="str">
        <f t="shared" si="37"/>
        <v/>
      </c>
      <c r="Z92" s="5" t="str">
        <f t="shared" si="38"/>
        <v/>
      </c>
      <c r="AA92" s="10" t="str">
        <f>IF(F92="男",data_kyogisha!A84,"")</f>
        <v/>
      </c>
      <c r="AB92" s="5" t="str">
        <f t="shared" si="39"/>
        <v/>
      </c>
      <c r="AC92" s="5" t="str">
        <f t="shared" si="40"/>
        <v/>
      </c>
      <c r="AD92" s="5" t="str">
        <f t="shared" si="41"/>
        <v/>
      </c>
      <c r="AE92" s="5" t="str">
        <f t="shared" si="42"/>
        <v/>
      </c>
      <c r="AF92" s="5" t="str">
        <f t="shared" si="43"/>
        <v/>
      </c>
      <c r="AG92" s="244" t="str">
        <f>IF(F92="女",data_kyogisha!A84,"")</f>
        <v/>
      </c>
      <c r="AH92" s="244">
        <f t="shared" si="50"/>
        <v>0</v>
      </c>
      <c r="AI92" s="244" t="str">
        <f t="shared" si="44"/>
        <v/>
      </c>
      <c r="AJ92" s="244">
        <f t="shared" si="51"/>
        <v>0</v>
      </c>
      <c r="AK92" s="244" t="str">
        <f t="shared" si="45"/>
        <v/>
      </c>
      <c r="AL92" s="244">
        <f t="shared" si="52"/>
        <v>0</v>
      </c>
      <c r="AM92" s="244" t="str">
        <f t="shared" si="46"/>
        <v/>
      </c>
      <c r="AN92" s="244">
        <f t="shared" si="53"/>
        <v>0</v>
      </c>
      <c r="AO92" s="244" t="str">
        <f t="shared" si="47"/>
        <v/>
      </c>
      <c r="AP92" s="244">
        <f t="shared" si="54"/>
        <v>0</v>
      </c>
      <c r="AQ92" s="244" t="str">
        <f t="shared" si="48"/>
        <v/>
      </c>
      <c r="AR92" s="244">
        <f t="shared" si="55"/>
        <v>0</v>
      </c>
      <c r="AS92" s="244" t="str">
        <f t="shared" si="49"/>
        <v/>
      </c>
    </row>
    <row r="93" spans="1:45">
      <c r="A93" s="34">
        <v>84</v>
      </c>
      <c r="B93" s="58"/>
      <c r="C93" s="58"/>
      <c r="D93" s="58"/>
      <c r="E93" s="237"/>
      <c r="F93" s="58"/>
      <c r="G93" s="59"/>
      <c r="H93" s="60"/>
      <c r="I93" s="181"/>
      <c r="J93" s="60"/>
      <c r="K93" s="181"/>
      <c r="L93" s="60"/>
      <c r="M93" s="201"/>
      <c r="N93" s="61"/>
      <c r="O93" s="61"/>
      <c r="P93" s="209"/>
      <c r="V93" s="5" t="str">
        <f t="shared" si="34"/>
        <v/>
      </c>
      <c r="W93" s="5" t="str">
        <f t="shared" si="35"/>
        <v/>
      </c>
      <c r="X93" s="5" t="str">
        <f t="shared" si="36"/>
        <v/>
      </c>
      <c r="Y93" s="5" t="str">
        <f t="shared" si="37"/>
        <v/>
      </c>
      <c r="Z93" s="5" t="str">
        <f t="shared" si="38"/>
        <v/>
      </c>
      <c r="AA93" s="10" t="str">
        <f>IF(F93="男",data_kyogisha!A85,"")</f>
        <v/>
      </c>
      <c r="AB93" s="5" t="str">
        <f t="shared" si="39"/>
        <v/>
      </c>
      <c r="AC93" s="5" t="str">
        <f t="shared" si="40"/>
        <v/>
      </c>
      <c r="AD93" s="5" t="str">
        <f t="shared" si="41"/>
        <v/>
      </c>
      <c r="AE93" s="5" t="str">
        <f t="shared" si="42"/>
        <v/>
      </c>
      <c r="AF93" s="5" t="str">
        <f t="shared" si="43"/>
        <v/>
      </c>
      <c r="AG93" s="244" t="str">
        <f>IF(F93="女",data_kyogisha!A85,"")</f>
        <v/>
      </c>
      <c r="AH93" s="244">
        <f t="shared" si="50"/>
        <v>0</v>
      </c>
      <c r="AI93" s="244" t="str">
        <f t="shared" si="44"/>
        <v/>
      </c>
      <c r="AJ93" s="244">
        <f t="shared" si="51"/>
        <v>0</v>
      </c>
      <c r="AK93" s="244" t="str">
        <f t="shared" si="45"/>
        <v/>
      </c>
      <c r="AL93" s="244">
        <f t="shared" si="52"/>
        <v>0</v>
      </c>
      <c r="AM93" s="244" t="str">
        <f t="shared" si="46"/>
        <v/>
      </c>
      <c r="AN93" s="244">
        <f t="shared" si="53"/>
        <v>0</v>
      </c>
      <c r="AO93" s="244" t="str">
        <f t="shared" si="47"/>
        <v/>
      </c>
      <c r="AP93" s="244">
        <f t="shared" si="54"/>
        <v>0</v>
      </c>
      <c r="AQ93" s="244" t="str">
        <f t="shared" si="48"/>
        <v/>
      </c>
      <c r="AR93" s="244">
        <f t="shared" si="55"/>
        <v>0</v>
      </c>
      <c r="AS93" s="244" t="str">
        <f t="shared" si="49"/>
        <v/>
      </c>
    </row>
    <row r="94" spans="1:45">
      <c r="A94" s="34">
        <v>85</v>
      </c>
      <c r="B94" s="58"/>
      <c r="C94" s="58"/>
      <c r="D94" s="58"/>
      <c r="E94" s="237"/>
      <c r="F94" s="58"/>
      <c r="G94" s="59"/>
      <c r="H94" s="60"/>
      <c r="I94" s="181"/>
      <c r="J94" s="60"/>
      <c r="K94" s="181"/>
      <c r="L94" s="60"/>
      <c r="M94" s="201"/>
      <c r="N94" s="61"/>
      <c r="O94" s="61"/>
      <c r="P94" s="209"/>
      <c r="V94" s="5" t="str">
        <f t="shared" si="34"/>
        <v/>
      </c>
      <c r="W94" s="5" t="str">
        <f t="shared" si="35"/>
        <v/>
      </c>
      <c r="X94" s="5" t="str">
        <f t="shared" si="36"/>
        <v/>
      </c>
      <c r="Y94" s="5" t="str">
        <f t="shared" si="37"/>
        <v/>
      </c>
      <c r="Z94" s="5" t="str">
        <f t="shared" si="38"/>
        <v/>
      </c>
      <c r="AA94" s="10" t="str">
        <f>IF(F94="男",data_kyogisha!A86,"")</f>
        <v/>
      </c>
      <c r="AB94" s="5" t="str">
        <f t="shared" si="39"/>
        <v/>
      </c>
      <c r="AC94" s="5" t="str">
        <f t="shared" si="40"/>
        <v/>
      </c>
      <c r="AD94" s="5" t="str">
        <f t="shared" si="41"/>
        <v/>
      </c>
      <c r="AE94" s="5" t="str">
        <f t="shared" si="42"/>
        <v/>
      </c>
      <c r="AF94" s="5" t="str">
        <f t="shared" si="43"/>
        <v/>
      </c>
      <c r="AG94" s="244" t="str">
        <f>IF(F94="女",data_kyogisha!A86,"")</f>
        <v/>
      </c>
      <c r="AH94" s="244">
        <f t="shared" si="50"/>
        <v>0</v>
      </c>
      <c r="AI94" s="244" t="str">
        <f t="shared" si="44"/>
        <v/>
      </c>
      <c r="AJ94" s="244">
        <f t="shared" si="51"/>
        <v>0</v>
      </c>
      <c r="AK94" s="244" t="str">
        <f t="shared" si="45"/>
        <v/>
      </c>
      <c r="AL94" s="244">
        <f t="shared" si="52"/>
        <v>0</v>
      </c>
      <c r="AM94" s="244" t="str">
        <f t="shared" si="46"/>
        <v/>
      </c>
      <c r="AN94" s="244">
        <f t="shared" si="53"/>
        <v>0</v>
      </c>
      <c r="AO94" s="244" t="str">
        <f t="shared" si="47"/>
        <v/>
      </c>
      <c r="AP94" s="244">
        <f t="shared" si="54"/>
        <v>0</v>
      </c>
      <c r="AQ94" s="244" t="str">
        <f t="shared" si="48"/>
        <v/>
      </c>
      <c r="AR94" s="244">
        <f t="shared" si="55"/>
        <v>0</v>
      </c>
      <c r="AS94" s="244" t="str">
        <f t="shared" si="49"/>
        <v/>
      </c>
    </row>
    <row r="95" spans="1:45">
      <c r="A95" s="34">
        <v>86</v>
      </c>
      <c r="B95" s="58"/>
      <c r="C95" s="58"/>
      <c r="D95" s="58"/>
      <c r="E95" s="237"/>
      <c r="F95" s="58"/>
      <c r="G95" s="59"/>
      <c r="H95" s="60"/>
      <c r="I95" s="181"/>
      <c r="J95" s="60"/>
      <c r="K95" s="181"/>
      <c r="L95" s="60"/>
      <c r="M95" s="201"/>
      <c r="N95" s="61"/>
      <c r="O95" s="61"/>
      <c r="P95" s="209"/>
      <c r="V95" s="5" t="str">
        <f t="shared" si="34"/>
        <v/>
      </c>
      <c r="W95" s="5" t="str">
        <f t="shared" si="35"/>
        <v/>
      </c>
      <c r="X95" s="5" t="str">
        <f t="shared" si="36"/>
        <v/>
      </c>
      <c r="Y95" s="5" t="str">
        <f t="shared" si="37"/>
        <v/>
      </c>
      <c r="Z95" s="5" t="str">
        <f t="shared" si="38"/>
        <v/>
      </c>
      <c r="AA95" s="10" t="str">
        <f>IF(F95="男",data_kyogisha!A87,"")</f>
        <v/>
      </c>
      <c r="AB95" s="5" t="str">
        <f t="shared" si="39"/>
        <v/>
      </c>
      <c r="AC95" s="5" t="str">
        <f t="shared" si="40"/>
        <v/>
      </c>
      <c r="AD95" s="5" t="str">
        <f t="shared" si="41"/>
        <v/>
      </c>
      <c r="AE95" s="5" t="str">
        <f t="shared" si="42"/>
        <v/>
      </c>
      <c r="AF95" s="5" t="str">
        <f t="shared" si="43"/>
        <v/>
      </c>
      <c r="AG95" s="244" t="str">
        <f>IF(F95="女",data_kyogisha!A87,"")</f>
        <v/>
      </c>
      <c r="AH95" s="244">
        <f t="shared" si="50"/>
        <v>0</v>
      </c>
      <c r="AI95" s="244" t="str">
        <f t="shared" si="44"/>
        <v/>
      </c>
      <c r="AJ95" s="244">
        <f t="shared" si="51"/>
        <v>0</v>
      </c>
      <c r="AK95" s="244" t="str">
        <f t="shared" si="45"/>
        <v/>
      </c>
      <c r="AL95" s="244">
        <f t="shared" si="52"/>
        <v>0</v>
      </c>
      <c r="AM95" s="244" t="str">
        <f t="shared" si="46"/>
        <v/>
      </c>
      <c r="AN95" s="244">
        <f t="shared" si="53"/>
        <v>0</v>
      </c>
      <c r="AO95" s="244" t="str">
        <f t="shared" si="47"/>
        <v/>
      </c>
      <c r="AP95" s="244">
        <f t="shared" si="54"/>
        <v>0</v>
      </c>
      <c r="AQ95" s="244" t="str">
        <f t="shared" si="48"/>
        <v/>
      </c>
      <c r="AR95" s="244">
        <f t="shared" si="55"/>
        <v>0</v>
      </c>
      <c r="AS95" s="244" t="str">
        <f t="shared" si="49"/>
        <v/>
      </c>
    </row>
    <row r="96" spans="1:45">
      <c r="A96" s="34">
        <v>87</v>
      </c>
      <c r="B96" s="58"/>
      <c r="C96" s="58"/>
      <c r="D96" s="58"/>
      <c r="E96" s="237"/>
      <c r="F96" s="58"/>
      <c r="G96" s="59"/>
      <c r="H96" s="60"/>
      <c r="I96" s="181"/>
      <c r="J96" s="60"/>
      <c r="K96" s="181"/>
      <c r="L96" s="60"/>
      <c r="M96" s="201"/>
      <c r="N96" s="61"/>
      <c r="O96" s="61"/>
      <c r="P96" s="209"/>
      <c r="V96" s="5" t="str">
        <f t="shared" si="34"/>
        <v/>
      </c>
      <c r="W96" s="5" t="str">
        <f t="shared" si="35"/>
        <v/>
      </c>
      <c r="X96" s="5" t="str">
        <f t="shared" si="36"/>
        <v/>
      </c>
      <c r="Y96" s="5" t="str">
        <f t="shared" si="37"/>
        <v/>
      </c>
      <c r="Z96" s="5" t="str">
        <f t="shared" si="38"/>
        <v/>
      </c>
      <c r="AA96" s="10" t="str">
        <f>IF(F96="男",data_kyogisha!A88,"")</f>
        <v/>
      </c>
      <c r="AB96" s="5" t="str">
        <f t="shared" si="39"/>
        <v/>
      </c>
      <c r="AC96" s="5" t="str">
        <f t="shared" si="40"/>
        <v/>
      </c>
      <c r="AD96" s="5" t="str">
        <f t="shared" si="41"/>
        <v/>
      </c>
      <c r="AE96" s="5" t="str">
        <f t="shared" si="42"/>
        <v/>
      </c>
      <c r="AF96" s="5" t="str">
        <f t="shared" si="43"/>
        <v/>
      </c>
      <c r="AG96" s="244" t="str">
        <f>IF(F96="女",data_kyogisha!A88,"")</f>
        <v/>
      </c>
      <c r="AH96" s="244">
        <f t="shared" si="50"/>
        <v>0</v>
      </c>
      <c r="AI96" s="244" t="str">
        <f t="shared" si="44"/>
        <v/>
      </c>
      <c r="AJ96" s="244">
        <f t="shared" si="51"/>
        <v>0</v>
      </c>
      <c r="AK96" s="244" t="str">
        <f t="shared" si="45"/>
        <v/>
      </c>
      <c r="AL96" s="244">
        <f t="shared" si="52"/>
        <v>0</v>
      </c>
      <c r="AM96" s="244" t="str">
        <f t="shared" si="46"/>
        <v/>
      </c>
      <c r="AN96" s="244">
        <f t="shared" si="53"/>
        <v>0</v>
      </c>
      <c r="AO96" s="244" t="str">
        <f t="shared" si="47"/>
        <v/>
      </c>
      <c r="AP96" s="244">
        <f t="shared" si="54"/>
        <v>0</v>
      </c>
      <c r="AQ96" s="244" t="str">
        <f t="shared" si="48"/>
        <v/>
      </c>
      <c r="AR96" s="244">
        <f t="shared" si="55"/>
        <v>0</v>
      </c>
      <c r="AS96" s="244" t="str">
        <f t="shared" si="49"/>
        <v/>
      </c>
    </row>
    <row r="97" spans="1:45">
      <c r="A97" s="34">
        <v>88</v>
      </c>
      <c r="B97" s="58"/>
      <c r="C97" s="58"/>
      <c r="D97" s="58"/>
      <c r="E97" s="237"/>
      <c r="F97" s="58"/>
      <c r="G97" s="59"/>
      <c r="H97" s="60"/>
      <c r="I97" s="181"/>
      <c r="J97" s="60"/>
      <c r="K97" s="181"/>
      <c r="L97" s="60"/>
      <c r="M97" s="201"/>
      <c r="N97" s="61"/>
      <c r="O97" s="61"/>
      <c r="P97" s="209"/>
      <c r="V97" s="5" t="str">
        <f t="shared" si="34"/>
        <v/>
      </c>
      <c r="W97" s="5" t="str">
        <f t="shared" si="35"/>
        <v/>
      </c>
      <c r="X97" s="5" t="str">
        <f t="shared" si="36"/>
        <v/>
      </c>
      <c r="Y97" s="5" t="str">
        <f t="shared" si="37"/>
        <v/>
      </c>
      <c r="Z97" s="5" t="str">
        <f t="shared" si="38"/>
        <v/>
      </c>
      <c r="AA97" s="10" t="str">
        <f>IF(F97="男",data_kyogisha!A89,"")</f>
        <v/>
      </c>
      <c r="AB97" s="5" t="str">
        <f t="shared" si="39"/>
        <v/>
      </c>
      <c r="AC97" s="5" t="str">
        <f t="shared" si="40"/>
        <v/>
      </c>
      <c r="AD97" s="5" t="str">
        <f t="shared" si="41"/>
        <v/>
      </c>
      <c r="AE97" s="5" t="str">
        <f t="shared" si="42"/>
        <v/>
      </c>
      <c r="AF97" s="5" t="str">
        <f t="shared" si="43"/>
        <v/>
      </c>
      <c r="AG97" s="244" t="str">
        <f>IF(F97="女",data_kyogisha!A89,"")</f>
        <v/>
      </c>
      <c r="AH97" s="244">
        <f t="shared" si="50"/>
        <v>0</v>
      </c>
      <c r="AI97" s="244" t="str">
        <f t="shared" si="44"/>
        <v/>
      </c>
      <c r="AJ97" s="244">
        <f t="shared" si="51"/>
        <v>0</v>
      </c>
      <c r="AK97" s="244" t="str">
        <f t="shared" si="45"/>
        <v/>
      </c>
      <c r="AL97" s="244">
        <f t="shared" si="52"/>
        <v>0</v>
      </c>
      <c r="AM97" s="244" t="str">
        <f t="shared" si="46"/>
        <v/>
      </c>
      <c r="AN97" s="244">
        <f t="shared" si="53"/>
        <v>0</v>
      </c>
      <c r="AO97" s="244" t="str">
        <f t="shared" si="47"/>
        <v/>
      </c>
      <c r="AP97" s="244">
        <f t="shared" si="54"/>
        <v>0</v>
      </c>
      <c r="AQ97" s="244" t="str">
        <f t="shared" si="48"/>
        <v/>
      </c>
      <c r="AR97" s="244">
        <f t="shared" si="55"/>
        <v>0</v>
      </c>
      <c r="AS97" s="244" t="str">
        <f t="shared" si="49"/>
        <v/>
      </c>
    </row>
    <row r="98" spans="1:45" ht="14.25" customHeight="1">
      <c r="A98" s="34">
        <v>89</v>
      </c>
      <c r="B98" s="58"/>
      <c r="C98" s="58"/>
      <c r="D98" s="58"/>
      <c r="E98" s="237"/>
      <c r="F98" s="58"/>
      <c r="G98" s="59"/>
      <c r="H98" s="60"/>
      <c r="I98" s="181"/>
      <c r="J98" s="60"/>
      <c r="K98" s="181"/>
      <c r="L98" s="60"/>
      <c r="M98" s="201"/>
      <c r="N98" s="61"/>
      <c r="O98" s="61"/>
      <c r="P98" s="209"/>
      <c r="V98" s="5" t="str">
        <f t="shared" si="34"/>
        <v/>
      </c>
      <c r="W98" s="5" t="str">
        <f t="shared" si="35"/>
        <v/>
      </c>
      <c r="X98" s="5" t="str">
        <f t="shared" si="36"/>
        <v/>
      </c>
      <c r="Y98" s="5" t="str">
        <f t="shared" si="37"/>
        <v/>
      </c>
      <c r="Z98" s="5" t="str">
        <f t="shared" si="38"/>
        <v/>
      </c>
      <c r="AA98" s="10" t="str">
        <f>IF(F98="男",data_kyogisha!A90,"")</f>
        <v/>
      </c>
      <c r="AB98" s="5" t="str">
        <f t="shared" si="39"/>
        <v/>
      </c>
      <c r="AC98" s="5" t="str">
        <f t="shared" si="40"/>
        <v/>
      </c>
      <c r="AD98" s="5" t="str">
        <f t="shared" si="41"/>
        <v/>
      </c>
      <c r="AE98" s="5" t="str">
        <f t="shared" si="42"/>
        <v/>
      </c>
      <c r="AF98" s="5" t="str">
        <f t="shared" si="43"/>
        <v/>
      </c>
      <c r="AG98" s="244" t="str">
        <f>IF(F98="女",data_kyogisha!A90,"")</f>
        <v/>
      </c>
      <c r="AH98" s="244">
        <f t="shared" si="50"/>
        <v>0</v>
      </c>
      <c r="AI98" s="244" t="str">
        <f t="shared" si="44"/>
        <v/>
      </c>
      <c r="AJ98" s="244">
        <f t="shared" si="51"/>
        <v>0</v>
      </c>
      <c r="AK98" s="244" t="str">
        <f t="shared" si="45"/>
        <v/>
      </c>
      <c r="AL98" s="244">
        <f t="shared" si="52"/>
        <v>0</v>
      </c>
      <c r="AM98" s="244" t="str">
        <f t="shared" si="46"/>
        <v/>
      </c>
      <c r="AN98" s="244">
        <f t="shared" si="53"/>
        <v>0</v>
      </c>
      <c r="AO98" s="244" t="str">
        <f t="shared" si="47"/>
        <v/>
      </c>
      <c r="AP98" s="244">
        <f t="shared" si="54"/>
        <v>0</v>
      </c>
      <c r="AQ98" s="244" t="str">
        <f t="shared" si="48"/>
        <v/>
      </c>
      <c r="AR98" s="244">
        <f t="shared" si="55"/>
        <v>0</v>
      </c>
      <c r="AS98" s="244" t="str">
        <f t="shared" si="49"/>
        <v/>
      </c>
    </row>
    <row r="99" spans="1:45" ht="14.25" thickBot="1">
      <c r="A99" s="23">
        <v>90</v>
      </c>
      <c r="B99" s="62"/>
      <c r="C99" s="62"/>
      <c r="D99" s="62"/>
      <c r="E99" s="238"/>
      <c r="F99" s="62"/>
      <c r="G99" s="63"/>
      <c r="H99" s="64"/>
      <c r="I99" s="182"/>
      <c r="J99" s="64"/>
      <c r="K99" s="182"/>
      <c r="L99" s="64"/>
      <c r="M99" s="202"/>
      <c r="N99" s="65"/>
      <c r="O99" s="65"/>
      <c r="P99" s="210"/>
      <c r="V99" s="5" t="str">
        <f t="shared" si="34"/>
        <v/>
      </c>
      <c r="W99" s="5" t="str">
        <f t="shared" si="35"/>
        <v/>
      </c>
      <c r="X99" s="5" t="str">
        <f t="shared" si="36"/>
        <v/>
      </c>
      <c r="Y99" s="5" t="str">
        <f t="shared" si="37"/>
        <v/>
      </c>
      <c r="Z99" s="5" t="str">
        <f t="shared" si="38"/>
        <v/>
      </c>
      <c r="AA99" s="10" t="str">
        <f>IF(F99="男",data_kyogisha!A91,"")</f>
        <v/>
      </c>
      <c r="AB99" s="5" t="str">
        <f t="shared" si="39"/>
        <v/>
      </c>
      <c r="AC99" s="5" t="str">
        <f t="shared" si="40"/>
        <v/>
      </c>
      <c r="AD99" s="5" t="str">
        <f t="shared" si="41"/>
        <v/>
      </c>
      <c r="AE99" s="5" t="str">
        <f t="shared" si="42"/>
        <v/>
      </c>
      <c r="AF99" s="5" t="str">
        <f t="shared" si="43"/>
        <v/>
      </c>
      <c r="AG99" s="244" t="str">
        <f>IF(F99="女",data_kyogisha!A91,"")</f>
        <v/>
      </c>
      <c r="AH99" s="244">
        <f t="shared" si="50"/>
        <v>0</v>
      </c>
      <c r="AI99" s="244" t="str">
        <f t="shared" si="44"/>
        <v/>
      </c>
      <c r="AJ99" s="244">
        <f t="shared" si="51"/>
        <v>0</v>
      </c>
      <c r="AK99" s="244" t="str">
        <f t="shared" si="45"/>
        <v/>
      </c>
      <c r="AL99" s="244">
        <f t="shared" si="52"/>
        <v>0</v>
      </c>
      <c r="AM99" s="244" t="str">
        <f t="shared" si="46"/>
        <v/>
      </c>
      <c r="AN99" s="244">
        <f t="shared" si="53"/>
        <v>0</v>
      </c>
      <c r="AO99" s="244" t="str">
        <f t="shared" si="47"/>
        <v/>
      </c>
      <c r="AP99" s="244">
        <f t="shared" si="54"/>
        <v>0</v>
      </c>
      <c r="AQ99" s="244" t="str">
        <f t="shared" si="48"/>
        <v/>
      </c>
      <c r="AR99" s="244">
        <f t="shared" si="55"/>
        <v>0</v>
      </c>
      <c r="AS99" s="244" t="str">
        <f t="shared" si="49"/>
        <v/>
      </c>
    </row>
    <row r="100" spans="1:45" hidden="1">
      <c r="E100" s="239" t="s">
        <v>149</v>
      </c>
      <c r="F100" s="75">
        <f>SUM(H100:L100)</f>
        <v>0</v>
      </c>
      <c r="H100" s="1">
        <f>COUNTA(H10:H99)</f>
        <v>0</v>
      </c>
      <c r="J100" s="1">
        <f>COUNTA(J10:J99)</f>
        <v>0</v>
      </c>
      <c r="L100" s="1">
        <f>COUNTA(L10:L99)</f>
        <v>0</v>
      </c>
      <c r="V100" s="5" t="str">
        <f t="shared" si="34"/>
        <v/>
      </c>
      <c r="W100" s="5" t="str">
        <f t="shared" si="35"/>
        <v/>
      </c>
      <c r="X100" s="5" t="str">
        <f t="shared" si="36"/>
        <v/>
      </c>
      <c r="Y100" s="5" t="str">
        <f t="shared" si="37"/>
        <v/>
      </c>
      <c r="Z100" s="5" t="str">
        <f t="shared" si="38"/>
        <v/>
      </c>
      <c r="AA100" s="10" t="str">
        <f>IF(F100="男",data_kyogisha!A92,"")</f>
        <v/>
      </c>
      <c r="AB100" s="5" t="str">
        <f t="shared" si="39"/>
        <v/>
      </c>
      <c r="AC100" s="5" t="str">
        <f t="shared" si="40"/>
        <v/>
      </c>
      <c r="AD100" s="5" t="str">
        <f t="shared" si="41"/>
        <v/>
      </c>
      <c r="AE100" s="5" t="str">
        <f t="shared" si="42"/>
        <v/>
      </c>
      <c r="AF100" s="5" t="str">
        <f t="shared" si="43"/>
        <v/>
      </c>
      <c r="AG100" s="244" t="str">
        <f>IF(F100="女",data_kyogisha!A92,"")</f>
        <v/>
      </c>
      <c r="AH100" s="244">
        <f>IF(AND(F100="男",N100="○"),AH99+1,AH99)</f>
        <v>0</v>
      </c>
      <c r="AI100" s="244" t="str">
        <f t="shared" si="44"/>
        <v/>
      </c>
      <c r="AJ100" s="244">
        <f>IF(AND(F100="男",O100="○"),AJ99+1,AJ99)</f>
        <v>0</v>
      </c>
      <c r="AK100" s="244" t="str">
        <f t="shared" si="45"/>
        <v/>
      </c>
      <c r="AL100" s="244">
        <f t="shared" ref="AL100" si="56">IF(AND(F100="男",P100="○"),1,0)</f>
        <v>0</v>
      </c>
      <c r="AM100" s="244" t="str">
        <f t="shared" si="46"/>
        <v/>
      </c>
      <c r="AN100" s="244">
        <f>IF(AND(F100="女",N100="○"),AN99+1,AN99)</f>
        <v>0</v>
      </c>
      <c r="AO100" s="244" t="str">
        <f t="shared" si="47"/>
        <v/>
      </c>
      <c r="AP100" s="244">
        <f>IF(AND(F100="女",O100="○"),AP99+1,AP99)</f>
        <v>0</v>
      </c>
      <c r="AQ100" s="244" t="str">
        <f t="shared" si="48"/>
        <v/>
      </c>
      <c r="AR100" s="244">
        <f>IF(AND(F100="女",P100="○"),AR99+1,AR99)</f>
        <v>0</v>
      </c>
      <c r="AS100" s="244" t="str">
        <f t="shared" si="49"/>
        <v/>
      </c>
    </row>
    <row r="101" spans="1:45" hidden="1">
      <c r="E101" s="239" t="s">
        <v>153</v>
      </c>
      <c r="F101" s="75">
        <f>③リレー情報確認!F14+③リレー情報確認!L14+③リレー情報確認!R14+③リレー情報確認!X14+③リレー情報確認!F26+③リレー情報確認!L26</f>
        <v>0</v>
      </c>
      <c r="AN101" s="244"/>
      <c r="AP101" s="244"/>
      <c r="AR101" s="244"/>
    </row>
    <row r="102" spans="1:45" hidden="1">
      <c r="E102" s="239" t="s">
        <v>154</v>
      </c>
      <c r="F102" s="75">
        <f>COUNTIF(F10:F99,"男")</f>
        <v>0</v>
      </c>
      <c r="AN102" s="244"/>
      <c r="AP102" s="244"/>
      <c r="AR102" s="244"/>
    </row>
    <row r="103" spans="1:45" hidden="1">
      <c r="E103" s="1" t="s">
        <v>155</v>
      </c>
      <c r="F103" s="1">
        <f>COUNTIF(F10:F99,"女")</f>
        <v>0</v>
      </c>
      <c r="AN103" s="244"/>
      <c r="AP103" s="244"/>
      <c r="AR103" s="244"/>
    </row>
    <row r="104" spans="1:45" hidden="1">
      <c r="E104" s="1" t="s">
        <v>236</v>
      </c>
      <c r="F104" s="1">
        <f>SUM(F102:F103)</f>
        <v>0</v>
      </c>
      <c r="AN104" s="244"/>
    </row>
  </sheetData>
  <sheetProtection sheet="1" objects="1" scenarios="1" formatCells="0" formatColumns="0" formatRows="0" insertColumns="0" insertRows="0" insertHyperlinks="0" deleteColumns="0" deleteRows="0" selectLockedCells="1" sort="0" autoFilter="0" pivotTables="0"/>
  <mergeCells count="2">
    <mergeCell ref="M3:P3"/>
    <mergeCell ref="B8:B9"/>
  </mergeCells>
  <phoneticPr fontId="2"/>
  <dataValidations count="9">
    <dataValidation type="list" allowBlank="1" showInputMessage="1" showErrorMessage="1" sqref="L10:L99">
      <formula1>IF(F10="","",IF(F10="男",$S$10:$S$36,$T$10:$T$36))</formula1>
    </dataValidation>
    <dataValidation imeMode="off" allowBlank="1" showInputMessage="1" showErrorMessage="1" sqref="M10:M99 I10:I99 K10:K99 N5:P6 G10:G99 B10:B99"/>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D9:D99 E9"/>
    <dataValidation type="list" allowBlank="1" showInputMessage="1" showErrorMessage="1" sqref="P10:P99">
      <formula1>"○"</formula1>
    </dataValidation>
    <dataValidation type="list" allowBlank="1" showInputMessage="1" showErrorMessage="1" sqref="H10:H99">
      <formula1>IF(F10="","",IF(F10="男",$S$10:$S$25,$T$10:$T$25))</formula1>
    </dataValidation>
    <dataValidation type="list" allowBlank="1" showInputMessage="1" showErrorMessage="1" sqref="J10:J99">
      <formula1>IF(F10="","",IF(F10="男",$S$26:$S$28,$T$26:$T$28))</formula1>
    </dataValidation>
  </dataValidations>
  <pageMargins left="0.7" right="0.7" top="0.75" bottom="0.75" header="0.3" footer="0.3"/>
  <pageSetup paperSize="9" orientation="portrait" verticalDpi="0" r:id="rId1"/>
  <ignoredErrors>
    <ignoredError sqref="AL10" formula="1"/>
  </ignoredErrors>
  <legacyDrawing r:id="rId2"/>
  <extLst>
    <ext xmlns:x14="http://schemas.microsoft.com/office/spreadsheetml/2009/9/main" uri="{CCE6A557-97BC-4b89-ADB6-D9C93CAAB3DF}">
      <x14:dataValidations xmlns:xm="http://schemas.microsoft.com/office/excel/2006/main" count="1">
        <x14:dataValidation type="list" imeMode="off" allowBlank="1" showInputMessage="1" showErrorMessage="1">
          <x14:formula1>
            <xm:f>小学校団体名一覧!$B$2:$B$267</xm:f>
          </x14:formula1>
          <xm:sqref>E10:E99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E26"/>
  <sheetViews>
    <sheetView zoomScaleNormal="100" workbookViewId="0">
      <selection activeCell="D3" sqref="D3"/>
    </sheetView>
  </sheetViews>
  <sheetFormatPr defaultColWidth="9" defaultRowHeight="13.5"/>
  <cols>
    <col min="1" max="1" width="1.875" style="38" customWidth="1"/>
    <col min="2" max="2" width="2.5" style="38" customWidth="1"/>
    <col min="3" max="3" width="6.5" style="38" bestFit="1" customWidth="1"/>
    <col min="4" max="4" width="12.25" style="38" bestFit="1" customWidth="1"/>
    <col min="5" max="5" width="5.625" style="38" customWidth="1"/>
    <col min="6" max="6" width="8.5" style="38" bestFit="1" customWidth="1"/>
    <col min="7" max="7" width="4.875" style="39" customWidth="1"/>
    <col min="8" max="8" width="3.375" style="38" customWidth="1"/>
    <col min="9" max="9" width="6.5" style="38" customWidth="1"/>
    <col min="10" max="10" width="12.25" style="38" customWidth="1"/>
    <col min="11" max="11" width="2.875" style="38" customWidth="1"/>
    <col min="12" max="12" width="8.5" style="38" bestFit="1" customWidth="1"/>
    <col min="13" max="13" width="5" style="41" customWidth="1"/>
    <col min="14" max="14" width="2.5" style="38" customWidth="1"/>
    <col min="15" max="15" width="6.5" style="38" bestFit="1" customWidth="1"/>
    <col min="16" max="16" width="12.25" style="38" customWidth="1"/>
    <col min="17" max="17" width="6.625" style="38" customWidth="1"/>
    <col min="18" max="18" width="8.5" style="38" bestFit="1" customWidth="1"/>
    <col min="19" max="19" width="5" style="41" customWidth="1"/>
    <col min="20" max="20" width="4.25" style="38" customWidth="1"/>
    <col min="21" max="21" width="6.5" style="38" bestFit="1" customWidth="1"/>
    <col min="22" max="22" width="12.25" style="38" customWidth="1"/>
    <col min="23" max="23" width="3.25" style="38" customWidth="1"/>
    <col min="24" max="24" width="8.5" style="38" bestFit="1" customWidth="1"/>
    <col min="25" max="25" width="9" style="38"/>
    <col min="26" max="26" width="9" style="38" customWidth="1"/>
    <col min="27" max="16384" width="9" style="38"/>
  </cols>
  <sheetData>
    <row r="1" spans="1:31" ht="18" thickBot="1">
      <c r="A1" s="37" t="s">
        <v>144</v>
      </c>
      <c r="H1" s="40"/>
      <c r="I1" s="67" t="s">
        <v>72</v>
      </c>
      <c r="J1" s="343" t="str">
        <f>IF(①団体情報入力!C4="","",①団体情報入力!C4)</f>
        <v/>
      </c>
      <c r="K1" s="344"/>
      <c r="L1" s="345"/>
      <c r="M1" s="36"/>
      <c r="O1" s="67" t="s">
        <v>114</v>
      </c>
      <c r="P1" s="346" t="str">
        <f>IF(①団体情報入力!C5="","",①団体情報入力!C5)</f>
        <v/>
      </c>
      <c r="Q1" s="347"/>
      <c r="R1" s="348"/>
      <c r="T1" s="40"/>
      <c r="W1" s="132"/>
    </row>
    <row r="2" spans="1:31">
      <c r="H2" s="40"/>
      <c r="N2" s="40"/>
      <c r="T2" s="40"/>
    </row>
    <row r="3" spans="1:31" s="139" customFormat="1">
      <c r="A3" s="140"/>
      <c r="B3" s="136"/>
      <c r="C3" s="137" t="s">
        <v>143</v>
      </c>
      <c r="D3" s="138"/>
      <c r="E3" s="138"/>
      <c r="F3" s="138"/>
      <c r="G3" s="138"/>
      <c r="H3" s="138"/>
      <c r="I3" s="138"/>
      <c r="J3" s="138"/>
      <c r="K3" s="138"/>
      <c r="L3" s="138"/>
      <c r="M3" s="138"/>
      <c r="N3" s="138"/>
      <c r="O3" s="138"/>
      <c r="P3" s="152"/>
      <c r="Q3" s="152"/>
      <c r="R3" s="152"/>
      <c r="S3" s="152"/>
      <c r="T3" s="152"/>
      <c r="U3" s="152"/>
      <c r="V3" s="152"/>
      <c r="W3" s="152"/>
    </row>
    <row r="4" spans="1:31" s="139" customFormat="1">
      <c r="A4" s="140"/>
      <c r="B4" s="136"/>
      <c r="C4" s="137" t="s">
        <v>145</v>
      </c>
      <c r="D4" s="138"/>
      <c r="E4" s="138"/>
      <c r="F4" s="138"/>
      <c r="G4" s="138"/>
      <c r="H4" s="138"/>
      <c r="I4" s="138"/>
      <c r="J4" s="138"/>
      <c r="K4" s="138"/>
      <c r="L4" s="138"/>
      <c r="M4" s="138"/>
      <c r="N4" s="138"/>
      <c r="O4" s="138"/>
      <c r="P4" s="152"/>
      <c r="Q4" s="152"/>
      <c r="R4" s="152"/>
      <c r="S4" s="152"/>
      <c r="T4" s="152"/>
      <c r="U4" s="152"/>
      <c r="V4" s="152"/>
      <c r="W4" s="152"/>
    </row>
    <row r="5" spans="1:31">
      <c r="H5" s="140"/>
      <c r="N5" s="140"/>
      <c r="T5" s="140"/>
    </row>
    <row r="6" spans="1:31" s="141" customFormat="1">
      <c r="A6" s="149"/>
      <c r="B6" s="349" t="s">
        <v>199</v>
      </c>
      <c r="C6" s="350"/>
      <c r="D6" s="350"/>
      <c r="E6" s="350"/>
      <c r="F6" s="351"/>
      <c r="G6" s="150"/>
      <c r="H6" s="349" t="s">
        <v>200</v>
      </c>
      <c r="I6" s="350"/>
      <c r="J6" s="350"/>
      <c r="K6" s="350"/>
      <c r="L6" s="351"/>
      <c r="M6" s="151"/>
      <c r="N6" s="349" t="s">
        <v>198</v>
      </c>
      <c r="O6" s="350"/>
      <c r="P6" s="350"/>
      <c r="Q6" s="350"/>
      <c r="R6" s="351"/>
      <c r="S6" s="151"/>
      <c r="T6" s="341" t="s">
        <v>201</v>
      </c>
      <c r="U6" s="341"/>
      <c r="V6" s="341"/>
      <c r="W6" s="341"/>
      <c r="X6" s="341"/>
      <c r="AE6" s="151"/>
    </row>
    <row r="7" spans="1:31">
      <c r="B7" s="265" t="s">
        <v>89</v>
      </c>
      <c r="C7" s="265" t="s">
        <v>0</v>
      </c>
      <c r="D7" s="265" t="s">
        <v>93</v>
      </c>
      <c r="E7" s="265" t="s">
        <v>135</v>
      </c>
      <c r="F7" s="265" t="s">
        <v>39</v>
      </c>
      <c r="H7" s="264" t="s">
        <v>89</v>
      </c>
      <c r="I7" s="264" t="s">
        <v>0</v>
      </c>
      <c r="J7" s="265" t="s">
        <v>93</v>
      </c>
      <c r="K7" s="265" t="s">
        <v>135</v>
      </c>
      <c r="L7" s="265" t="s">
        <v>39</v>
      </c>
      <c r="N7" s="264" t="s">
        <v>89</v>
      </c>
      <c r="O7" s="264" t="s">
        <v>0</v>
      </c>
      <c r="P7" s="265" t="s">
        <v>93</v>
      </c>
      <c r="Q7" s="265" t="s">
        <v>135</v>
      </c>
      <c r="R7" s="265" t="s">
        <v>39</v>
      </c>
      <c r="T7" s="264" t="s">
        <v>89</v>
      </c>
      <c r="U7" s="264" t="s">
        <v>0</v>
      </c>
      <c r="V7" s="265" t="s">
        <v>93</v>
      </c>
      <c r="W7" s="265" t="s">
        <v>135</v>
      </c>
      <c r="X7" s="265" t="s">
        <v>39</v>
      </c>
      <c r="AE7" s="41"/>
    </row>
    <row r="8" spans="1:31">
      <c r="B8" s="142">
        <v>1</v>
      </c>
      <c r="C8" s="142" t="str">
        <f>IF(②選手情報入力!$AI$9&lt;1,"",VLOOKUP(B8,②選手情報入力!$AH$10:$AI$99,2,FALSE))</f>
        <v/>
      </c>
      <c r="D8" s="118" t="str">
        <f>IF(C8="","",VLOOKUP(C8,②選手情報入力!$V$10:$W$99,2,FALSE))</f>
        <v/>
      </c>
      <c r="E8" s="118" t="str">
        <f>IF(C8="","",VLOOKUP(C8,②選手情報入力!$V$10:$AB$99,6,FALSE))</f>
        <v/>
      </c>
      <c r="F8" s="342" t="str">
        <f>IF(②選手情報入力!N5="","",②選手情報入力!N5)</f>
        <v/>
      </c>
      <c r="H8" s="142">
        <v>1</v>
      </c>
      <c r="I8" s="142" t="str">
        <f>IF(②選手情報入力!$AK$9&lt;1,"",VLOOKUP(H8,②選手情報入力!$AJ$10:$AK$99,2,FALSE))</f>
        <v/>
      </c>
      <c r="J8" s="118" t="str">
        <f>IF(I8="","",VLOOKUP(I8,②選手情報入力!$V$10:$W$99,2,FALSE))</f>
        <v/>
      </c>
      <c r="K8" s="118" t="str">
        <f>IF(I8="","",VLOOKUP(I8,②選手情報入力!$V$10:$AB$99,6,FALSE))</f>
        <v/>
      </c>
      <c r="L8" s="352" t="str">
        <f>IF(②選手情報入力!O5="","",②選手情報入力!O5)</f>
        <v/>
      </c>
      <c r="N8" s="142">
        <v>1</v>
      </c>
      <c r="O8" s="142" t="str">
        <f>IF(②選手情報入力!$AM$9&lt;1,"",VLOOKUP(N8,②選手情報入力!$AL$10:$AM$99,2,FALSE))</f>
        <v/>
      </c>
      <c r="P8" s="118" t="str">
        <f>IF(O8="","",VLOOKUP(O8,②選手情報入力!$V$10:$AC$99,2,FALSE))</f>
        <v/>
      </c>
      <c r="Q8" s="118" t="str">
        <f>IF(O8="","",VLOOKUP(O8,②選手情報入力!$V$10:$AA$99,6,FALSE))</f>
        <v/>
      </c>
      <c r="R8" s="342" t="str">
        <f>IF(②選手情報入力!P5="","",②選手情報入力!P5)</f>
        <v/>
      </c>
      <c r="T8" s="142">
        <v>1</v>
      </c>
      <c r="U8" s="142" t="str">
        <f>IF(②選手情報入力!$AO$9&lt;1,"",VLOOKUP(T8,②選手情報入力!$AN$10:$AO$99,2,FALSE))</f>
        <v/>
      </c>
      <c r="V8" s="118" t="str">
        <f>IF(U8="","",VLOOKUP(U8,②選手情報入力!$AB$10:$AC$99,2,FALSE))</f>
        <v/>
      </c>
      <c r="W8" s="118" t="str">
        <f>IF(U8="","",VLOOKUP(U8,②選手情報入力!$AB$10:$AI$99,6,FALSE))</f>
        <v/>
      </c>
      <c r="X8" s="342" t="str">
        <f>IF(②選手情報入力!N6="","",②選手情報入力!N6)</f>
        <v/>
      </c>
      <c r="AE8" s="41"/>
    </row>
    <row r="9" spans="1:31">
      <c r="B9" s="143">
        <v>2</v>
      </c>
      <c r="C9" s="143" t="str">
        <f>IF(②選手情報入力!$AI$9&lt;2,"",VLOOKUP(B9,②選手情報入力!$AH$10:$AI$99,2,FALSE))</f>
        <v/>
      </c>
      <c r="D9" s="119" t="str">
        <f>IF(C9="","",VLOOKUP(C9,②選手情報入力!$V$10:$W$99,2,FALSE))</f>
        <v/>
      </c>
      <c r="E9" s="119" t="str">
        <f>IF(C9="","",VLOOKUP(C9,②選手情報入力!$V$10:$AB$99,6,FALSE))</f>
        <v/>
      </c>
      <c r="F9" s="342"/>
      <c r="H9" s="143">
        <v>2</v>
      </c>
      <c r="I9" s="143" t="str">
        <f>IF(②選手情報入力!$AK$9&lt;2,"",VLOOKUP(H9,②選手情報入力!$AJ$10:$AK$99,2,FALSE))</f>
        <v/>
      </c>
      <c r="J9" s="119" t="str">
        <f>IF(I9="","",VLOOKUP(I9,②選手情報入力!$V$10:$W$99,2,FALSE))</f>
        <v/>
      </c>
      <c r="K9" s="119" t="str">
        <f>IF(I9="","",VLOOKUP(I9,②選手情報入力!$V$10:$AB$99,6,FALSE))</f>
        <v/>
      </c>
      <c r="L9" s="353"/>
      <c r="N9" s="143">
        <v>2</v>
      </c>
      <c r="O9" s="143" t="str">
        <f>IF(②選手情報入力!$AM$9&lt;2,"",VLOOKUP(N9,②選手情報入力!$AL$10:$AM$99,2,FALSE))</f>
        <v/>
      </c>
      <c r="P9" s="119" t="str">
        <f>IF(O9="","",VLOOKUP(O9,②選手情報入力!$V$10:$AC$99,2,FALSE))</f>
        <v/>
      </c>
      <c r="Q9" s="119" t="str">
        <f>IF(O9="","",VLOOKUP(O9,②選手情報入力!$V$10:$AA$99,6,FALSE))</f>
        <v/>
      </c>
      <c r="R9" s="342"/>
      <c r="T9" s="143">
        <v>2</v>
      </c>
      <c r="U9" s="143" t="str">
        <f>IF(②選手情報入力!$AO$9&lt;2,"",VLOOKUP(T9,②選手情報入力!$AN$10:$AO$99,2,FALSE))</f>
        <v/>
      </c>
      <c r="V9" s="119" t="str">
        <f>IF(U9="","",VLOOKUP(U9,②選手情報入力!$AB$10:$AC$99,2,FALSE))</f>
        <v/>
      </c>
      <c r="W9" s="119" t="str">
        <f>IF(U9="","",VLOOKUP(U9,②選手情報入力!$AB$10:$AI$99,6,FALSE))</f>
        <v/>
      </c>
      <c r="X9" s="342"/>
      <c r="AE9" s="41"/>
    </row>
    <row r="10" spans="1:31">
      <c r="B10" s="143">
        <v>3</v>
      </c>
      <c r="C10" s="143" t="str">
        <f>IF(②選手情報入力!$AI$9&lt;3,"",VLOOKUP(B10,②選手情報入力!$AH$10:$AI$99,2,FALSE))</f>
        <v/>
      </c>
      <c r="D10" s="119" t="str">
        <f>IF(C10="","",VLOOKUP(C10,②選手情報入力!$V$10:$W$99,2,FALSE))</f>
        <v/>
      </c>
      <c r="E10" s="119" t="str">
        <f>IF(C10="","",VLOOKUP(C10,②選手情報入力!$V$10:$AB$99,6,FALSE))</f>
        <v/>
      </c>
      <c r="F10" s="342"/>
      <c r="H10" s="143">
        <v>3</v>
      </c>
      <c r="I10" s="143" t="str">
        <f>IF(②選手情報入力!$AK$9&lt;3,"",VLOOKUP(H10,②選手情報入力!$AJ$10:$AK$99,2,FALSE))</f>
        <v/>
      </c>
      <c r="J10" s="119" t="str">
        <f>IF(I10="","",VLOOKUP(I10,②選手情報入力!$V$10:$W$99,2,FALSE))</f>
        <v/>
      </c>
      <c r="K10" s="119" t="str">
        <f>IF(I10="","",VLOOKUP(I10,②選手情報入力!$V$10:$AB$99,6,FALSE))</f>
        <v/>
      </c>
      <c r="L10" s="353"/>
      <c r="N10" s="143">
        <v>3</v>
      </c>
      <c r="O10" s="143" t="str">
        <f>IF(②選手情報入力!$AM$9&lt;3,"",VLOOKUP(N10,②選手情報入力!$AL$10:$AM$99,2,FALSE))</f>
        <v/>
      </c>
      <c r="P10" s="119" t="str">
        <f>IF(O10="","",VLOOKUP(O10,②選手情報入力!$V$10:$AC$99,2,FALSE))</f>
        <v/>
      </c>
      <c r="Q10" s="119" t="str">
        <f>IF(O10="","",VLOOKUP(O10,②選手情報入力!$V$10:$AA$99,6,FALSE))</f>
        <v/>
      </c>
      <c r="R10" s="342"/>
      <c r="T10" s="143">
        <v>3</v>
      </c>
      <c r="U10" s="143" t="str">
        <f>IF(②選手情報入力!$AO$9&lt;3,"",VLOOKUP(T10,②選手情報入力!$AN$10:$AO$99,2,FALSE))</f>
        <v/>
      </c>
      <c r="V10" s="119" t="str">
        <f>IF(U10="","",VLOOKUP(U10,②選手情報入力!$AB$10:$AC$99,2,FALSE))</f>
        <v/>
      </c>
      <c r="W10" s="119" t="str">
        <f>IF(U10="","",VLOOKUP(U10,②選手情報入力!$AB$10:$AI$99,6,FALSE))</f>
        <v/>
      </c>
      <c r="X10" s="342"/>
      <c r="AE10" s="41"/>
    </row>
    <row r="11" spans="1:31">
      <c r="B11" s="143">
        <v>4</v>
      </c>
      <c r="C11" s="143" t="str">
        <f>IF(②選手情報入力!$AI$9&lt;4,"",VLOOKUP(B11,②選手情報入力!$AH$10:$AI$99,2,FALSE))</f>
        <v/>
      </c>
      <c r="D11" s="119" t="str">
        <f>IF(C11="","",VLOOKUP(C11,②選手情報入力!$V$10:$W$99,2,FALSE))</f>
        <v/>
      </c>
      <c r="E11" s="119" t="str">
        <f>IF(C11="","",VLOOKUP(C11,②選手情報入力!$V$10:$AB$99,6,FALSE))</f>
        <v/>
      </c>
      <c r="F11" s="342"/>
      <c r="H11" s="143">
        <v>4</v>
      </c>
      <c r="I11" s="143" t="str">
        <f>IF(②選手情報入力!$AK$9&lt;4,"",VLOOKUP(H11,②選手情報入力!$AJ$10:$AK$99,2,FALSE))</f>
        <v/>
      </c>
      <c r="J11" s="119" t="str">
        <f>IF(I11="","",VLOOKUP(I11,②選手情報入力!$V$10:$W$99,2,FALSE))</f>
        <v/>
      </c>
      <c r="K11" s="119" t="str">
        <f>IF(I11="","",VLOOKUP(I11,②選手情報入力!$V$10:$AB$99,6,FALSE))</f>
        <v/>
      </c>
      <c r="L11" s="353"/>
      <c r="N11" s="143">
        <v>4</v>
      </c>
      <c r="O11" s="143" t="str">
        <f>IF(②選手情報入力!$AM$9&lt;4,"",VLOOKUP(N11,②選手情報入力!$AL$10:$AM$99,2,FALSE))</f>
        <v/>
      </c>
      <c r="P11" s="119" t="str">
        <f>IF(O11="","",VLOOKUP(O11,②選手情報入力!$V$10:$AC$99,2,FALSE))</f>
        <v/>
      </c>
      <c r="Q11" s="119" t="str">
        <f>IF(O11="","",VLOOKUP(O11,②選手情報入力!$V$10:$AA$99,6,FALSE))</f>
        <v/>
      </c>
      <c r="R11" s="342"/>
      <c r="T11" s="143">
        <v>4</v>
      </c>
      <c r="U11" s="143" t="str">
        <f>IF(②選手情報入力!$AO$9&lt;4,"",VLOOKUP(T11,②選手情報入力!$AN$10:$AO$99,2,FALSE))</f>
        <v/>
      </c>
      <c r="V11" s="119" t="str">
        <f>IF(U11="","",VLOOKUP(U11,②選手情報入力!$AB$10:$AC$99,2,FALSE))</f>
        <v/>
      </c>
      <c r="W11" s="119" t="str">
        <f>IF(U11="","",VLOOKUP(U11,②選手情報入力!$AB$10:$AI$99,6,FALSE))</f>
        <v/>
      </c>
      <c r="X11" s="342"/>
      <c r="AE11" s="41"/>
    </row>
    <row r="12" spans="1:31">
      <c r="B12" s="143">
        <v>5</v>
      </c>
      <c r="C12" s="143" t="str">
        <f>IF(②選手情報入力!$AI$9&lt;5,"",VLOOKUP(B12,②選手情報入力!$AH$10:$AI$99,2,FALSE))</f>
        <v/>
      </c>
      <c r="D12" s="119" t="str">
        <f>IF(C12="","",VLOOKUP(C12,②選手情報入力!$V$10:$W$99,2,FALSE))</f>
        <v/>
      </c>
      <c r="E12" s="119" t="str">
        <f>IF(C12="","",VLOOKUP(C12,②選手情報入力!$V$10:$AB$99,6,FALSE))</f>
        <v/>
      </c>
      <c r="F12" s="342"/>
      <c r="H12" s="143">
        <v>5</v>
      </c>
      <c r="I12" s="143" t="str">
        <f>IF(②選手情報入力!$AK$9&lt;5,"",VLOOKUP(H12,②選手情報入力!$AJ$10:$AK$99,2,FALSE))</f>
        <v/>
      </c>
      <c r="J12" s="119" t="str">
        <f>IF(I12="","",VLOOKUP(I12,②選手情報入力!$V$10:$W$99,2,FALSE))</f>
        <v/>
      </c>
      <c r="K12" s="119" t="str">
        <f>IF(I12="","",VLOOKUP(I12,②選手情報入力!$V$10:$AB$99,6,FALSE))</f>
        <v/>
      </c>
      <c r="L12" s="353"/>
      <c r="N12" s="143">
        <v>5</v>
      </c>
      <c r="O12" s="143" t="str">
        <f>IF(②選手情報入力!$AM$9&lt;5,"",VLOOKUP(N12,②選手情報入力!$AL$10:$AM$99,2,FALSE))</f>
        <v/>
      </c>
      <c r="P12" s="119" t="str">
        <f>IF(O12="","",VLOOKUP(O12,②選手情報入力!$V$10:$AC$99,2,FALSE))</f>
        <v/>
      </c>
      <c r="Q12" s="119" t="str">
        <f>IF(O12="","",VLOOKUP(O12,②選手情報入力!$V$10:$AA$99,6,FALSE))</f>
        <v/>
      </c>
      <c r="R12" s="342"/>
      <c r="T12" s="143">
        <v>5</v>
      </c>
      <c r="U12" s="143" t="str">
        <f>IF(②選手情報入力!$AO$9&lt;5,"",VLOOKUP(T12,②選手情報入力!$AN$10:$AO$99,2,FALSE))</f>
        <v/>
      </c>
      <c r="V12" s="119" t="str">
        <f>IF(U12="","",VLOOKUP(U12,②選手情報入力!$AB$10:$AC$99,2,FALSE))</f>
        <v/>
      </c>
      <c r="W12" s="119" t="str">
        <f>IF(U12="","",VLOOKUP(U12,②選手情報入力!$AB$10:$AI$99,6,FALSE))</f>
        <v/>
      </c>
      <c r="X12" s="342"/>
      <c r="AE12" s="41"/>
    </row>
    <row r="13" spans="1:31">
      <c r="B13" s="144">
        <v>6</v>
      </c>
      <c r="C13" s="144" t="str">
        <f>IF(②選手情報入力!$AI$9&lt;6,"",VLOOKUP(B13,②選手情報入力!$AH$10:$AI$99,2,FALSE))</f>
        <v/>
      </c>
      <c r="D13" s="120" t="str">
        <f>IF(C13="","",VLOOKUP(C13,②選手情報入力!$V$10:$W$99,2,FALSE))</f>
        <v/>
      </c>
      <c r="E13" s="120" t="str">
        <f>IF(C13="","",VLOOKUP(C13,②選手情報入力!$V$10:$AB$99,6,FALSE))</f>
        <v/>
      </c>
      <c r="F13" s="342"/>
      <c r="H13" s="144">
        <v>6</v>
      </c>
      <c r="I13" s="144" t="str">
        <f>IF(②選手情報入力!$AK$9&lt;6,"",VLOOKUP(H13,②選手情報入力!$AJ$10:$AK$99,2,FALSE))</f>
        <v/>
      </c>
      <c r="J13" s="120" t="str">
        <f>IF(I13="","",VLOOKUP(I13,②選手情報入力!$V$10:$W$99,2,FALSE))</f>
        <v/>
      </c>
      <c r="K13" s="120" t="str">
        <f>IF(I13="","",VLOOKUP(I13,②選手情報入力!$V$10:$AB$99,6,FALSE))</f>
        <v/>
      </c>
      <c r="L13" s="354"/>
      <c r="N13" s="144">
        <v>6</v>
      </c>
      <c r="O13" s="144" t="str">
        <f>IF(②選手情報入力!$AM$9&lt;6,"",VLOOKUP(N13,②選手情報入力!$AL$10:$AM$99,2,FALSE))</f>
        <v/>
      </c>
      <c r="P13" s="120" t="str">
        <f>IF(O13="","",VLOOKUP(O13,②選手情報入力!$V$10:$AC$99,2,FALSE))</f>
        <v/>
      </c>
      <c r="Q13" s="120" t="str">
        <f>IF(O13="","",VLOOKUP(O13,②選手情報入力!$V$10:$AA$99,6,FALSE))</f>
        <v/>
      </c>
      <c r="R13" s="342"/>
      <c r="T13" s="144">
        <v>6</v>
      </c>
      <c r="U13" s="144" t="str">
        <f>IF(②選手情報入力!$AO$9&lt;6,"",VLOOKUP(T13,②選手情報入力!$AN$10:$AO$99,2,FALSE))</f>
        <v/>
      </c>
      <c r="V13" s="120" t="str">
        <f>IF(U13="","",VLOOKUP(U13,②選手情報入力!$AB$10:$AC$99,2,FALSE))</f>
        <v/>
      </c>
      <c r="W13" s="120" t="str">
        <f>IF(U13="","",VLOOKUP(U13,②選手情報入力!$AB$10:$AI$99,6,FALSE))</f>
        <v/>
      </c>
      <c r="X13" s="342"/>
      <c r="AE13" s="41"/>
    </row>
    <row r="14" spans="1:31">
      <c r="C14" s="145"/>
      <c r="D14" s="146" t="s">
        <v>68</v>
      </c>
      <c r="E14" s="147"/>
      <c r="F14" s="148">
        <f>IF(②選手情報入力!AI9&gt;=4,1,0)</f>
        <v>0</v>
      </c>
      <c r="H14" s="145"/>
      <c r="I14" s="145"/>
      <c r="J14" s="146" t="s">
        <v>68</v>
      </c>
      <c r="K14" s="147"/>
      <c r="L14" s="148">
        <f>IF(②選手情報入力!AK9&gt;=4,1,0)</f>
        <v>0</v>
      </c>
      <c r="N14" s="145"/>
      <c r="O14" s="145"/>
      <c r="P14" s="146" t="s">
        <v>68</v>
      </c>
      <c r="Q14" s="147"/>
      <c r="R14" s="148">
        <f>IF(②選手情報入力!AM9&gt;=4,1,0)</f>
        <v>0</v>
      </c>
      <c r="T14" s="145"/>
      <c r="U14" s="145"/>
      <c r="V14" s="146" t="s">
        <v>68</v>
      </c>
      <c r="W14" s="147"/>
      <c r="X14" s="148">
        <f>IF(②選手情報入力!AO9&gt;=4,1,0)</f>
        <v>0</v>
      </c>
      <c r="AE14" s="41"/>
    </row>
    <row r="18" spans="2:12">
      <c r="B18" s="341" t="s">
        <v>202</v>
      </c>
      <c r="C18" s="341"/>
      <c r="D18" s="341"/>
      <c r="E18" s="341"/>
      <c r="F18" s="341"/>
      <c r="H18" s="341" t="s">
        <v>203</v>
      </c>
      <c r="I18" s="341"/>
      <c r="J18" s="341"/>
      <c r="K18" s="341"/>
      <c r="L18" s="341"/>
    </row>
    <row r="19" spans="2:12">
      <c r="B19" s="264" t="s">
        <v>89</v>
      </c>
      <c r="C19" s="264" t="s">
        <v>0</v>
      </c>
      <c r="D19" s="265" t="s">
        <v>42</v>
      </c>
      <c r="E19" s="265" t="s">
        <v>135</v>
      </c>
      <c r="F19" s="265" t="s">
        <v>39</v>
      </c>
      <c r="H19" s="264" t="s">
        <v>89</v>
      </c>
      <c r="I19" s="264" t="s">
        <v>0</v>
      </c>
      <c r="J19" s="265" t="s">
        <v>42</v>
      </c>
      <c r="K19" s="265" t="s">
        <v>135</v>
      </c>
      <c r="L19" s="265" t="s">
        <v>39</v>
      </c>
    </row>
    <row r="20" spans="2:12">
      <c r="B20" s="142">
        <v>1</v>
      </c>
      <c r="C20" s="142" t="str">
        <f>IF(②選手情報入力!$AQ$9&lt;1,"",VLOOKUP(B20,②選手情報入力!$AP$10:$AQ$99,2,FALSE))</f>
        <v/>
      </c>
      <c r="D20" s="118" t="str">
        <f>IF(C20="","",VLOOKUP(C20,②選手情報入力!$AB$10:$AC$99,2,FALSE))</f>
        <v/>
      </c>
      <c r="E20" s="118" t="str">
        <f>IF(C20="","",VLOOKUP(C20,②選手情報入力!$AB$10:$AI$99,6,FALSE))</f>
        <v/>
      </c>
      <c r="F20" s="342" t="str">
        <f>IF(②選手情報入力!O6="","",②選手情報入力!O6)</f>
        <v/>
      </c>
      <c r="H20" s="142">
        <v>1</v>
      </c>
      <c r="I20" s="142" t="str">
        <f>IF(②選手情報入力!$AS$9&lt;1,"",VLOOKUP(H20,②選手情報入力!$AR$10:$AS$99,2,FALSE))</f>
        <v/>
      </c>
      <c r="J20" s="118" t="str">
        <f>IF(I20="","",VLOOKUP(I20,②選手情報入力!$AB$10:$AC$99,2,FALSE))</f>
        <v/>
      </c>
      <c r="K20" s="118" t="str">
        <f>IF(I20="","",VLOOKUP(I20,②選手情報入力!$AB$10:$AI$99,6,FALSE))</f>
        <v/>
      </c>
      <c r="L20" s="342" t="str">
        <f>IF(②選手情報入力!P6="","",②選手情報入力!P6)</f>
        <v/>
      </c>
    </row>
    <row r="21" spans="2:12">
      <c r="B21" s="143">
        <v>2</v>
      </c>
      <c r="C21" s="143" t="str">
        <f>IF(②選手情報入力!$AQ$9&lt;2,"",VLOOKUP(B21,②選手情報入力!$AP$10:$AQ$99,2,FALSE))</f>
        <v/>
      </c>
      <c r="D21" s="119" t="str">
        <f>IF(C21="","",VLOOKUP(C21,②選手情報入力!$AB$10:$AC$99,2,FALSE))</f>
        <v/>
      </c>
      <c r="E21" s="119" t="str">
        <f>IF(C21="","",VLOOKUP(C21,②選手情報入力!$AB$10:$AI$99,6,FALSE))</f>
        <v/>
      </c>
      <c r="F21" s="342"/>
      <c r="H21" s="143">
        <v>2</v>
      </c>
      <c r="I21" s="143" t="str">
        <f>IF(②選手情報入力!$AS$9&lt;2,"",VLOOKUP(H21,②選手情報入力!$AR$10:$AS$99,2,FALSE))</f>
        <v/>
      </c>
      <c r="J21" s="119" t="str">
        <f>IF(I21="","",VLOOKUP(I21,②選手情報入力!$AB$10:$AC$99,2,FALSE))</f>
        <v/>
      </c>
      <c r="K21" s="119" t="str">
        <f>IF(I21="","",VLOOKUP(I21,②選手情報入力!$AB$10:$AI$99,6,FALSE))</f>
        <v/>
      </c>
      <c r="L21" s="342"/>
    </row>
    <row r="22" spans="2:12">
      <c r="B22" s="143">
        <v>3</v>
      </c>
      <c r="C22" s="143" t="str">
        <f>IF(②選手情報入力!$AQ$9&lt;3,"",VLOOKUP(B22,②選手情報入力!$AP$10:$AQ$99,2,FALSE))</f>
        <v/>
      </c>
      <c r="D22" s="119" t="str">
        <f>IF(C22="","",VLOOKUP(C22,②選手情報入力!$AB$10:$AC$99,2,FALSE))</f>
        <v/>
      </c>
      <c r="E22" s="119" t="str">
        <f>IF(C22="","",VLOOKUP(C22,②選手情報入力!$AB$10:$AI$99,6,FALSE))</f>
        <v/>
      </c>
      <c r="F22" s="342"/>
      <c r="H22" s="143">
        <v>3</v>
      </c>
      <c r="I22" s="143" t="str">
        <f>IF(②選手情報入力!$AS$9&lt;3,"",VLOOKUP(H22,②選手情報入力!$AR$10:$AS$99,2,FALSE))</f>
        <v/>
      </c>
      <c r="J22" s="119" t="str">
        <f>IF(I22="","",VLOOKUP(I22,②選手情報入力!$AB$10:$AC$99,2,FALSE))</f>
        <v/>
      </c>
      <c r="K22" s="119" t="str">
        <f>IF(I22="","",VLOOKUP(I22,②選手情報入力!$AB$10:$AI$99,6,FALSE))</f>
        <v/>
      </c>
      <c r="L22" s="342"/>
    </row>
    <row r="23" spans="2:12">
      <c r="B23" s="143">
        <v>4</v>
      </c>
      <c r="C23" s="143" t="str">
        <f>IF(②選手情報入力!$AQ$9&lt;4,"",VLOOKUP(B23,②選手情報入力!$AP$10:$AQ$99,2,FALSE))</f>
        <v/>
      </c>
      <c r="D23" s="119" t="str">
        <f>IF(C23="","",VLOOKUP(C23,②選手情報入力!$AB$10:$AC$99,2,FALSE))</f>
        <v/>
      </c>
      <c r="E23" s="119" t="str">
        <f>IF(C23="","",VLOOKUP(C23,②選手情報入力!$AB$10:$AI$99,6,FALSE))</f>
        <v/>
      </c>
      <c r="F23" s="342"/>
      <c r="H23" s="143">
        <v>4</v>
      </c>
      <c r="I23" s="143" t="str">
        <f>IF(②選手情報入力!$AS$9&lt;4,"",VLOOKUP(H23,②選手情報入力!$AR$10:$AS$99,2,FALSE))</f>
        <v/>
      </c>
      <c r="J23" s="119" t="str">
        <f>IF(I23="","",VLOOKUP(I23,②選手情報入力!$AB$10:$AC$99,2,FALSE))</f>
        <v/>
      </c>
      <c r="K23" s="119" t="str">
        <f>IF(I23="","",VLOOKUP(I23,②選手情報入力!$AB$10:$AI$99,6,FALSE))</f>
        <v/>
      </c>
      <c r="L23" s="342"/>
    </row>
    <row r="24" spans="2:12">
      <c r="B24" s="143">
        <v>5</v>
      </c>
      <c r="C24" s="143" t="str">
        <f>IF(②選手情報入力!$AQ$9&lt;5,"",VLOOKUP(B24,②選手情報入力!$AP$10:$AQ$99,2,FALSE))</f>
        <v/>
      </c>
      <c r="D24" s="119" t="str">
        <f>IF(C24="","",VLOOKUP(C24,②選手情報入力!$AB$10:$AC$99,2,FALSE))</f>
        <v/>
      </c>
      <c r="E24" s="119" t="str">
        <f>IF(C24="","",VLOOKUP(C24,②選手情報入力!$AB$10:$AI$99,6,FALSE))</f>
        <v/>
      </c>
      <c r="F24" s="342"/>
      <c r="H24" s="143">
        <v>5</v>
      </c>
      <c r="I24" s="143" t="str">
        <f>IF(②選手情報入力!$AS$9&lt;5,"",VLOOKUP(H24,②選手情報入力!$AR$10:$AS$99,2,FALSE))</f>
        <v/>
      </c>
      <c r="J24" s="119" t="str">
        <f>IF(I24="","",VLOOKUP(I24,②選手情報入力!$AB$10:$AC$99,2,FALSE))</f>
        <v/>
      </c>
      <c r="K24" s="119" t="str">
        <f>IF(I24="","",VLOOKUP(I24,②選手情報入力!$AB$10:$AI$99,6,FALSE))</f>
        <v/>
      </c>
      <c r="L24" s="342"/>
    </row>
    <row r="25" spans="2:12">
      <c r="B25" s="144">
        <v>6</v>
      </c>
      <c r="C25" s="144" t="str">
        <f>IF(②選手情報入力!$AQ$9&lt;6,"",VLOOKUP(B25,②選手情報入力!$AP$10:$AQ$99,2,FALSE))</f>
        <v/>
      </c>
      <c r="D25" s="120" t="str">
        <f>IF(C25="","",VLOOKUP(C25,②選手情報入力!$AB$10:$AC$99,2,FALSE))</f>
        <v/>
      </c>
      <c r="E25" s="120" t="str">
        <f>IF(C25="","",VLOOKUP(C25,②選手情報入力!$AB$10:$AI$99,6,FALSE))</f>
        <v/>
      </c>
      <c r="F25" s="342"/>
      <c r="H25" s="144">
        <v>6</v>
      </c>
      <c r="I25" s="144" t="str">
        <f>IF(②選手情報入力!$AS$9&lt;6,"",VLOOKUP(H25,②選手情報入力!$AR$10:$AS$99,2,FALSE))</f>
        <v/>
      </c>
      <c r="J25" s="120" t="str">
        <f>IF(I25="","",VLOOKUP(I25,②選手情報入力!$AB$10:$AC$99,2,FALSE))</f>
        <v/>
      </c>
      <c r="K25" s="120" t="str">
        <f>IF(I25="","",VLOOKUP(I25,②選手情報入力!$AB$10:$AI$99,6,FALSE))</f>
        <v/>
      </c>
      <c r="L25" s="342"/>
    </row>
    <row r="26" spans="2:12">
      <c r="B26" s="145"/>
      <c r="C26" s="145"/>
      <c r="D26" s="146" t="s">
        <v>68</v>
      </c>
      <c r="E26" s="147"/>
      <c r="F26" s="148">
        <f>IF(②選手情報入力!AQ9&gt;=4,1,0)</f>
        <v>0</v>
      </c>
      <c r="H26" s="145"/>
      <c r="I26" s="145"/>
      <c r="J26" s="146" t="s">
        <v>68</v>
      </c>
      <c r="K26" s="147"/>
      <c r="L26" s="148">
        <f>IF(②選手情報入力!AS9&gt;=4,1,0)</f>
        <v>0</v>
      </c>
    </row>
  </sheetData>
  <sheetProtection sheet="1" objects="1" scenarios="1" selectLockedCells="1" selectUnlockedCells="1"/>
  <mergeCells count="14">
    <mergeCell ref="P1:R1"/>
    <mergeCell ref="R8:R13"/>
    <mergeCell ref="F8:F13"/>
    <mergeCell ref="B6:F6"/>
    <mergeCell ref="X8:X13"/>
    <mergeCell ref="N6:R6"/>
    <mergeCell ref="T6:X6"/>
    <mergeCell ref="H6:L6"/>
    <mergeCell ref="L8:L13"/>
    <mergeCell ref="B18:F18"/>
    <mergeCell ref="H18:L18"/>
    <mergeCell ref="F20:F25"/>
    <mergeCell ref="L20:L25"/>
    <mergeCell ref="J1:L1"/>
  </mergeCells>
  <phoneticPr fontId="2"/>
  <dataValidations count="1">
    <dataValidation imeMode="off" allowBlank="1" showInputMessage="1" showErrorMessage="1" sqref="C8:F13 O8:R13 I8:L13 U8:X13 C20:F25 I20:L25"/>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2"/>
  <sheetViews>
    <sheetView zoomScaleNormal="100" workbookViewId="0">
      <pane ySplit="2" topLeftCell="A3" activePane="bottomLeft" state="frozen"/>
      <selection activeCell="K16" sqref="K16"/>
      <selection pane="bottomLeft" activeCell="A5" sqref="A4:H5"/>
    </sheetView>
  </sheetViews>
  <sheetFormatPr defaultColWidth="9" defaultRowHeight="13.5"/>
  <cols>
    <col min="1" max="1" width="3.75" style="155" customWidth="1"/>
    <col min="2" max="2" width="26.25" style="155" customWidth="1"/>
    <col min="3" max="3" width="10" style="155" customWidth="1"/>
    <col min="4" max="4" width="4.875" style="155" customWidth="1"/>
    <col min="5" max="5" width="10.875" style="155" customWidth="1"/>
    <col min="6" max="6" width="26.25" style="155" customWidth="1"/>
    <col min="7" max="7" width="15.5" style="155" customWidth="1"/>
    <col min="8" max="8" width="3.75" style="155" customWidth="1"/>
    <col min="9" max="9" width="9" style="155"/>
    <col min="10" max="10" width="9" style="155" customWidth="1"/>
    <col min="11" max="11" width="9.875" style="155" hidden="1" customWidth="1"/>
    <col min="12" max="14" width="9" style="155" hidden="1" customWidth="1"/>
    <col min="15" max="16" width="9" style="155" customWidth="1"/>
    <col min="17" max="16384" width="9" style="155"/>
  </cols>
  <sheetData>
    <row r="1" spans="1:14" ht="17.25">
      <c r="A1" s="37" t="s">
        <v>70</v>
      </c>
      <c r="B1" s="153"/>
      <c r="C1" s="154"/>
      <c r="D1" s="372" t="s">
        <v>157</v>
      </c>
      <c r="E1" s="372"/>
      <c r="F1" s="372"/>
      <c r="G1" s="372"/>
      <c r="H1" s="372"/>
    </row>
    <row r="2" spans="1:14" ht="24.75" customHeight="1">
      <c r="A2" s="373" t="s">
        <v>71</v>
      </c>
      <c r="B2" s="373"/>
      <c r="C2" s="373"/>
      <c r="D2" s="373"/>
      <c r="E2" s="373"/>
      <c r="F2" s="373"/>
      <c r="G2" s="373"/>
      <c r="H2" s="373"/>
    </row>
    <row r="3" spans="1:14" ht="31.15" customHeight="1">
      <c r="A3" s="378"/>
      <c r="B3" s="378"/>
      <c r="C3" s="378"/>
      <c r="D3" s="378"/>
      <c r="E3" s="378"/>
      <c r="G3" s="186" t="str">
        <f>IF(①団体情報入力!D3="","",①団体情報入力!D3)</f>
        <v/>
      </c>
      <c r="H3" s="156"/>
    </row>
    <row r="4" spans="1:14" ht="18.75">
      <c r="A4" s="374" t="str">
        <f>注意事項!C2&amp;注意事項!F2</f>
        <v>2018年　名古屋市民スポーツ祭陸上競技大会</v>
      </c>
      <c r="B4" s="374"/>
      <c r="C4" s="374"/>
      <c r="D4" s="374"/>
      <c r="E4" s="374"/>
      <c r="F4" s="374"/>
      <c r="G4" s="374"/>
      <c r="H4" s="374"/>
    </row>
    <row r="5" spans="1:14" ht="19.5" thickBot="1">
      <c r="A5" s="375" t="s">
        <v>51</v>
      </c>
      <c r="B5" s="375"/>
      <c r="C5" s="375"/>
      <c r="D5" s="375"/>
      <c r="E5" s="375"/>
      <c r="F5" s="375"/>
      <c r="G5" s="375"/>
      <c r="H5" s="375"/>
    </row>
    <row r="6" spans="1:14" ht="19.5" customHeight="1" thickBot="1">
      <c r="A6" s="157"/>
      <c r="B6" s="204" t="s">
        <v>156</v>
      </c>
      <c r="C6" s="379" t="str">
        <f>IF(①団体情報入力!D7="","",①団体情報入力!D7)</f>
        <v/>
      </c>
      <c r="D6" s="380"/>
      <c r="E6" s="380"/>
      <c r="F6" s="381"/>
      <c r="G6" s="158" t="s">
        <v>43</v>
      </c>
      <c r="H6" s="154"/>
    </row>
    <row r="7" spans="1:14" ht="22.5" customHeight="1" thickBot="1">
      <c r="A7" s="154"/>
      <c r="B7" s="196" t="str">
        <f>IF(①団体情報入力!D8="","",①団体情報入力!D8)</f>
        <v/>
      </c>
      <c r="C7" s="197" t="s">
        <v>113</v>
      </c>
      <c r="D7" s="382" t="str">
        <f>IF(①団体情報入力!D6="","",①団体情報入力!D6)</f>
        <v/>
      </c>
      <c r="E7" s="383"/>
      <c r="F7" s="383"/>
      <c r="G7" s="384"/>
      <c r="H7" s="159"/>
    </row>
    <row r="8" spans="1:14" ht="16.5" customHeight="1" thickBot="1">
      <c r="A8" s="154"/>
      <c r="B8" s="376" t="s">
        <v>44</v>
      </c>
      <c r="C8" s="377"/>
      <c r="D8" s="190"/>
      <c r="E8" s="160"/>
      <c r="F8" s="356" t="s">
        <v>45</v>
      </c>
      <c r="G8" s="356"/>
      <c r="H8" s="154"/>
    </row>
    <row r="9" spans="1:14" ht="16.5" customHeight="1">
      <c r="A9" s="154"/>
      <c r="B9" s="194" t="s">
        <v>46</v>
      </c>
      <c r="C9" s="370" t="s">
        <v>47</v>
      </c>
      <c r="D9" s="371"/>
      <c r="E9" s="161"/>
      <c r="F9" s="162" t="s">
        <v>48</v>
      </c>
      <c r="G9" s="163" t="s">
        <v>47</v>
      </c>
      <c r="H9" s="154"/>
      <c r="L9" s="154" t="s">
        <v>49</v>
      </c>
      <c r="N9" s="154" t="s">
        <v>50</v>
      </c>
    </row>
    <row r="10" spans="1:14" ht="21" customHeight="1">
      <c r="A10" s="164"/>
      <c r="B10" s="193" t="s">
        <v>208</v>
      </c>
      <c r="C10" s="357">
        <f>IF(L10=0,0,L10)</f>
        <v>0</v>
      </c>
      <c r="D10" s="358"/>
      <c r="E10" s="166"/>
      <c r="F10" s="195" t="s">
        <v>211</v>
      </c>
      <c r="G10" s="165">
        <f>IF(N10=0,0,N10)</f>
        <v>0</v>
      </c>
      <c r="H10" s="164"/>
      <c r="K10" s="155" t="str">
        <f>種目情報!A4</f>
        <v>小4年男50m</v>
      </c>
      <c r="L10" s="167">
        <f>COUNTIF(②選手情報入力!$H$10:$M$99,K10)</f>
        <v>0</v>
      </c>
      <c r="M10" s="155" t="str">
        <f>種目情報!E4</f>
        <v>小4年女50m</v>
      </c>
      <c r="N10" s="167">
        <f>COUNTIF(②選手情報入力!$H$10:$M$99,M10)</f>
        <v>0</v>
      </c>
    </row>
    <row r="11" spans="1:14" ht="21" customHeight="1">
      <c r="A11" s="164"/>
      <c r="B11" s="195" t="s">
        <v>209</v>
      </c>
      <c r="C11" s="357">
        <f t="shared" ref="C11:C18" si="0">IF(L11=0,0,L11)</f>
        <v>0</v>
      </c>
      <c r="D11" s="358"/>
      <c r="E11" s="166"/>
      <c r="F11" s="195" t="s">
        <v>212</v>
      </c>
      <c r="G11" s="165">
        <f t="shared" ref="G11:G27" si="1">IF(N11=0,0,N11)</f>
        <v>0</v>
      </c>
      <c r="H11" s="164"/>
      <c r="K11" s="155" t="str">
        <f>種目情報!A5</f>
        <v>小5年男100m</v>
      </c>
      <c r="L11" s="167">
        <f>COUNTIF(②選手情報入力!$H$10:$M$99,K11)</f>
        <v>0</v>
      </c>
      <c r="M11" s="155" t="str">
        <f>種目情報!E5</f>
        <v>小5年女100m</v>
      </c>
      <c r="N11" s="167">
        <f>COUNTIF(②選手情報入力!$H$10:$M$99,M11)</f>
        <v>0</v>
      </c>
    </row>
    <row r="12" spans="1:14" ht="21" customHeight="1">
      <c r="A12" s="164"/>
      <c r="B12" s="195" t="s">
        <v>210</v>
      </c>
      <c r="C12" s="357">
        <f t="shared" si="0"/>
        <v>0</v>
      </c>
      <c r="D12" s="358"/>
      <c r="E12" s="166"/>
      <c r="F12" s="195" t="s">
        <v>213</v>
      </c>
      <c r="G12" s="165">
        <f t="shared" si="1"/>
        <v>0</v>
      </c>
      <c r="H12" s="164"/>
      <c r="K12" s="155" t="str">
        <f>種目情報!A6</f>
        <v>小6年男100m</v>
      </c>
      <c r="L12" s="167">
        <f>COUNTIF(②選手情報入力!$H$10:$M$99,K12)</f>
        <v>0</v>
      </c>
      <c r="M12" s="155" t="str">
        <f>種目情報!E6</f>
        <v>小6年女100m</v>
      </c>
      <c r="N12" s="167">
        <f>COUNTIF(②選手情報入力!$H$10:$M$99,M12)</f>
        <v>0</v>
      </c>
    </row>
    <row r="13" spans="1:14" ht="21" customHeight="1">
      <c r="A13" s="164"/>
      <c r="B13" s="193" t="s">
        <v>300</v>
      </c>
      <c r="C13" s="357">
        <f t="shared" si="0"/>
        <v>0</v>
      </c>
      <c r="D13" s="358"/>
      <c r="E13" s="166"/>
      <c r="F13" s="193" t="s">
        <v>304</v>
      </c>
      <c r="G13" s="165">
        <f t="shared" si="1"/>
        <v>0</v>
      </c>
      <c r="H13" s="164"/>
      <c r="K13" s="155" t="str">
        <f>種目情報!A7</f>
        <v>小4年男50mH(0.650m)</v>
      </c>
      <c r="L13" s="167">
        <f>COUNTIF(②選手情報入力!$H$10:$M$99,K13)</f>
        <v>0</v>
      </c>
      <c r="M13" s="155" t="str">
        <f>種目情報!E7</f>
        <v>小4年女50mH(0.650m)</v>
      </c>
      <c r="N13" s="167">
        <f>COUNTIF(②選手情報入力!$H$10:$M$99,M13)</f>
        <v>0</v>
      </c>
    </row>
    <row r="14" spans="1:14" ht="21" customHeight="1">
      <c r="A14" s="164"/>
      <c r="B14" s="193" t="s">
        <v>301</v>
      </c>
      <c r="C14" s="357">
        <f t="shared" ref="C14:C15" si="2">IF(L14=0,0,L14)</f>
        <v>0</v>
      </c>
      <c r="D14" s="358"/>
      <c r="E14" s="166"/>
      <c r="F14" s="193" t="s">
        <v>307</v>
      </c>
      <c r="G14" s="266">
        <f t="shared" si="1"/>
        <v>0</v>
      </c>
      <c r="H14" s="164"/>
      <c r="K14" s="155" t="str">
        <f>種目情報!A8</f>
        <v>小5年男50mH(0.650m)</v>
      </c>
      <c r="L14" s="167">
        <f>COUNTIF(②選手情報入力!$H$10:$M$99,K14)</f>
        <v>0</v>
      </c>
      <c r="M14" s="155" t="str">
        <f>種目情報!E8</f>
        <v>小5年女50mH(0.650m)</v>
      </c>
      <c r="N14" s="167">
        <f>COUNTIF(②選手情報入力!$H$10:$M$99,M14)</f>
        <v>0</v>
      </c>
    </row>
    <row r="15" spans="1:14" ht="21" customHeight="1">
      <c r="A15" s="164"/>
      <c r="B15" s="193" t="s">
        <v>302</v>
      </c>
      <c r="C15" s="357">
        <f t="shared" si="2"/>
        <v>0</v>
      </c>
      <c r="D15" s="358"/>
      <c r="E15" s="166"/>
      <c r="F15" s="193" t="s">
        <v>310</v>
      </c>
      <c r="G15" s="266">
        <f t="shared" si="1"/>
        <v>0</v>
      </c>
      <c r="H15" s="164"/>
      <c r="K15" s="155" t="str">
        <f>種目情報!A9</f>
        <v>小6年男50mH(0.650m)</v>
      </c>
      <c r="L15" s="167">
        <f>COUNTIF(②選手情報入力!$H$10:$M$99,K15)</f>
        <v>0</v>
      </c>
      <c r="M15" s="155" t="str">
        <f>種目情報!E9</f>
        <v>小6年女50mH(0.650m)</v>
      </c>
      <c r="N15" s="167">
        <f>COUNTIF(②選手情報入力!$H$10:$M$99,M15)</f>
        <v>0</v>
      </c>
    </row>
    <row r="16" spans="1:14" ht="21" customHeight="1">
      <c r="A16" s="164"/>
      <c r="B16" s="195" t="s">
        <v>256</v>
      </c>
      <c r="C16" s="357">
        <f t="shared" si="0"/>
        <v>0</v>
      </c>
      <c r="D16" s="358"/>
      <c r="E16" s="166"/>
      <c r="F16" s="195" t="s">
        <v>248</v>
      </c>
      <c r="G16" s="165">
        <f t="shared" si="1"/>
        <v>0</v>
      </c>
      <c r="H16" s="164"/>
      <c r="K16" s="155" t="str">
        <f>種目情報!A10</f>
        <v>小4年男走高跳</v>
      </c>
      <c r="L16" s="167">
        <f>COUNTIF(②選手情報入力!$H$10:$M$99,K16)</f>
        <v>0</v>
      </c>
      <c r="M16" s="155" t="str">
        <f>種目情報!E10</f>
        <v>小4年女走高跳</v>
      </c>
      <c r="N16" s="167">
        <f>COUNTIF(②選手情報入力!$H$10:$M$99,M16)</f>
        <v>0</v>
      </c>
    </row>
    <row r="17" spans="1:14" ht="21" customHeight="1">
      <c r="A17" s="164"/>
      <c r="B17" s="195" t="s">
        <v>257</v>
      </c>
      <c r="C17" s="357">
        <f t="shared" si="0"/>
        <v>0</v>
      </c>
      <c r="D17" s="358"/>
      <c r="E17" s="166"/>
      <c r="F17" s="195" t="s">
        <v>250</v>
      </c>
      <c r="G17" s="165">
        <f t="shared" si="1"/>
        <v>0</v>
      </c>
      <c r="H17" s="164"/>
      <c r="K17" s="155" t="str">
        <f>種目情報!A11</f>
        <v>小5年男走高跳</v>
      </c>
      <c r="L17" s="167">
        <f>COUNTIF(②選手情報入力!$H$10:$M$99,K17)</f>
        <v>0</v>
      </c>
      <c r="M17" s="155" t="str">
        <f>種目情報!E11</f>
        <v>小5年女走高跳</v>
      </c>
      <c r="N17" s="167">
        <f>COUNTIF(②選手情報入力!$H$10:$M$99,M17)</f>
        <v>0</v>
      </c>
    </row>
    <row r="18" spans="1:14" ht="21" customHeight="1">
      <c r="A18" s="164"/>
      <c r="B18" s="193" t="s">
        <v>258</v>
      </c>
      <c r="C18" s="357">
        <f t="shared" si="0"/>
        <v>0</v>
      </c>
      <c r="D18" s="358"/>
      <c r="E18" s="166"/>
      <c r="F18" s="187" t="s">
        <v>251</v>
      </c>
      <c r="G18" s="165">
        <f t="shared" si="1"/>
        <v>0</v>
      </c>
      <c r="H18" s="164"/>
      <c r="K18" s="155" t="str">
        <f>種目情報!A12</f>
        <v>小6年男走高跳</v>
      </c>
      <c r="L18" s="167">
        <f>COUNTIF(②選手情報入力!$H$10:$M$99,K18)</f>
        <v>0</v>
      </c>
      <c r="M18" s="155" t="str">
        <f>種目情報!E12</f>
        <v>小6年女走高跳</v>
      </c>
      <c r="N18" s="167">
        <f>COUNTIF(②選手情報入力!$H$10:$M$99,M18)</f>
        <v>0</v>
      </c>
    </row>
    <row r="19" spans="1:14" ht="21" customHeight="1">
      <c r="A19" s="164"/>
      <c r="B19" s="205" t="s">
        <v>259</v>
      </c>
      <c r="C19" s="357">
        <f t="shared" ref="C19" si="3">IF(L19=0,0,L19)</f>
        <v>0</v>
      </c>
      <c r="D19" s="358"/>
      <c r="E19" s="206"/>
      <c r="F19" s="205" t="s">
        <v>249</v>
      </c>
      <c r="G19" s="233">
        <f t="shared" si="1"/>
        <v>0</v>
      </c>
      <c r="H19" s="164"/>
      <c r="K19" s="155" t="str">
        <f>種目情報!A13</f>
        <v>小4年男走幅跳</v>
      </c>
      <c r="L19" s="167">
        <f>COUNTIF(②選手情報入力!$H$10:$M$99,K19)</f>
        <v>0</v>
      </c>
      <c r="M19" s="155" t="str">
        <f>種目情報!E13</f>
        <v>小4年女走幅跳</v>
      </c>
      <c r="N19" s="167">
        <f>COUNTIF(②選手情報入力!$H$10:$M$99,M19)</f>
        <v>0</v>
      </c>
    </row>
    <row r="20" spans="1:14" ht="21" customHeight="1">
      <c r="A20" s="164"/>
      <c r="B20" s="205" t="s">
        <v>260</v>
      </c>
      <c r="C20" s="357">
        <f t="shared" ref="C20:C25" si="4">IF(L20=0,0,L20)</f>
        <v>0</v>
      </c>
      <c r="D20" s="358"/>
      <c r="E20" s="206"/>
      <c r="F20" s="205" t="s">
        <v>252</v>
      </c>
      <c r="G20" s="240">
        <f t="shared" si="1"/>
        <v>0</v>
      </c>
      <c r="H20" s="164"/>
      <c r="K20" s="155" t="str">
        <f>種目情報!A14</f>
        <v>小5年男走幅跳</v>
      </c>
      <c r="L20" s="167">
        <f>COUNTIF(②選手情報入力!$H$10:$M$99,K20)</f>
        <v>0</v>
      </c>
      <c r="M20" s="155" t="str">
        <f>種目情報!E14</f>
        <v>小5年女走幅跳</v>
      </c>
      <c r="N20" s="167">
        <f>COUNTIF(②選手情報入力!$H$10:$M$99,M20)</f>
        <v>0</v>
      </c>
    </row>
    <row r="21" spans="1:14" ht="21" customHeight="1">
      <c r="A21" s="164"/>
      <c r="B21" s="205" t="s">
        <v>261</v>
      </c>
      <c r="C21" s="357">
        <f t="shared" si="4"/>
        <v>0</v>
      </c>
      <c r="D21" s="358"/>
      <c r="E21" s="206"/>
      <c r="F21" s="205" t="s">
        <v>253</v>
      </c>
      <c r="G21" s="240">
        <f t="shared" si="1"/>
        <v>0</v>
      </c>
      <c r="H21" s="164"/>
      <c r="K21" s="155" t="str">
        <f>種目情報!A15</f>
        <v>小6年男走幅跳</v>
      </c>
      <c r="L21" s="167">
        <f>COUNTIF(②選手情報入力!$H$10:$M$99,K21)</f>
        <v>0</v>
      </c>
      <c r="M21" s="155" t="str">
        <f>種目情報!E15</f>
        <v>小6年女走幅跳</v>
      </c>
      <c r="N21" s="167">
        <f>COUNTIF(②選手情報入力!$H$10:$M$99,M21)</f>
        <v>0</v>
      </c>
    </row>
    <row r="22" spans="1:14" ht="21" customHeight="1">
      <c r="A22" s="164"/>
      <c r="B22" s="205" t="s">
        <v>262</v>
      </c>
      <c r="C22" s="357">
        <f t="shared" si="4"/>
        <v>0</v>
      </c>
      <c r="D22" s="358"/>
      <c r="E22" s="206"/>
      <c r="F22" s="205" t="s">
        <v>246</v>
      </c>
      <c r="G22" s="240">
        <f t="shared" si="1"/>
        <v>0</v>
      </c>
      <c r="H22" s="164"/>
      <c r="K22" s="155" t="str">
        <f>種目情報!A16</f>
        <v>小4年男ｼﾞｬﾍﾞﾘｯｸﾎﾞｰﾙ投</v>
      </c>
      <c r="L22" s="167">
        <f>COUNTIF(②選手情報入力!$H$10:$M$99,K22)</f>
        <v>0</v>
      </c>
      <c r="M22" s="155" t="str">
        <f>種目情報!E16</f>
        <v>小4年女ｼﾞｬﾍﾞﾘｯｸﾎﾞｰﾙ投</v>
      </c>
      <c r="N22" s="167">
        <f>COUNTIF(②選手情報入力!$H$10:$M$99,M22)</f>
        <v>0</v>
      </c>
    </row>
    <row r="23" spans="1:14" ht="21" customHeight="1">
      <c r="A23" s="164"/>
      <c r="B23" s="205" t="s">
        <v>263</v>
      </c>
      <c r="C23" s="357">
        <f t="shared" si="4"/>
        <v>0</v>
      </c>
      <c r="D23" s="358"/>
      <c r="E23" s="206"/>
      <c r="F23" s="205" t="s">
        <v>247</v>
      </c>
      <c r="G23" s="240">
        <f t="shared" si="1"/>
        <v>0</v>
      </c>
      <c r="H23" s="164"/>
      <c r="K23" s="155" t="str">
        <f>種目情報!A17</f>
        <v>小5年男ｼﾞｬﾍﾞﾘｯｸﾎﾞｰﾙ投</v>
      </c>
      <c r="L23" s="167">
        <f>COUNTIF(②選手情報入力!$H$10:$M$99,K23)</f>
        <v>0</v>
      </c>
      <c r="M23" s="155" t="str">
        <f>種目情報!E17</f>
        <v>小5年女ｼﾞｬﾍﾞﾘｯｸﾎﾞｰﾙ投</v>
      </c>
      <c r="N23" s="167">
        <f>COUNTIF(②選手情報入力!$H$10:$M$99,M23)</f>
        <v>0</v>
      </c>
    </row>
    <row r="24" spans="1:14" ht="21" customHeight="1">
      <c r="A24" s="164"/>
      <c r="B24" s="205" t="s">
        <v>264</v>
      </c>
      <c r="C24" s="357">
        <f t="shared" si="4"/>
        <v>0</v>
      </c>
      <c r="D24" s="358"/>
      <c r="E24" s="206"/>
      <c r="F24" s="205" t="s">
        <v>254</v>
      </c>
      <c r="G24" s="240">
        <f t="shared" si="1"/>
        <v>0</v>
      </c>
      <c r="H24" s="164"/>
      <c r="K24" s="155" t="str">
        <f>種目情報!A18</f>
        <v>小6年男ｼﾞｬﾍﾞﾘｯｸﾎﾞｰﾙ投</v>
      </c>
      <c r="L24" s="167">
        <f>COUNTIF(②選手情報入力!$H$10:$M$99,K24)</f>
        <v>0</v>
      </c>
      <c r="M24" s="155" t="str">
        <f>種目情報!E18</f>
        <v>小6年女ｼﾞｬﾍﾞﾘｯｸﾎﾞｰﾙ投</v>
      </c>
      <c r="N24" s="167">
        <f>COUNTIF(②選手情報入力!$H$10:$M$99,M24)</f>
        <v>0</v>
      </c>
    </row>
    <row r="25" spans="1:14" ht="21" customHeight="1">
      <c r="A25" s="164"/>
      <c r="B25" s="205" t="s">
        <v>315</v>
      </c>
      <c r="C25" s="357">
        <f t="shared" si="4"/>
        <v>0</v>
      </c>
      <c r="D25" s="358"/>
      <c r="E25" s="206"/>
      <c r="F25" s="205" t="s">
        <v>335</v>
      </c>
      <c r="G25" s="240">
        <f t="shared" si="1"/>
        <v>0</v>
      </c>
      <c r="H25" s="164"/>
      <c r="I25" s="189"/>
      <c r="K25" s="155" t="str">
        <f>種目情報!A19</f>
        <v>小4年男1000m</v>
      </c>
      <c r="L25" s="167">
        <f>COUNTIF(②選手情報入力!$H$10:$M$99,K25)</f>
        <v>0</v>
      </c>
      <c r="M25" s="155" t="str">
        <f>種目情報!E19</f>
        <v>小4年女1000m</v>
      </c>
      <c r="N25" s="167">
        <f>COUNTIF(②選手情報入力!$H$10:$M$99,M25)</f>
        <v>0</v>
      </c>
    </row>
    <row r="26" spans="1:14" ht="21" customHeight="1">
      <c r="A26" s="164"/>
      <c r="B26" s="205" t="s">
        <v>319</v>
      </c>
      <c r="C26" s="357">
        <f t="shared" ref="C26:C27" si="5">IF(L26=0,0,L26)</f>
        <v>0</v>
      </c>
      <c r="D26" s="358"/>
      <c r="E26" s="206"/>
      <c r="F26" s="268" t="s">
        <v>331</v>
      </c>
      <c r="G26" s="266">
        <f t="shared" si="1"/>
        <v>0</v>
      </c>
      <c r="H26" s="164"/>
      <c r="I26" s="189"/>
      <c r="K26" s="155" t="str">
        <f>種目情報!A20</f>
        <v>小5年男1000m</v>
      </c>
      <c r="L26" s="167">
        <f>COUNTIF(②選手情報入力!$H$10:$M$99,K26)</f>
        <v>0</v>
      </c>
      <c r="M26" s="155" t="str">
        <f>種目情報!E20</f>
        <v>小5年女1000m</v>
      </c>
      <c r="N26" s="167">
        <f>COUNTIF(②選手情報入力!$H$10:$M$99,M26)</f>
        <v>0</v>
      </c>
    </row>
    <row r="27" spans="1:14" ht="21" customHeight="1" thickBot="1">
      <c r="A27" s="164"/>
      <c r="B27" s="205" t="s">
        <v>323</v>
      </c>
      <c r="C27" s="357">
        <f t="shared" si="5"/>
        <v>0</v>
      </c>
      <c r="D27" s="358"/>
      <c r="E27" s="206"/>
      <c r="F27" s="268" t="s">
        <v>327</v>
      </c>
      <c r="G27" s="266">
        <f t="shared" si="1"/>
        <v>0</v>
      </c>
      <c r="H27" s="164"/>
      <c r="I27" s="189"/>
      <c r="K27" s="155" t="str">
        <f>種目情報!A21</f>
        <v>小6年男1000m</v>
      </c>
      <c r="L27" s="167">
        <f>COUNTIF(②選手情報入力!$H$10:$M$99,K27)</f>
        <v>0</v>
      </c>
      <c r="M27" s="155" t="str">
        <f>種目情報!E21</f>
        <v>小6年女1000m</v>
      </c>
      <c r="N27" s="167">
        <f>COUNTIF(②選手情報入力!$H$10:$M$99,M27)</f>
        <v>0</v>
      </c>
    </row>
    <row r="28" spans="1:14" ht="21" customHeight="1">
      <c r="A28" s="164"/>
      <c r="B28" s="168" t="s">
        <v>204</v>
      </c>
      <c r="C28" s="359" t="str">
        <f>IF(③リレー情報確認!F14=0,"",③リレー情報確認!F14)</f>
        <v/>
      </c>
      <c r="D28" s="360"/>
      <c r="E28" s="166"/>
      <c r="F28" s="168" t="s">
        <v>204</v>
      </c>
      <c r="G28" s="231" t="str">
        <f>IF(③リレー情報確認!X14=0,"",③リレー情報確認!X14)</f>
        <v/>
      </c>
      <c r="H28" s="164"/>
      <c r="L28" s="167"/>
      <c r="N28" s="167"/>
    </row>
    <row r="29" spans="1:14" ht="21" customHeight="1">
      <c r="A29" s="164"/>
      <c r="B29" s="230" t="s">
        <v>205</v>
      </c>
      <c r="C29" s="368" t="str">
        <f>IF(③リレー情報確認!L14=0,"",③リレー情報確認!L14)</f>
        <v/>
      </c>
      <c r="D29" s="369"/>
      <c r="E29" s="166"/>
      <c r="F29" s="230" t="s">
        <v>205</v>
      </c>
      <c r="G29" s="165" t="str">
        <f>IF(③リレー情報確認!F26=0,"",③リレー情報確認!F26)</f>
        <v/>
      </c>
      <c r="H29" s="164"/>
      <c r="L29" s="167"/>
      <c r="N29" s="167"/>
    </row>
    <row r="30" spans="1:14" ht="21" customHeight="1" thickBot="1">
      <c r="A30" s="164"/>
      <c r="B30" s="169" t="s">
        <v>206</v>
      </c>
      <c r="C30" s="366" t="str">
        <f>IF(③リレー情報確認!R14=0,"",③リレー情報確認!R14)</f>
        <v/>
      </c>
      <c r="D30" s="367"/>
      <c r="E30" s="166"/>
      <c r="F30" s="169" t="s">
        <v>206</v>
      </c>
      <c r="G30" s="170" t="str">
        <f>IF(③リレー情報確認!L26=0,"",③リレー情報確認!L26)</f>
        <v/>
      </c>
      <c r="H30" s="164"/>
      <c r="L30" s="167"/>
      <c r="N30" s="167"/>
    </row>
    <row r="31" spans="1:14" ht="21" customHeight="1">
      <c r="A31" s="164"/>
      <c r="B31" s="171"/>
      <c r="C31" s="172"/>
      <c r="D31" s="172"/>
      <c r="E31" s="166"/>
      <c r="H31" s="164"/>
      <c r="L31" s="167"/>
      <c r="N31" s="167"/>
    </row>
    <row r="32" spans="1:14" ht="21" customHeight="1" thickBot="1">
      <c r="A32" s="234"/>
      <c r="B32" s="356" t="s">
        <v>148</v>
      </c>
      <c r="C32" s="361"/>
      <c r="D32" s="191"/>
      <c r="E32" s="166"/>
      <c r="F32" s="356"/>
      <c r="G32" s="356"/>
      <c r="H32" s="234"/>
    </row>
    <row r="33" spans="1:8" ht="21" customHeight="1" thickBot="1">
      <c r="A33" s="154"/>
      <c r="B33" s="173" t="s">
        <v>150</v>
      </c>
      <c r="C33" s="362">
        <f>②選手情報入力!F100</f>
        <v>0</v>
      </c>
      <c r="D33" s="363"/>
      <c r="E33" s="166"/>
      <c r="F33" s="243" t="s">
        <v>267</v>
      </c>
      <c r="G33" s="235" t="str">
        <f>IF(C35="","",(C35*1000))</f>
        <v/>
      </c>
      <c r="H33" s="154"/>
    </row>
    <row r="34" spans="1:8" ht="21" customHeight="1" thickTop="1" thickBot="1">
      <c r="A34" s="154"/>
      <c r="B34" s="174" t="s">
        <v>151</v>
      </c>
      <c r="C34" s="364">
        <f>②選手情報入力!F101</f>
        <v>0</v>
      </c>
      <c r="D34" s="365"/>
      <c r="E34" s="166"/>
      <c r="F34" s="188" t="s">
        <v>235</v>
      </c>
      <c r="G34" s="236">
        <f>IF(②選手情報入力!F104="","",②選手情報入力!F104)</f>
        <v>0</v>
      </c>
      <c r="H34" s="154"/>
    </row>
    <row r="35" spans="1:8" ht="21" customHeight="1" thickTop="1" thickBot="1">
      <c r="A35" s="154"/>
      <c r="B35" s="242" t="s">
        <v>266</v>
      </c>
      <c r="C35" s="269" t="str">
        <f>IF(①団体情報入力!C9="","",①団体情報入力!C9)</f>
        <v/>
      </c>
      <c r="D35" s="192" t="s">
        <v>234</v>
      </c>
      <c r="F35" s="355">
        <f ca="1">TODAY()</f>
        <v>43292</v>
      </c>
      <c r="G35" s="355"/>
      <c r="H35" s="154"/>
    </row>
    <row r="36" spans="1:8" ht="18.75" customHeight="1">
      <c r="A36" s="154"/>
      <c r="B36" s="234"/>
      <c r="C36" s="234"/>
      <c r="D36" s="234"/>
      <c r="E36" s="234"/>
      <c r="H36" s="154"/>
    </row>
    <row r="37" spans="1:8" ht="18.75" customHeight="1">
      <c r="A37" s="177"/>
      <c r="B37" s="176"/>
      <c r="C37" s="126"/>
      <c r="D37" s="126"/>
      <c r="E37" s="175"/>
      <c r="H37" s="177"/>
    </row>
    <row r="38" spans="1:8" ht="18.75" customHeight="1">
      <c r="A38" s="154"/>
      <c r="C38" s="164"/>
      <c r="D38" s="164"/>
      <c r="E38" s="175"/>
      <c r="H38" s="154"/>
    </row>
    <row r="39" spans="1:8" ht="18.75" customHeight="1">
      <c r="A39" s="154"/>
      <c r="E39" s="175"/>
      <c r="F39" s="177"/>
      <c r="G39" s="177"/>
      <c r="H39" s="154"/>
    </row>
    <row r="40" spans="1:8" ht="14.25">
      <c r="A40" s="154"/>
      <c r="B40" s="175"/>
      <c r="C40" s="175"/>
      <c r="D40" s="175"/>
      <c r="E40" s="175"/>
      <c r="H40" s="154"/>
    </row>
    <row r="41" spans="1:8" ht="14.25">
      <c r="A41" s="154"/>
      <c r="B41" s="177"/>
      <c r="C41" s="177"/>
      <c r="D41" s="177"/>
      <c r="E41" s="177"/>
      <c r="H41" s="154"/>
    </row>
    <row r="42" spans="1:8" ht="18.75">
      <c r="A42" s="154"/>
      <c r="B42" s="175"/>
      <c r="C42" s="175"/>
      <c r="D42" s="175"/>
      <c r="E42" s="175"/>
      <c r="F42" s="178"/>
      <c r="G42" s="178"/>
      <c r="H42" s="154"/>
    </row>
    <row r="43" spans="1:8" ht="18.75">
      <c r="A43" s="154"/>
      <c r="B43" s="178"/>
      <c r="C43" s="178"/>
      <c r="D43" s="178"/>
      <c r="E43" s="178"/>
      <c r="F43" s="180"/>
      <c r="G43" s="175"/>
      <c r="H43" s="154"/>
    </row>
    <row r="44" spans="1:8" ht="18.75">
      <c r="A44" s="154"/>
      <c r="B44" s="178"/>
      <c r="C44" s="178"/>
      <c r="D44" s="178"/>
      <c r="E44" s="178"/>
      <c r="F44" s="180"/>
      <c r="G44" s="175"/>
      <c r="H44" s="154"/>
    </row>
    <row r="45" spans="1:8" ht="14.25">
      <c r="A45" s="154"/>
      <c r="B45" s="179"/>
      <c r="C45" s="175"/>
      <c r="D45" s="175"/>
      <c r="E45" s="175"/>
      <c r="F45" s="180"/>
      <c r="G45" s="175"/>
      <c r="H45" s="154"/>
    </row>
    <row r="46" spans="1:8" ht="14.25">
      <c r="A46" s="154"/>
      <c r="B46" s="179"/>
      <c r="C46" s="175"/>
      <c r="D46" s="175"/>
      <c r="E46" s="175"/>
      <c r="F46" s="180"/>
      <c r="G46" s="175"/>
      <c r="H46" s="154"/>
    </row>
    <row r="47" spans="1:8" ht="14.25">
      <c r="A47" s="154"/>
      <c r="B47" s="179"/>
      <c r="C47" s="175"/>
      <c r="D47" s="175"/>
      <c r="E47" s="175"/>
      <c r="F47" s="180"/>
      <c r="G47" s="175"/>
      <c r="H47" s="154"/>
    </row>
    <row r="48" spans="1:8" ht="14.25">
      <c r="A48" s="154"/>
      <c r="B48" s="179"/>
      <c r="C48" s="175"/>
      <c r="D48" s="175"/>
      <c r="E48" s="175"/>
      <c r="F48" s="180"/>
      <c r="G48" s="175"/>
      <c r="H48" s="154"/>
    </row>
    <row r="49" spans="2:7" ht="14.25">
      <c r="B49" s="179"/>
      <c r="C49" s="175"/>
      <c r="D49" s="175"/>
      <c r="E49" s="175"/>
      <c r="F49" s="180"/>
      <c r="G49" s="175"/>
    </row>
    <row r="50" spans="2:7" ht="14.25">
      <c r="B50" s="179"/>
      <c r="C50" s="175"/>
      <c r="D50" s="175"/>
      <c r="E50" s="175"/>
      <c r="F50" s="180"/>
      <c r="G50" s="175"/>
    </row>
    <row r="51" spans="2:7" ht="14.25">
      <c r="B51" s="179"/>
      <c r="C51" s="175"/>
      <c r="D51" s="175"/>
      <c r="E51" s="175"/>
    </row>
    <row r="52" spans="2:7" ht="14.25">
      <c r="B52" s="179"/>
      <c r="C52" s="175"/>
      <c r="D52" s="175"/>
      <c r="E52" s="175"/>
    </row>
  </sheetData>
  <sheetProtection sheet="1" objects="1" scenarios="1" selectLockedCells="1"/>
  <mergeCells count="36">
    <mergeCell ref="D1:H1"/>
    <mergeCell ref="A2:H2"/>
    <mergeCell ref="A4:H4"/>
    <mergeCell ref="A5:H5"/>
    <mergeCell ref="B8:C8"/>
    <mergeCell ref="F8:G8"/>
    <mergeCell ref="A3:E3"/>
    <mergeCell ref="C6:F6"/>
    <mergeCell ref="D7:G7"/>
    <mergeCell ref="C30:D30"/>
    <mergeCell ref="C29:D29"/>
    <mergeCell ref="C9:D9"/>
    <mergeCell ref="C10:D10"/>
    <mergeCell ref="C11:D11"/>
    <mergeCell ref="C12:D12"/>
    <mergeCell ref="C13:D13"/>
    <mergeCell ref="C14:D14"/>
    <mergeCell ref="C15:D15"/>
    <mergeCell ref="C26:D26"/>
    <mergeCell ref="C27:D27"/>
    <mergeCell ref="F35:G35"/>
    <mergeCell ref="F32:G32"/>
    <mergeCell ref="C16:D16"/>
    <mergeCell ref="C17:D17"/>
    <mergeCell ref="C18:D18"/>
    <mergeCell ref="C19:D19"/>
    <mergeCell ref="C28:D28"/>
    <mergeCell ref="B32:C32"/>
    <mergeCell ref="C20:D20"/>
    <mergeCell ref="C21:D21"/>
    <mergeCell ref="C22:D22"/>
    <mergeCell ref="C23:D23"/>
    <mergeCell ref="C24:D24"/>
    <mergeCell ref="C25:D25"/>
    <mergeCell ref="C33:D33"/>
    <mergeCell ref="C34:D34"/>
  </mergeCells>
  <phoneticPr fontId="2"/>
  <printOptions horizontalCentered="1" verticalCentered="1"/>
  <pageMargins left="0.39370078740157483" right="0.39370078740157483" top="0.59055118110236227" bottom="0.59055118110236227" header="0.31496062992125984" footer="0.31496062992125984"/>
  <pageSetup paperSize="9" scale="96" orientation="portrait" horizontalDpi="4294967293" verticalDpi="300" r:id="rId1"/>
  <ignoredErrors>
    <ignoredError sqref="G29 M10:M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98"/>
  <sheetViews>
    <sheetView zoomScaleNormal="100" workbookViewId="0">
      <pane ySplit="8" topLeftCell="A10" activePane="bottomLeft" state="frozen"/>
      <selection activeCell="K16" sqref="K16"/>
      <selection pane="bottomLeft" activeCell="K16" sqref="K16"/>
    </sheetView>
  </sheetViews>
  <sheetFormatPr defaultColWidth="9" defaultRowHeight="13.5"/>
  <cols>
    <col min="1" max="1" width="3.625" style="13" bestFit="1" customWidth="1"/>
    <col min="2" max="2" width="6" style="1" bestFit="1" customWidth="1"/>
    <col min="3" max="3" width="15" style="1" customWidth="1"/>
    <col min="4" max="5" width="3.75" style="1" customWidth="1"/>
    <col min="6" max="6" width="13.75" style="13" customWidth="1"/>
    <col min="7" max="7" width="9.375" style="1" customWidth="1"/>
    <col min="8" max="8" width="13.75" style="13" customWidth="1"/>
    <col min="9" max="9" width="9.375" style="1" customWidth="1"/>
    <col min="10" max="10" width="11.625" style="13" customWidth="1"/>
    <col min="11" max="11" width="11.625" style="1" customWidth="1"/>
    <col min="12" max="12" width="11.625" style="13" customWidth="1"/>
    <col min="13" max="16384" width="9" style="13"/>
  </cols>
  <sheetData>
    <row r="1" spans="1:12" ht="17.25">
      <c r="A1" s="9" t="s">
        <v>122</v>
      </c>
    </row>
    <row r="2" spans="1:12" ht="14.25">
      <c r="A2" s="392" t="s">
        <v>129</v>
      </c>
      <c r="B2" s="392"/>
      <c r="C2" s="385" t="str">
        <f>注意事項!C2&amp;注意事項!F2</f>
        <v>2018年　名古屋市民スポーツ祭陸上競技大会</v>
      </c>
      <c r="D2" s="385"/>
      <c r="E2" s="385"/>
      <c r="F2" s="385"/>
      <c r="G2" s="385"/>
      <c r="H2" s="385"/>
      <c r="J2" s="385" t="str">
        <f>IF(①団体情報入力!D3="","",①団体情報入力!D3)</f>
        <v/>
      </c>
      <c r="K2" s="385"/>
      <c r="L2" s="385"/>
    </row>
    <row r="3" spans="1:12" ht="14.25">
      <c r="A3" s="1"/>
      <c r="C3" s="217"/>
      <c r="D3" s="217"/>
      <c r="E3" s="217"/>
      <c r="F3" s="217"/>
      <c r="G3" s="217"/>
      <c r="H3" s="217"/>
      <c r="I3" s="14"/>
      <c r="J3" s="217"/>
      <c r="K3" s="217"/>
    </row>
    <row r="4" spans="1:12" ht="18" customHeight="1" thickBot="1">
      <c r="D4" s="14"/>
      <c r="E4" s="217"/>
      <c r="F4" s="217"/>
      <c r="G4" s="217"/>
      <c r="H4" s="217"/>
      <c r="I4" s="14"/>
      <c r="J4" s="217"/>
      <c r="K4" s="217"/>
    </row>
    <row r="5" spans="1:12" ht="14.25" thickBot="1">
      <c r="J5" s="218" t="s">
        <v>193</v>
      </c>
      <c r="K5" s="219" t="s">
        <v>194</v>
      </c>
      <c r="L5" s="133" t="s">
        <v>195</v>
      </c>
    </row>
    <row r="6" spans="1:12" s="93" customFormat="1" ht="16.5" customHeight="1">
      <c r="B6" s="386" t="s">
        <v>123</v>
      </c>
      <c r="C6" s="110" t="s">
        <v>124</v>
      </c>
      <c r="D6" s="388">
        <f>②選手情報入力!F102</f>
        <v>0</v>
      </c>
      <c r="E6" s="389"/>
      <c r="H6" s="386" t="s">
        <v>117</v>
      </c>
      <c r="I6" s="94" t="s">
        <v>102</v>
      </c>
      <c r="J6" s="213" t="str">
        <f>IF(③リレー情報確認!F8="","",③リレー情報確認!F8)</f>
        <v/>
      </c>
      <c r="K6" s="215" t="str">
        <f>IF(③リレー情報確認!L8="","",③リレー情報確認!L8)</f>
        <v/>
      </c>
      <c r="L6" s="95" t="str">
        <f>IF(③リレー情報確認!R8="","",③リレー情報確認!R8)</f>
        <v/>
      </c>
    </row>
    <row r="7" spans="1:12" s="93" customFormat="1" ht="16.5" customHeight="1" thickBot="1">
      <c r="B7" s="387"/>
      <c r="C7" s="111" t="s">
        <v>125</v>
      </c>
      <c r="D7" s="390">
        <f>②選手情報入力!F103</f>
        <v>0</v>
      </c>
      <c r="E7" s="391"/>
      <c r="H7" s="387"/>
      <c r="I7" s="96" t="s">
        <v>116</v>
      </c>
      <c r="J7" s="214" t="str">
        <f>IF(③リレー情報確認!X8="","",③リレー情報確認!X8)</f>
        <v/>
      </c>
      <c r="K7" s="216" t="str">
        <f>IF(③リレー情報確認!F20="","",③リレー情報確認!F20)</f>
        <v/>
      </c>
      <c r="L7" s="97" t="str">
        <f>IF(③リレー情報確認!L20="","",③リレー情報確認!L20)</f>
        <v/>
      </c>
    </row>
    <row r="8" spans="1:12" s="93" customFormat="1" ht="16.5" customHeight="1">
      <c r="A8" s="98"/>
      <c r="B8" s="99" t="s">
        <v>118</v>
      </c>
      <c r="C8" s="99" t="s">
        <v>119</v>
      </c>
      <c r="D8" s="99" t="s">
        <v>120</v>
      </c>
      <c r="E8" s="99" t="s">
        <v>121</v>
      </c>
      <c r="F8" s="99" t="s">
        <v>227</v>
      </c>
      <c r="G8" s="99" t="s">
        <v>39</v>
      </c>
      <c r="H8" s="99" t="s">
        <v>228</v>
      </c>
      <c r="I8" s="99" t="s">
        <v>39</v>
      </c>
      <c r="J8" s="99" t="s">
        <v>230</v>
      </c>
      <c r="K8" s="99" t="s">
        <v>231</v>
      </c>
      <c r="L8" s="99" t="s">
        <v>232</v>
      </c>
    </row>
    <row r="9" spans="1:12" s="93" customFormat="1" ht="18" customHeight="1">
      <c r="A9" s="100">
        <v>1</v>
      </c>
      <c r="B9" s="101" t="str">
        <f>IF(②選手情報入力!B10="","",②選手情報入力!B10)</f>
        <v/>
      </c>
      <c r="C9" s="121" t="str">
        <f>IF(②選手情報入力!C10="","",②選手情報入力!C10)</f>
        <v/>
      </c>
      <c r="D9" s="101" t="str">
        <f>IF(②選手情報入力!F10="","",②選手情報入力!F10)</f>
        <v/>
      </c>
      <c r="E9" s="101" t="str">
        <f>IF(②選手情報入力!G10="","",②選手情報入力!G10)</f>
        <v/>
      </c>
      <c r="F9" s="100" t="str">
        <f>IF(②選手情報入力!H10="","",②選手情報入力!H10)</f>
        <v/>
      </c>
      <c r="G9" s="101" t="str">
        <f>IF(②選手情報入力!I10="","",②選手情報入力!I10)</f>
        <v/>
      </c>
      <c r="H9" s="100" t="str">
        <f>IF(②選手情報入力!J10="","",②選手情報入力!J10)</f>
        <v/>
      </c>
      <c r="I9" s="101" t="str">
        <f>IF(②選手情報入力!K10="","",②選手情報入力!K10)</f>
        <v/>
      </c>
      <c r="J9" s="101" t="str">
        <f>IF(②選手情報入力!N10="","",②選手情報入力!N10)</f>
        <v/>
      </c>
      <c r="K9" s="101" t="str">
        <f>IF(②選手情報入力!O10="","",②選手情報入力!O10)</f>
        <v/>
      </c>
      <c r="L9" s="101" t="str">
        <f>IF(②選手情報入力!P10="","",②選手情報入力!P10)</f>
        <v/>
      </c>
    </row>
    <row r="10" spans="1:12" s="93" customFormat="1" ht="18" customHeight="1">
      <c r="A10" s="102">
        <v>2</v>
      </c>
      <c r="B10" s="103" t="str">
        <f>IF(②選手情報入力!B11="","",②選手情報入力!B11)</f>
        <v/>
      </c>
      <c r="C10" s="122" t="str">
        <f>IF(②選手情報入力!C11="","",②選手情報入力!C11)</f>
        <v/>
      </c>
      <c r="D10" s="103" t="str">
        <f>IF(②選手情報入力!F11="","",②選手情報入力!F11)</f>
        <v/>
      </c>
      <c r="E10" s="103" t="str">
        <f>IF(②選手情報入力!G11="","",②選手情報入力!G11)</f>
        <v/>
      </c>
      <c r="F10" s="102" t="str">
        <f>IF(②選手情報入力!H11="","",②選手情報入力!H11)</f>
        <v/>
      </c>
      <c r="G10" s="103" t="str">
        <f>IF(②選手情報入力!I11="","",②選手情報入力!I11)</f>
        <v/>
      </c>
      <c r="H10" s="102" t="str">
        <f>IF(②選手情報入力!J11="","",②選手情報入力!J11)</f>
        <v/>
      </c>
      <c r="I10" s="103" t="str">
        <f>IF(②選手情報入力!K11="","",②選手情報入力!K11)</f>
        <v/>
      </c>
      <c r="J10" s="103" t="str">
        <f>IF(②選手情報入力!N11="","",②選手情報入力!N11)</f>
        <v/>
      </c>
      <c r="K10" s="103" t="str">
        <f>IF(②選手情報入力!O11="","",②選手情報入力!O11)</f>
        <v/>
      </c>
      <c r="L10" s="103" t="str">
        <f>IF(②選手情報入力!P11="","",②選手情報入力!P11)</f>
        <v/>
      </c>
    </row>
    <row r="11" spans="1:12" s="93" customFormat="1" ht="18" customHeight="1">
      <c r="A11" s="102">
        <v>3</v>
      </c>
      <c r="B11" s="103" t="str">
        <f>IF(②選手情報入力!B12="","",②選手情報入力!B12)</f>
        <v/>
      </c>
      <c r="C11" s="122" t="str">
        <f>IF(②選手情報入力!C12="","",②選手情報入力!C12)</f>
        <v/>
      </c>
      <c r="D11" s="103" t="str">
        <f>IF(②選手情報入力!F12="","",②選手情報入力!F12)</f>
        <v/>
      </c>
      <c r="E11" s="103" t="str">
        <f>IF(②選手情報入力!G12="","",②選手情報入力!G12)</f>
        <v/>
      </c>
      <c r="F11" s="102" t="str">
        <f>IF(②選手情報入力!H12="","",②選手情報入力!H12)</f>
        <v/>
      </c>
      <c r="G11" s="103" t="str">
        <f>IF(②選手情報入力!I12="","",②選手情報入力!I12)</f>
        <v/>
      </c>
      <c r="H11" s="102" t="str">
        <f>IF(②選手情報入力!J12="","",②選手情報入力!J12)</f>
        <v/>
      </c>
      <c r="I11" s="103" t="str">
        <f>IF(②選手情報入力!K12="","",②選手情報入力!K12)</f>
        <v/>
      </c>
      <c r="J11" s="103" t="str">
        <f>IF(②選手情報入力!N12="","",②選手情報入力!N12)</f>
        <v/>
      </c>
      <c r="K11" s="103" t="str">
        <f>IF(②選手情報入力!O12="","",②選手情報入力!O12)</f>
        <v/>
      </c>
      <c r="L11" s="103" t="str">
        <f>IF(②選手情報入力!P12="","",②選手情報入力!P12)</f>
        <v/>
      </c>
    </row>
    <row r="12" spans="1:12" s="93" customFormat="1" ht="18" customHeight="1">
      <c r="A12" s="102">
        <v>4</v>
      </c>
      <c r="B12" s="103" t="str">
        <f>IF(②選手情報入力!B13="","",②選手情報入力!B13)</f>
        <v/>
      </c>
      <c r="C12" s="122" t="str">
        <f>IF(②選手情報入力!C13="","",②選手情報入力!C13)</f>
        <v/>
      </c>
      <c r="D12" s="103" t="str">
        <f>IF(②選手情報入力!F13="","",②選手情報入力!F13)</f>
        <v/>
      </c>
      <c r="E12" s="103" t="str">
        <f>IF(②選手情報入力!G13="","",②選手情報入力!G13)</f>
        <v/>
      </c>
      <c r="F12" s="102" t="str">
        <f>IF(②選手情報入力!H13="","",②選手情報入力!H13)</f>
        <v/>
      </c>
      <c r="G12" s="103" t="str">
        <f>IF(②選手情報入力!I13="","",②選手情報入力!I13)</f>
        <v/>
      </c>
      <c r="H12" s="102" t="str">
        <f>IF(②選手情報入力!J13="","",②選手情報入力!J13)</f>
        <v/>
      </c>
      <c r="I12" s="103" t="str">
        <f>IF(②選手情報入力!K13="","",②選手情報入力!K13)</f>
        <v/>
      </c>
      <c r="J12" s="103" t="str">
        <f>IF(②選手情報入力!N13="","",②選手情報入力!N13)</f>
        <v/>
      </c>
      <c r="K12" s="103" t="str">
        <f>IF(②選手情報入力!O13="","",②選手情報入力!O13)</f>
        <v/>
      </c>
      <c r="L12" s="103" t="str">
        <f>IF(②選手情報入力!P13="","",②選手情報入力!P13)</f>
        <v/>
      </c>
    </row>
    <row r="13" spans="1:12" s="93" customFormat="1" ht="18" customHeight="1">
      <c r="A13" s="106">
        <v>5</v>
      </c>
      <c r="B13" s="107" t="str">
        <f>IF(②選手情報入力!B14="","",②選手情報入力!B14)</f>
        <v/>
      </c>
      <c r="C13" s="123" t="str">
        <f>IF(②選手情報入力!C14="","",②選手情報入力!C14)</f>
        <v/>
      </c>
      <c r="D13" s="107" t="str">
        <f>IF(②選手情報入力!F14="","",②選手情報入力!F14)</f>
        <v/>
      </c>
      <c r="E13" s="107" t="str">
        <f>IF(②選手情報入力!G14="","",②選手情報入力!G14)</f>
        <v/>
      </c>
      <c r="F13" s="106" t="str">
        <f>IF(②選手情報入力!H14="","",②選手情報入力!H14)</f>
        <v/>
      </c>
      <c r="G13" s="107" t="str">
        <f>IF(②選手情報入力!I14="","",②選手情報入力!I14)</f>
        <v/>
      </c>
      <c r="H13" s="106" t="str">
        <f>IF(②選手情報入力!J14="","",②選手情報入力!J14)</f>
        <v/>
      </c>
      <c r="I13" s="107" t="str">
        <f>IF(②選手情報入力!K14="","",②選手情報入力!K14)</f>
        <v/>
      </c>
      <c r="J13" s="107" t="str">
        <f>IF(②選手情報入力!N14="","",②選手情報入力!N14)</f>
        <v/>
      </c>
      <c r="K13" s="107" t="str">
        <f>IF(②選手情報入力!O14="","",②選手情報入力!O14)</f>
        <v/>
      </c>
      <c r="L13" s="107" t="str">
        <f>IF(②選手情報入力!P14="","",②選手情報入力!P14)</f>
        <v/>
      </c>
    </row>
    <row r="14" spans="1:12" s="93" customFormat="1" ht="18" customHeight="1">
      <c r="A14" s="100">
        <v>6</v>
      </c>
      <c r="B14" s="101" t="str">
        <f>IF(②選手情報入力!B15="","",②選手情報入力!B15)</f>
        <v/>
      </c>
      <c r="C14" s="121" t="str">
        <f>IF(②選手情報入力!C15="","",②選手情報入力!C15)</f>
        <v/>
      </c>
      <c r="D14" s="101" t="str">
        <f>IF(②選手情報入力!F15="","",②選手情報入力!F15)</f>
        <v/>
      </c>
      <c r="E14" s="101" t="str">
        <f>IF(②選手情報入力!G15="","",②選手情報入力!G15)</f>
        <v/>
      </c>
      <c r="F14" s="100" t="str">
        <f>IF(②選手情報入力!H15="","",②選手情報入力!H15)</f>
        <v/>
      </c>
      <c r="G14" s="101" t="str">
        <f>IF(②選手情報入力!I15="","",②選手情報入力!I15)</f>
        <v/>
      </c>
      <c r="H14" s="100" t="str">
        <f>IF(②選手情報入力!J15="","",②選手情報入力!J15)</f>
        <v/>
      </c>
      <c r="I14" s="101" t="str">
        <f>IF(②選手情報入力!K15="","",②選手情報入力!K15)</f>
        <v/>
      </c>
      <c r="J14" s="101" t="str">
        <f>IF(②選手情報入力!N15="","",②選手情報入力!N15)</f>
        <v/>
      </c>
      <c r="K14" s="101" t="str">
        <f>IF(②選手情報入力!O15="","",②選手情報入力!O15)</f>
        <v/>
      </c>
      <c r="L14" s="101" t="str">
        <f>IF(②選手情報入力!P15="","",②選手情報入力!P15)</f>
        <v/>
      </c>
    </row>
    <row r="15" spans="1:12" s="93" customFormat="1" ht="18" customHeight="1">
      <c r="A15" s="102">
        <v>7</v>
      </c>
      <c r="B15" s="103" t="str">
        <f>IF(②選手情報入力!B16="","",②選手情報入力!B16)</f>
        <v/>
      </c>
      <c r="C15" s="122" t="str">
        <f>IF(②選手情報入力!C16="","",②選手情報入力!C16)</f>
        <v/>
      </c>
      <c r="D15" s="103" t="str">
        <f>IF(②選手情報入力!F16="","",②選手情報入力!F16)</f>
        <v/>
      </c>
      <c r="E15" s="103" t="str">
        <f>IF(②選手情報入力!G16="","",②選手情報入力!G16)</f>
        <v/>
      </c>
      <c r="F15" s="102" t="str">
        <f>IF(②選手情報入力!H16="","",②選手情報入力!H16)</f>
        <v/>
      </c>
      <c r="G15" s="103" t="str">
        <f>IF(②選手情報入力!I16="","",②選手情報入力!I16)</f>
        <v/>
      </c>
      <c r="H15" s="102" t="str">
        <f>IF(②選手情報入力!J16="","",②選手情報入力!J16)</f>
        <v/>
      </c>
      <c r="I15" s="103" t="str">
        <f>IF(②選手情報入力!K16="","",②選手情報入力!K16)</f>
        <v/>
      </c>
      <c r="J15" s="103" t="str">
        <f>IF(②選手情報入力!N16="","",②選手情報入力!N16)</f>
        <v/>
      </c>
      <c r="K15" s="103" t="str">
        <f>IF(②選手情報入力!O16="","",②選手情報入力!O16)</f>
        <v/>
      </c>
      <c r="L15" s="103" t="str">
        <f>IF(②選手情報入力!P16="","",②選手情報入力!P16)</f>
        <v/>
      </c>
    </row>
    <row r="16" spans="1:12" s="93" customFormat="1" ht="18" customHeight="1">
      <c r="A16" s="102">
        <v>8</v>
      </c>
      <c r="B16" s="103" t="str">
        <f>IF(②選手情報入力!B17="","",②選手情報入力!B17)</f>
        <v/>
      </c>
      <c r="C16" s="122" t="str">
        <f>IF(②選手情報入力!C17="","",②選手情報入力!C17)</f>
        <v/>
      </c>
      <c r="D16" s="103" t="str">
        <f>IF(②選手情報入力!F17="","",②選手情報入力!F17)</f>
        <v/>
      </c>
      <c r="E16" s="103" t="str">
        <f>IF(②選手情報入力!G17="","",②選手情報入力!G17)</f>
        <v/>
      </c>
      <c r="F16" s="102" t="str">
        <f>IF(②選手情報入力!H17="","",②選手情報入力!H17)</f>
        <v/>
      </c>
      <c r="G16" s="103" t="str">
        <f>IF(②選手情報入力!I17="","",②選手情報入力!I17)</f>
        <v/>
      </c>
      <c r="H16" s="102" t="str">
        <f>IF(②選手情報入力!J17="","",②選手情報入力!J17)</f>
        <v/>
      </c>
      <c r="I16" s="103" t="str">
        <f>IF(②選手情報入力!K17="","",②選手情報入力!K17)</f>
        <v/>
      </c>
      <c r="J16" s="103" t="str">
        <f>IF(②選手情報入力!N17="","",②選手情報入力!N17)</f>
        <v/>
      </c>
      <c r="K16" s="103" t="str">
        <f>IF(②選手情報入力!O17="","",②選手情報入力!O17)</f>
        <v/>
      </c>
      <c r="L16" s="103" t="str">
        <f>IF(②選手情報入力!P17="","",②選手情報入力!P17)</f>
        <v/>
      </c>
    </row>
    <row r="17" spans="1:12" s="93" customFormat="1" ht="18" customHeight="1">
      <c r="A17" s="102">
        <v>9</v>
      </c>
      <c r="B17" s="103" t="str">
        <f>IF(②選手情報入力!B18="","",②選手情報入力!B18)</f>
        <v/>
      </c>
      <c r="C17" s="122" t="str">
        <f>IF(②選手情報入力!C18="","",②選手情報入力!C18)</f>
        <v/>
      </c>
      <c r="D17" s="103" t="str">
        <f>IF(②選手情報入力!F18="","",②選手情報入力!F18)</f>
        <v/>
      </c>
      <c r="E17" s="103" t="str">
        <f>IF(②選手情報入力!G18="","",②選手情報入力!G18)</f>
        <v/>
      </c>
      <c r="F17" s="102" t="str">
        <f>IF(②選手情報入力!H18="","",②選手情報入力!H18)</f>
        <v/>
      </c>
      <c r="G17" s="103" t="str">
        <f>IF(②選手情報入力!I18="","",②選手情報入力!I18)</f>
        <v/>
      </c>
      <c r="H17" s="102" t="str">
        <f>IF(②選手情報入力!J18="","",②選手情報入力!J18)</f>
        <v/>
      </c>
      <c r="I17" s="103" t="str">
        <f>IF(②選手情報入力!K18="","",②選手情報入力!K18)</f>
        <v/>
      </c>
      <c r="J17" s="103" t="str">
        <f>IF(②選手情報入力!N18="","",②選手情報入力!N18)</f>
        <v/>
      </c>
      <c r="K17" s="103" t="str">
        <f>IF(②選手情報入力!O18="","",②選手情報入力!O18)</f>
        <v/>
      </c>
      <c r="L17" s="103" t="str">
        <f>IF(②選手情報入力!P18="","",②選手情報入力!P18)</f>
        <v/>
      </c>
    </row>
    <row r="18" spans="1:12" s="93" customFormat="1" ht="18" customHeight="1">
      <c r="A18" s="104">
        <v>10</v>
      </c>
      <c r="B18" s="105" t="str">
        <f>IF(②選手情報入力!B19="","",②選手情報入力!B19)</f>
        <v/>
      </c>
      <c r="C18" s="124" t="str">
        <f>IF(②選手情報入力!C19="","",②選手情報入力!C19)</f>
        <v/>
      </c>
      <c r="D18" s="105" t="str">
        <f>IF(②選手情報入力!F19="","",②選手情報入力!F19)</f>
        <v/>
      </c>
      <c r="E18" s="105" t="str">
        <f>IF(②選手情報入力!G19="","",②選手情報入力!G19)</f>
        <v/>
      </c>
      <c r="F18" s="104" t="str">
        <f>IF(②選手情報入力!H19="","",②選手情報入力!H19)</f>
        <v/>
      </c>
      <c r="G18" s="105" t="str">
        <f>IF(②選手情報入力!I19="","",②選手情報入力!I19)</f>
        <v/>
      </c>
      <c r="H18" s="104" t="str">
        <f>IF(②選手情報入力!J19="","",②選手情報入力!J19)</f>
        <v/>
      </c>
      <c r="I18" s="105" t="str">
        <f>IF(②選手情報入力!K19="","",②選手情報入力!K19)</f>
        <v/>
      </c>
      <c r="J18" s="105" t="str">
        <f>IF(②選手情報入力!N19="","",②選手情報入力!N19)</f>
        <v/>
      </c>
      <c r="K18" s="105" t="str">
        <f>IF(②選手情報入力!O19="","",②選手情報入力!O19)</f>
        <v/>
      </c>
      <c r="L18" s="105" t="str">
        <f>IF(②選手情報入力!P19="","",②選手情報入力!P19)</f>
        <v/>
      </c>
    </row>
    <row r="19" spans="1:12" s="93" customFormat="1" ht="18" customHeight="1">
      <c r="A19" s="108">
        <v>11</v>
      </c>
      <c r="B19" s="109" t="str">
        <f>IF(②選手情報入力!B20="","",②選手情報入力!B20)</f>
        <v/>
      </c>
      <c r="C19" s="125" t="str">
        <f>IF(②選手情報入力!C20="","",②選手情報入力!C20)</f>
        <v/>
      </c>
      <c r="D19" s="109" t="str">
        <f>IF(②選手情報入力!F20="","",②選手情報入力!F20)</f>
        <v/>
      </c>
      <c r="E19" s="109" t="str">
        <f>IF(②選手情報入力!G20="","",②選手情報入力!G20)</f>
        <v/>
      </c>
      <c r="F19" s="108" t="str">
        <f>IF(②選手情報入力!H20="","",②選手情報入力!H20)</f>
        <v/>
      </c>
      <c r="G19" s="109" t="str">
        <f>IF(②選手情報入力!I20="","",②選手情報入力!I20)</f>
        <v/>
      </c>
      <c r="H19" s="108" t="str">
        <f>IF(②選手情報入力!J20="","",②選手情報入力!J20)</f>
        <v/>
      </c>
      <c r="I19" s="109" t="str">
        <f>IF(②選手情報入力!K20="","",②選手情報入力!K20)</f>
        <v/>
      </c>
      <c r="J19" s="109" t="str">
        <f>IF(②選手情報入力!N20="","",②選手情報入力!N20)</f>
        <v/>
      </c>
      <c r="K19" s="109" t="str">
        <f>IF(②選手情報入力!O20="","",②選手情報入力!O20)</f>
        <v/>
      </c>
      <c r="L19" s="109" t="str">
        <f>IF(②選手情報入力!P20="","",②選手情報入力!P20)</f>
        <v/>
      </c>
    </row>
    <row r="20" spans="1:12" s="93" customFormat="1" ht="18" customHeight="1">
      <c r="A20" s="102">
        <v>12</v>
      </c>
      <c r="B20" s="103" t="str">
        <f>IF(②選手情報入力!B21="","",②選手情報入力!B21)</f>
        <v/>
      </c>
      <c r="C20" s="122" t="str">
        <f>IF(②選手情報入力!C21="","",②選手情報入力!C21)</f>
        <v/>
      </c>
      <c r="D20" s="103" t="str">
        <f>IF(②選手情報入力!F21="","",②選手情報入力!F21)</f>
        <v/>
      </c>
      <c r="E20" s="103" t="str">
        <f>IF(②選手情報入力!G21="","",②選手情報入力!G21)</f>
        <v/>
      </c>
      <c r="F20" s="102" t="str">
        <f>IF(②選手情報入力!H21="","",②選手情報入力!H21)</f>
        <v/>
      </c>
      <c r="G20" s="103" t="str">
        <f>IF(②選手情報入力!I21="","",②選手情報入力!I21)</f>
        <v/>
      </c>
      <c r="H20" s="102" t="str">
        <f>IF(②選手情報入力!J21="","",②選手情報入力!J21)</f>
        <v/>
      </c>
      <c r="I20" s="103" t="str">
        <f>IF(②選手情報入力!K21="","",②選手情報入力!K21)</f>
        <v/>
      </c>
      <c r="J20" s="103" t="str">
        <f>IF(②選手情報入力!N21="","",②選手情報入力!N21)</f>
        <v/>
      </c>
      <c r="K20" s="103" t="str">
        <f>IF(②選手情報入力!O21="","",②選手情報入力!O21)</f>
        <v/>
      </c>
      <c r="L20" s="103" t="str">
        <f>IF(②選手情報入力!P21="","",②選手情報入力!P21)</f>
        <v/>
      </c>
    </row>
    <row r="21" spans="1:12" s="93" customFormat="1" ht="18" customHeight="1">
      <c r="A21" s="102">
        <v>13</v>
      </c>
      <c r="B21" s="103" t="str">
        <f>IF(②選手情報入力!B22="","",②選手情報入力!B22)</f>
        <v/>
      </c>
      <c r="C21" s="122" t="str">
        <f>IF(②選手情報入力!C22="","",②選手情報入力!C22)</f>
        <v/>
      </c>
      <c r="D21" s="103" t="str">
        <f>IF(②選手情報入力!F22="","",②選手情報入力!F22)</f>
        <v/>
      </c>
      <c r="E21" s="103" t="str">
        <f>IF(②選手情報入力!G22="","",②選手情報入力!G22)</f>
        <v/>
      </c>
      <c r="F21" s="102" t="str">
        <f>IF(②選手情報入力!H22="","",②選手情報入力!H22)</f>
        <v/>
      </c>
      <c r="G21" s="103" t="str">
        <f>IF(②選手情報入力!I22="","",②選手情報入力!I22)</f>
        <v/>
      </c>
      <c r="H21" s="102" t="str">
        <f>IF(②選手情報入力!J22="","",②選手情報入力!J22)</f>
        <v/>
      </c>
      <c r="I21" s="103" t="str">
        <f>IF(②選手情報入力!K22="","",②選手情報入力!K22)</f>
        <v/>
      </c>
      <c r="J21" s="103" t="str">
        <f>IF(②選手情報入力!N22="","",②選手情報入力!N22)</f>
        <v/>
      </c>
      <c r="K21" s="103" t="str">
        <f>IF(②選手情報入力!O22="","",②選手情報入力!O22)</f>
        <v/>
      </c>
      <c r="L21" s="103" t="str">
        <f>IF(②選手情報入力!P22="","",②選手情報入力!P22)</f>
        <v/>
      </c>
    </row>
    <row r="22" spans="1:12" s="93" customFormat="1" ht="18" customHeight="1">
      <c r="A22" s="102">
        <v>14</v>
      </c>
      <c r="B22" s="103" t="str">
        <f>IF(②選手情報入力!B23="","",②選手情報入力!B23)</f>
        <v/>
      </c>
      <c r="C22" s="122" t="str">
        <f>IF(②選手情報入力!C23="","",②選手情報入力!C23)</f>
        <v/>
      </c>
      <c r="D22" s="103" t="str">
        <f>IF(②選手情報入力!F23="","",②選手情報入力!F23)</f>
        <v/>
      </c>
      <c r="E22" s="103" t="str">
        <f>IF(②選手情報入力!G23="","",②選手情報入力!G23)</f>
        <v/>
      </c>
      <c r="F22" s="102" t="str">
        <f>IF(②選手情報入力!H23="","",②選手情報入力!H23)</f>
        <v/>
      </c>
      <c r="G22" s="103" t="str">
        <f>IF(②選手情報入力!I23="","",②選手情報入力!I23)</f>
        <v/>
      </c>
      <c r="H22" s="102" t="str">
        <f>IF(②選手情報入力!J23="","",②選手情報入力!J23)</f>
        <v/>
      </c>
      <c r="I22" s="103" t="str">
        <f>IF(②選手情報入力!K23="","",②選手情報入力!K23)</f>
        <v/>
      </c>
      <c r="J22" s="103" t="str">
        <f>IF(②選手情報入力!N23="","",②選手情報入力!N23)</f>
        <v/>
      </c>
      <c r="K22" s="103" t="str">
        <f>IF(②選手情報入力!O23="","",②選手情報入力!O23)</f>
        <v/>
      </c>
      <c r="L22" s="103" t="str">
        <f>IF(②選手情報入力!P23="","",②選手情報入力!P23)</f>
        <v/>
      </c>
    </row>
    <row r="23" spans="1:12" s="93" customFormat="1" ht="18" customHeight="1">
      <c r="A23" s="106">
        <v>15</v>
      </c>
      <c r="B23" s="107" t="str">
        <f>IF(②選手情報入力!B24="","",②選手情報入力!B24)</f>
        <v/>
      </c>
      <c r="C23" s="123" t="str">
        <f>IF(②選手情報入力!C24="","",②選手情報入力!C24)</f>
        <v/>
      </c>
      <c r="D23" s="107" t="str">
        <f>IF(②選手情報入力!F24="","",②選手情報入力!F24)</f>
        <v/>
      </c>
      <c r="E23" s="107" t="str">
        <f>IF(②選手情報入力!G24="","",②選手情報入力!G24)</f>
        <v/>
      </c>
      <c r="F23" s="106" t="str">
        <f>IF(②選手情報入力!H24="","",②選手情報入力!H24)</f>
        <v/>
      </c>
      <c r="G23" s="107" t="str">
        <f>IF(②選手情報入力!I24="","",②選手情報入力!I24)</f>
        <v/>
      </c>
      <c r="H23" s="106" t="str">
        <f>IF(②選手情報入力!J24="","",②選手情報入力!J24)</f>
        <v/>
      </c>
      <c r="I23" s="107" t="str">
        <f>IF(②選手情報入力!K24="","",②選手情報入力!K24)</f>
        <v/>
      </c>
      <c r="J23" s="107" t="str">
        <f>IF(②選手情報入力!N24="","",②選手情報入力!N24)</f>
        <v/>
      </c>
      <c r="K23" s="107" t="str">
        <f>IF(②選手情報入力!O24="","",②選手情報入力!O24)</f>
        <v/>
      </c>
      <c r="L23" s="107" t="str">
        <f>IF(②選手情報入力!P24="","",②選手情報入力!P24)</f>
        <v/>
      </c>
    </row>
    <row r="24" spans="1:12" s="93" customFormat="1" ht="18" customHeight="1">
      <c r="A24" s="100">
        <v>16</v>
      </c>
      <c r="B24" s="101" t="str">
        <f>IF(②選手情報入力!B25="","",②選手情報入力!B25)</f>
        <v/>
      </c>
      <c r="C24" s="121" t="str">
        <f>IF(②選手情報入力!C25="","",②選手情報入力!C25)</f>
        <v/>
      </c>
      <c r="D24" s="101" t="str">
        <f>IF(②選手情報入力!F25="","",②選手情報入力!F25)</f>
        <v/>
      </c>
      <c r="E24" s="101" t="str">
        <f>IF(②選手情報入力!G25="","",②選手情報入力!G25)</f>
        <v/>
      </c>
      <c r="F24" s="100" t="str">
        <f>IF(②選手情報入力!H25="","",②選手情報入力!H25)</f>
        <v/>
      </c>
      <c r="G24" s="101" t="str">
        <f>IF(②選手情報入力!I25="","",②選手情報入力!I25)</f>
        <v/>
      </c>
      <c r="H24" s="100" t="str">
        <f>IF(②選手情報入力!J25="","",②選手情報入力!J25)</f>
        <v/>
      </c>
      <c r="I24" s="101" t="str">
        <f>IF(②選手情報入力!K25="","",②選手情報入力!K25)</f>
        <v/>
      </c>
      <c r="J24" s="101" t="str">
        <f>IF(②選手情報入力!N25="","",②選手情報入力!N25)</f>
        <v/>
      </c>
      <c r="K24" s="101" t="str">
        <f>IF(②選手情報入力!O25="","",②選手情報入力!O25)</f>
        <v/>
      </c>
      <c r="L24" s="101" t="str">
        <f>IF(②選手情報入力!P25="","",②選手情報入力!P25)</f>
        <v/>
      </c>
    </row>
    <row r="25" spans="1:12" s="93" customFormat="1" ht="18" customHeight="1">
      <c r="A25" s="102">
        <v>17</v>
      </c>
      <c r="B25" s="103" t="str">
        <f>IF(②選手情報入力!B26="","",②選手情報入力!B26)</f>
        <v/>
      </c>
      <c r="C25" s="122" t="str">
        <f>IF(②選手情報入力!C26="","",②選手情報入力!C26)</f>
        <v/>
      </c>
      <c r="D25" s="103" t="str">
        <f>IF(②選手情報入力!F26="","",②選手情報入力!F26)</f>
        <v/>
      </c>
      <c r="E25" s="103" t="str">
        <f>IF(②選手情報入力!G26="","",②選手情報入力!G26)</f>
        <v/>
      </c>
      <c r="F25" s="102" t="str">
        <f>IF(②選手情報入力!H26="","",②選手情報入力!H26)</f>
        <v/>
      </c>
      <c r="G25" s="103" t="str">
        <f>IF(②選手情報入力!I26="","",②選手情報入力!I26)</f>
        <v/>
      </c>
      <c r="H25" s="102" t="str">
        <f>IF(②選手情報入力!J26="","",②選手情報入力!J26)</f>
        <v/>
      </c>
      <c r="I25" s="103" t="str">
        <f>IF(②選手情報入力!K26="","",②選手情報入力!K26)</f>
        <v/>
      </c>
      <c r="J25" s="103" t="str">
        <f>IF(②選手情報入力!N26="","",②選手情報入力!N26)</f>
        <v/>
      </c>
      <c r="K25" s="103" t="str">
        <f>IF(②選手情報入力!O26="","",②選手情報入力!O26)</f>
        <v/>
      </c>
      <c r="L25" s="103" t="str">
        <f>IF(②選手情報入力!P26="","",②選手情報入力!P26)</f>
        <v/>
      </c>
    </row>
    <row r="26" spans="1:12" s="93" customFormat="1" ht="18" customHeight="1">
      <c r="A26" s="102">
        <v>18</v>
      </c>
      <c r="B26" s="103" t="str">
        <f>IF(②選手情報入力!B27="","",②選手情報入力!B27)</f>
        <v/>
      </c>
      <c r="C26" s="122" t="str">
        <f>IF(②選手情報入力!C27="","",②選手情報入力!C27)</f>
        <v/>
      </c>
      <c r="D26" s="103" t="str">
        <f>IF(②選手情報入力!F27="","",②選手情報入力!F27)</f>
        <v/>
      </c>
      <c r="E26" s="103" t="str">
        <f>IF(②選手情報入力!G27="","",②選手情報入力!G27)</f>
        <v/>
      </c>
      <c r="F26" s="102" t="str">
        <f>IF(②選手情報入力!H27="","",②選手情報入力!H27)</f>
        <v/>
      </c>
      <c r="G26" s="103" t="str">
        <f>IF(②選手情報入力!I27="","",②選手情報入力!I27)</f>
        <v/>
      </c>
      <c r="H26" s="102" t="str">
        <f>IF(②選手情報入力!J27="","",②選手情報入力!J27)</f>
        <v/>
      </c>
      <c r="I26" s="103" t="str">
        <f>IF(②選手情報入力!K27="","",②選手情報入力!K27)</f>
        <v/>
      </c>
      <c r="J26" s="103" t="str">
        <f>IF(②選手情報入力!N27="","",②選手情報入力!N27)</f>
        <v/>
      </c>
      <c r="K26" s="103" t="str">
        <f>IF(②選手情報入力!O27="","",②選手情報入力!O27)</f>
        <v/>
      </c>
      <c r="L26" s="103" t="str">
        <f>IF(②選手情報入力!P27="","",②選手情報入力!P27)</f>
        <v/>
      </c>
    </row>
    <row r="27" spans="1:12" s="93" customFormat="1" ht="18" customHeight="1">
      <c r="A27" s="102">
        <v>19</v>
      </c>
      <c r="B27" s="103" t="str">
        <f>IF(②選手情報入力!B28="","",②選手情報入力!B28)</f>
        <v/>
      </c>
      <c r="C27" s="122" t="str">
        <f>IF(②選手情報入力!C28="","",②選手情報入力!C28)</f>
        <v/>
      </c>
      <c r="D27" s="103" t="str">
        <f>IF(②選手情報入力!F28="","",②選手情報入力!F28)</f>
        <v/>
      </c>
      <c r="E27" s="103" t="str">
        <f>IF(②選手情報入力!G28="","",②選手情報入力!G28)</f>
        <v/>
      </c>
      <c r="F27" s="102" t="str">
        <f>IF(②選手情報入力!H28="","",②選手情報入力!H28)</f>
        <v/>
      </c>
      <c r="G27" s="103" t="str">
        <f>IF(②選手情報入力!I28="","",②選手情報入力!I28)</f>
        <v/>
      </c>
      <c r="H27" s="102" t="str">
        <f>IF(②選手情報入力!J28="","",②選手情報入力!J28)</f>
        <v/>
      </c>
      <c r="I27" s="103" t="str">
        <f>IF(②選手情報入力!K28="","",②選手情報入力!K28)</f>
        <v/>
      </c>
      <c r="J27" s="103" t="str">
        <f>IF(②選手情報入力!N28="","",②選手情報入力!N28)</f>
        <v/>
      </c>
      <c r="K27" s="103" t="str">
        <f>IF(②選手情報入力!O28="","",②選手情報入力!O28)</f>
        <v/>
      </c>
      <c r="L27" s="103" t="str">
        <f>IF(②選手情報入力!P28="","",②選手情報入力!P28)</f>
        <v/>
      </c>
    </row>
    <row r="28" spans="1:12" s="93" customFormat="1" ht="18" customHeight="1">
      <c r="A28" s="104">
        <v>20</v>
      </c>
      <c r="B28" s="105" t="str">
        <f>IF(②選手情報入力!B29="","",②選手情報入力!B29)</f>
        <v/>
      </c>
      <c r="C28" s="124" t="str">
        <f>IF(②選手情報入力!C29="","",②選手情報入力!C29)</f>
        <v/>
      </c>
      <c r="D28" s="105" t="str">
        <f>IF(②選手情報入力!F29="","",②選手情報入力!F29)</f>
        <v/>
      </c>
      <c r="E28" s="105" t="str">
        <f>IF(②選手情報入力!G29="","",②選手情報入力!G29)</f>
        <v/>
      </c>
      <c r="F28" s="104" t="str">
        <f>IF(②選手情報入力!H29="","",②選手情報入力!H29)</f>
        <v/>
      </c>
      <c r="G28" s="105" t="str">
        <f>IF(②選手情報入力!I29="","",②選手情報入力!I29)</f>
        <v/>
      </c>
      <c r="H28" s="104" t="str">
        <f>IF(②選手情報入力!J29="","",②選手情報入力!J29)</f>
        <v/>
      </c>
      <c r="I28" s="105" t="str">
        <f>IF(②選手情報入力!K29="","",②選手情報入力!K29)</f>
        <v/>
      </c>
      <c r="J28" s="105" t="str">
        <f>IF(②選手情報入力!N29="","",②選手情報入力!N29)</f>
        <v/>
      </c>
      <c r="K28" s="105" t="str">
        <f>IF(②選手情報入力!O29="","",②選手情報入力!O29)</f>
        <v/>
      </c>
      <c r="L28" s="105" t="str">
        <f>IF(②選手情報入力!P29="","",②選手情報入力!P29)</f>
        <v/>
      </c>
    </row>
    <row r="29" spans="1:12" s="93" customFormat="1" ht="18" customHeight="1">
      <c r="A29" s="108">
        <v>21</v>
      </c>
      <c r="B29" s="109" t="str">
        <f>IF(②選手情報入力!B30="","",②選手情報入力!B30)</f>
        <v/>
      </c>
      <c r="C29" s="125" t="str">
        <f>IF(②選手情報入力!C30="","",②選手情報入力!C30)</f>
        <v/>
      </c>
      <c r="D29" s="109" t="str">
        <f>IF(②選手情報入力!F30="","",②選手情報入力!F30)</f>
        <v/>
      </c>
      <c r="E29" s="109" t="str">
        <f>IF(②選手情報入力!G30="","",②選手情報入力!G30)</f>
        <v/>
      </c>
      <c r="F29" s="108" t="str">
        <f>IF(②選手情報入力!H30="","",②選手情報入力!H30)</f>
        <v/>
      </c>
      <c r="G29" s="109" t="str">
        <f>IF(②選手情報入力!I30="","",②選手情報入力!I30)</f>
        <v/>
      </c>
      <c r="H29" s="108" t="str">
        <f>IF(②選手情報入力!J30="","",②選手情報入力!J30)</f>
        <v/>
      </c>
      <c r="I29" s="109" t="str">
        <f>IF(②選手情報入力!K30="","",②選手情報入力!K30)</f>
        <v/>
      </c>
      <c r="J29" s="109" t="str">
        <f>IF(②選手情報入力!N30="","",②選手情報入力!N30)</f>
        <v/>
      </c>
      <c r="K29" s="109" t="str">
        <f>IF(②選手情報入力!O30="","",②選手情報入力!O30)</f>
        <v/>
      </c>
      <c r="L29" s="109" t="str">
        <f>IF(②選手情報入力!P30="","",②選手情報入力!P30)</f>
        <v/>
      </c>
    </row>
    <row r="30" spans="1:12" s="93" customFormat="1" ht="18" customHeight="1">
      <c r="A30" s="102">
        <v>22</v>
      </c>
      <c r="B30" s="103" t="str">
        <f>IF(②選手情報入力!B31="","",②選手情報入力!B31)</f>
        <v/>
      </c>
      <c r="C30" s="122" t="str">
        <f>IF(②選手情報入力!C31="","",②選手情報入力!C31)</f>
        <v/>
      </c>
      <c r="D30" s="103" t="str">
        <f>IF(②選手情報入力!F31="","",②選手情報入力!F31)</f>
        <v/>
      </c>
      <c r="E30" s="103" t="str">
        <f>IF(②選手情報入力!G31="","",②選手情報入力!G31)</f>
        <v/>
      </c>
      <c r="F30" s="102" t="str">
        <f>IF(②選手情報入力!H31="","",②選手情報入力!H31)</f>
        <v/>
      </c>
      <c r="G30" s="103" t="str">
        <f>IF(②選手情報入力!I31="","",②選手情報入力!I31)</f>
        <v/>
      </c>
      <c r="H30" s="102" t="str">
        <f>IF(②選手情報入力!J31="","",②選手情報入力!J31)</f>
        <v/>
      </c>
      <c r="I30" s="103" t="str">
        <f>IF(②選手情報入力!K31="","",②選手情報入力!K31)</f>
        <v/>
      </c>
      <c r="J30" s="103" t="str">
        <f>IF(②選手情報入力!N31="","",②選手情報入力!N31)</f>
        <v/>
      </c>
      <c r="K30" s="103" t="str">
        <f>IF(②選手情報入力!O31="","",②選手情報入力!O31)</f>
        <v/>
      </c>
      <c r="L30" s="103" t="str">
        <f>IF(②選手情報入力!P31="","",②選手情報入力!P31)</f>
        <v/>
      </c>
    </row>
    <row r="31" spans="1:12" s="93" customFormat="1" ht="18" customHeight="1">
      <c r="A31" s="102">
        <v>23</v>
      </c>
      <c r="B31" s="103" t="str">
        <f>IF(②選手情報入力!B32="","",②選手情報入力!B32)</f>
        <v/>
      </c>
      <c r="C31" s="122" t="str">
        <f>IF(②選手情報入力!C32="","",②選手情報入力!C32)</f>
        <v/>
      </c>
      <c r="D31" s="103" t="str">
        <f>IF(②選手情報入力!F32="","",②選手情報入力!F32)</f>
        <v/>
      </c>
      <c r="E31" s="103" t="str">
        <f>IF(②選手情報入力!G32="","",②選手情報入力!G32)</f>
        <v/>
      </c>
      <c r="F31" s="102" t="str">
        <f>IF(②選手情報入力!H32="","",②選手情報入力!H32)</f>
        <v/>
      </c>
      <c r="G31" s="103" t="str">
        <f>IF(②選手情報入力!I32="","",②選手情報入力!I32)</f>
        <v/>
      </c>
      <c r="H31" s="102" t="str">
        <f>IF(②選手情報入力!J32="","",②選手情報入力!J32)</f>
        <v/>
      </c>
      <c r="I31" s="103" t="str">
        <f>IF(②選手情報入力!K32="","",②選手情報入力!K32)</f>
        <v/>
      </c>
      <c r="J31" s="103" t="str">
        <f>IF(②選手情報入力!N32="","",②選手情報入力!N32)</f>
        <v/>
      </c>
      <c r="K31" s="103" t="str">
        <f>IF(②選手情報入力!O32="","",②選手情報入力!O32)</f>
        <v/>
      </c>
      <c r="L31" s="103" t="str">
        <f>IF(②選手情報入力!P32="","",②選手情報入力!P32)</f>
        <v/>
      </c>
    </row>
    <row r="32" spans="1:12" s="93" customFormat="1" ht="18" customHeight="1">
      <c r="A32" s="102">
        <v>24</v>
      </c>
      <c r="B32" s="103" t="str">
        <f>IF(②選手情報入力!B33="","",②選手情報入力!B33)</f>
        <v/>
      </c>
      <c r="C32" s="122" t="str">
        <f>IF(②選手情報入力!C33="","",②選手情報入力!C33)</f>
        <v/>
      </c>
      <c r="D32" s="103" t="str">
        <f>IF(②選手情報入力!F33="","",②選手情報入力!F33)</f>
        <v/>
      </c>
      <c r="E32" s="103" t="str">
        <f>IF(②選手情報入力!G33="","",②選手情報入力!G33)</f>
        <v/>
      </c>
      <c r="F32" s="102" t="str">
        <f>IF(②選手情報入力!H33="","",②選手情報入力!H33)</f>
        <v/>
      </c>
      <c r="G32" s="103" t="str">
        <f>IF(②選手情報入力!I33="","",②選手情報入力!I33)</f>
        <v/>
      </c>
      <c r="H32" s="102" t="str">
        <f>IF(②選手情報入力!J33="","",②選手情報入力!J33)</f>
        <v/>
      </c>
      <c r="I32" s="103" t="str">
        <f>IF(②選手情報入力!K33="","",②選手情報入力!K33)</f>
        <v/>
      </c>
      <c r="J32" s="103" t="str">
        <f>IF(②選手情報入力!N33="","",②選手情報入力!N33)</f>
        <v/>
      </c>
      <c r="K32" s="103" t="str">
        <f>IF(②選手情報入力!O33="","",②選手情報入力!O33)</f>
        <v/>
      </c>
      <c r="L32" s="103" t="str">
        <f>IF(②選手情報入力!P33="","",②選手情報入力!P33)</f>
        <v/>
      </c>
    </row>
    <row r="33" spans="1:12" s="93" customFormat="1" ht="18" customHeight="1">
      <c r="A33" s="106">
        <v>25</v>
      </c>
      <c r="B33" s="107" t="str">
        <f>IF(②選手情報入力!B34="","",②選手情報入力!B34)</f>
        <v/>
      </c>
      <c r="C33" s="123" t="str">
        <f>IF(②選手情報入力!C34="","",②選手情報入力!C34)</f>
        <v/>
      </c>
      <c r="D33" s="107" t="str">
        <f>IF(②選手情報入力!F34="","",②選手情報入力!F34)</f>
        <v/>
      </c>
      <c r="E33" s="107" t="str">
        <f>IF(②選手情報入力!G34="","",②選手情報入力!G34)</f>
        <v/>
      </c>
      <c r="F33" s="106" t="str">
        <f>IF(②選手情報入力!H34="","",②選手情報入力!H34)</f>
        <v/>
      </c>
      <c r="G33" s="107" t="str">
        <f>IF(②選手情報入力!I34="","",②選手情報入力!I34)</f>
        <v/>
      </c>
      <c r="H33" s="106" t="str">
        <f>IF(②選手情報入力!J34="","",②選手情報入力!J34)</f>
        <v/>
      </c>
      <c r="I33" s="107" t="str">
        <f>IF(②選手情報入力!K34="","",②選手情報入力!K34)</f>
        <v/>
      </c>
      <c r="J33" s="107" t="str">
        <f>IF(②選手情報入力!N34="","",②選手情報入力!N34)</f>
        <v/>
      </c>
      <c r="K33" s="107" t="str">
        <f>IF(②選手情報入力!O34="","",②選手情報入力!O34)</f>
        <v/>
      </c>
      <c r="L33" s="107" t="str">
        <f>IF(②選手情報入力!P34="","",②選手情報入力!P34)</f>
        <v/>
      </c>
    </row>
    <row r="34" spans="1:12" s="93" customFormat="1" ht="18" customHeight="1">
      <c r="A34" s="100">
        <v>26</v>
      </c>
      <c r="B34" s="101" t="str">
        <f>IF(②選手情報入力!B35="","",②選手情報入力!B35)</f>
        <v/>
      </c>
      <c r="C34" s="121" t="str">
        <f>IF(②選手情報入力!C35="","",②選手情報入力!C35)</f>
        <v/>
      </c>
      <c r="D34" s="101" t="str">
        <f>IF(②選手情報入力!F35="","",②選手情報入力!F35)</f>
        <v/>
      </c>
      <c r="E34" s="101" t="str">
        <f>IF(②選手情報入力!G35="","",②選手情報入力!G35)</f>
        <v/>
      </c>
      <c r="F34" s="100" t="str">
        <f>IF(②選手情報入力!H35="","",②選手情報入力!H35)</f>
        <v/>
      </c>
      <c r="G34" s="101" t="str">
        <f>IF(②選手情報入力!I35="","",②選手情報入力!I35)</f>
        <v/>
      </c>
      <c r="H34" s="100" t="str">
        <f>IF(②選手情報入力!J35="","",②選手情報入力!J35)</f>
        <v/>
      </c>
      <c r="I34" s="101" t="str">
        <f>IF(②選手情報入力!K35="","",②選手情報入力!K35)</f>
        <v/>
      </c>
      <c r="J34" s="101" t="str">
        <f>IF(②選手情報入力!N35="","",②選手情報入力!N35)</f>
        <v/>
      </c>
      <c r="K34" s="101" t="str">
        <f>IF(②選手情報入力!O35="","",②選手情報入力!O35)</f>
        <v/>
      </c>
      <c r="L34" s="101" t="str">
        <f>IF(②選手情報入力!P35="","",②選手情報入力!P35)</f>
        <v/>
      </c>
    </row>
    <row r="35" spans="1:12" s="93" customFormat="1" ht="18" customHeight="1">
      <c r="A35" s="102">
        <v>27</v>
      </c>
      <c r="B35" s="103" t="str">
        <f>IF(②選手情報入力!B36="","",②選手情報入力!B36)</f>
        <v/>
      </c>
      <c r="C35" s="122" t="str">
        <f>IF(②選手情報入力!C36="","",②選手情報入力!C36)</f>
        <v/>
      </c>
      <c r="D35" s="103" t="str">
        <f>IF(②選手情報入力!F36="","",②選手情報入力!F36)</f>
        <v/>
      </c>
      <c r="E35" s="103" t="str">
        <f>IF(②選手情報入力!G36="","",②選手情報入力!G36)</f>
        <v/>
      </c>
      <c r="F35" s="102" t="str">
        <f>IF(②選手情報入力!H36="","",②選手情報入力!H36)</f>
        <v/>
      </c>
      <c r="G35" s="103" t="str">
        <f>IF(②選手情報入力!I36="","",②選手情報入力!I36)</f>
        <v/>
      </c>
      <c r="H35" s="102" t="str">
        <f>IF(②選手情報入力!J36="","",②選手情報入力!J36)</f>
        <v/>
      </c>
      <c r="I35" s="103" t="str">
        <f>IF(②選手情報入力!K36="","",②選手情報入力!K36)</f>
        <v/>
      </c>
      <c r="J35" s="103" t="str">
        <f>IF(②選手情報入力!N36="","",②選手情報入力!N36)</f>
        <v/>
      </c>
      <c r="K35" s="103" t="str">
        <f>IF(②選手情報入力!O36="","",②選手情報入力!O36)</f>
        <v/>
      </c>
      <c r="L35" s="103" t="str">
        <f>IF(②選手情報入力!P36="","",②選手情報入力!P36)</f>
        <v/>
      </c>
    </row>
    <row r="36" spans="1:12" s="93" customFormat="1" ht="18" customHeight="1">
      <c r="A36" s="102">
        <v>28</v>
      </c>
      <c r="B36" s="103" t="str">
        <f>IF(②選手情報入力!B37="","",②選手情報入力!B37)</f>
        <v/>
      </c>
      <c r="C36" s="122" t="str">
        <f>IF(②選手情報入力!C37="","",②選手情報入力!C37)</f>
        <v/>
      </c>
      <c r="D36" s="103" t="str">
        <f>IF(②選手情報入力!F37="","",②選手情報入力!F37)</f>
        <v/>
      </c>
      <c r="E36" s="103" t="str">
        <f>IF(②選手情報入力!G37="","",②選手情報入力!G37)</f>
        <v/>
      </c>
      <c r="F36" s="102" t="str">
        <f>IF(②選手情報入力!H37="","",②選手情報入力!H37)</f>
        <v/>
      </c>
      <c r="G36" s="103" t="str">
        <f>IF(②選手情報入力!I37="","",②選手情報入力!I37)</f>
        <v/>
      </c>
      <c r="H36" s="102" t="str">
        <f>IF(②選手情報入力!J37="","",②選手情報入力!J37)</f>
        <v/>
      </c>
      <c r="I36" s="103" t="str">
        <f>IF(②選手情報入力!K37="","",②選手情報入力!K37)</f>
        <v/>
      </c>
      <c r="J36" s="103" t="str">
        <f>IF(②選手情報入力!N37="","",②選手情報入力!N37)</f>
        <v/>
      </c>
      <c r="K36" s="103" t="str">
        <f>IF(②選手情報入力!O37="","",②選手情報入力!O37)</f>
        <v/>
      </c>
      <c r="L36" s="103" t="str">
        <f>IF(②選手情報入力!P37="","",②選手情報入力!P37)</f>
        <v/>
      </c>
    </row>
    <row r="37" spans="1:12" s="93" customFormat="1" ht="18" customHeight="1">
      <c r="A37" s="102">
        <v>29</v>
      </c>
      <c r="B37" s="103" t="str">
        <f>IF(②選手情報入力!B38="","",②選手情報入力!B38)</f>
        <v/>
      </c>
      <c r="C37" s="122" t="str">
        <f>IF(②選手情報入力!C38="","",②選手情報入力!C38)</f>
        <v/>
      </c>
      <c r="D37" s="103" t="str">
        <f>IF(②選手情報入力!F38="","",②選手情報入力!F38)</f>
        <v/>
      </c>
      <c r="E37" s="103" t="str">
        <f>IF(②選手情報入力!G38="","",②選手情報入力!G38)</f>
        <v/>
      </c>
      <c r="F37" s="102" t="str">
        <f>IF(②選手情報入力!H38="","",②選手情報入力!H38)</f>
        <v/>
      </c>
      <c r="G37" s="103" t="str">
        <f>IF(②選手情報入力!I38="","",②選手情報入力!I38)</f>
        <v/>
      </c>
      <c r="H37" s="102" t="str">
        <f>IF(②選手情報入力!J38="","",②選手情報入力!J38)</f>
        <v/>
      </c>
      <c r="I37" s="103" t="str">
        <f>IF(②選手情報入力!K38="","",②選手情報入力!K38)</f>
        <v/>
      </c>
      <c r="J37" s="103" t="str">
        <f>IF(②選手情報入力!N38="","",②選手情報入力!N38)</f>
        <v/>
      </c>
      <c r="K37" s="103" t="str">
        <f>IF(②選手情報入力!O38="","",②選手情報入力!O38)</f>
        <v/>
      </c>
      <c r="L37" s="103" t="str">
        <f>IF(②選手情報入力!P38="","",②選手情報入力!P38)</f>
        <v/>
      </c>
    </row>
    <row r="38" spans="1:12" s="93" customFormat="1" ht="18" customHeight="1">
      <c r="A38" s="104">
        <v>30</v>
      </c>
      <c r="B38" s="105" t="str">
        <f>IF(②選手情報入力!B39="","",②選手情報入力!B39)</f>
        <v/>
      </c>
      <c r="C38" s="124" t="str">
        <f>IF(②選手情報入力!C39="","",②選手情報入力!C39)</f>
        <v/>
      </c>
      <c r="D38" s="105" t="str">
        <f>IF(②選手情報入力!F39="","",②選手情報入力!F39)</f>
        <v/>
      </c>
      <c r="E38" s="105" t="str">
        <f>IF(②選手情報入力!G39="","",②選手情報入力!G39)</f>
        <v/>
      </c>
      <c r="F38" s="104" t="str">
        <f>IF(②選手情報入力!H39="","",②選手情報入力!H39)</f>
        <v/>
      </c>
      <c r="G38" s="105" t="str">
        <f>IF(②選手情報入力!I39="","",②選手情報入力!I39)</f>
        <v/>
      </c>
      <c r="H38" s="104" t="str">
        <f>IF(②選手情報入力!J39="","",②選手情報入力!J39)</f>
        <v/>
      </c>
      <c r="I38" s="105" t="str">
        <f>IF(②選手情報入力!K39="","",②選手情報入力!K39)</f>
        <v/>
      </c>
      <c r="J38" s="105" t="str">
        <f>IF(②選手情報入力!N39="","",②選手情報入力!N39)</f>
        <v/>
      </c>
      <c r="K38" s="105" t="str">
        <f>IF(②選手情報入力!O39="","",②選手情報入力!O39)</f>
        <v/>
      </c>
      <c r="L38" s="105" t="str">
        <f>IF(②選手情報入力!P39="","",②選手情報入力!P39)</f>
        <v/>
      </c>
    </row>
    <row r="39" spans="1:12" s="93" customFormat="1" ht="18" customHeight="1">
      <c r="A39" s="108">
        <v>31</v>
      </c>
      <c r="B39" s="109" t="str">
        <f>IF(②選手情報入力!B40="","",②選手情報入力!B40)</f>
        <v/>
      </c>
      <c r="C39" s="125" t="str">
        <f>IF(②選手情報入力!C40="","",②選手情報入力!C40)</f>
        <v/>
      </c>
      <c r="D39" s="109" t="str">
        <f>IF(②選手情報入力!F40="","",②選手情報入力!F40)</f>
        <v/>
      </c>
      <c r="E39" s="109" t="str">
        <f>IF(②選手情報入力!G40="","",②選手情報入力!G40)</f>
        <v/>
      </c>
      <c r="F39" s="108" t="str">
        <f>IF(②選手情報入力!H40="","",②選手情報入力!H40)</f>
        <v/>
      </c>
      <c r="G39" s="109" t="str">
        <f>IF(②選手情報入力!I40="","",②選手情報入力!I40)</f>
        <v/>
      </c>
      <c r="H39" s="108" t="str">
        <f>IF(②選手情報入力!J40="","",②選手情報入力!J40)</f>
        <v/>
      </c>
      <c r="I39" s="109" t="str">
        <f>IF(②選手情報入力!K40="","",②選手情報入力!K40)</f>
        <v/>
      </c>
      <c r="J39" s="109" t="str">
        <f>IF(②選手情報入力!N40="","",②選手情報入力!N40)</f>
        <v/>
      </c>
      <c r="K39" s="109" t="str">
        <f>IF(②選手情報入力!O40="","",②選手情報入力!O40)</f>
        <v/>
      </c>
      <c r="L39" s="109" t="str">
        <f>IF(②選手情報入力!P40="","",②選手情報入力!P40)</f>
        <v/>
      </c>
    </row>
    <row r="40" spans="1:12" s="93" customFormat="1" ht="18" customHeight="1">
      <c r="A40" s="102">
        <v>32</v>
      </c>
      <c r="B40" s="103" t="str">
        <f>IF(②選手情報入力!B41="","",②選手情報入力!B41)</f>
        <v/>
      </c>
      <c r="C40" s="122" t="str">
        <f>IF(②選手情報入力!C41="","",②選手情報入力!C41)</f>
        <v/>
      </c>
      <c r="D40" s="103" t="str">
        <f>IF(②選手情報入力!F41="","",②選手情報入力!F41)</f>
        <v/>
      </c>
      <c r="E40" s="103" t="str">
        <f>IF(②選手情報入力!G41="","",②選手情報入力!G41)</f>
        <v/>
      </c>
      <c r="F40" s="102" t="str">
        <f>IF(②選手情報入力!H41="","",②選手情報入力!H41)</f>
        <v/>
      </c>
      <c r="G40" s="103" t="str">
        <f>IF(②選手情報入力!I41="","",②選手情報入力!I41)</f>
        <v/>
      </c>
      <c r="H40" s="102" t="str">
        <f>IF(②選手情報入力!J41="","",②選手情報入力!J41)</f>
        <v/>
      </c>
      <c r="I40" s="103" t="str">
        <f>IF(②選手情報入力!K41="","",②選手情報入力!K41)</f>
        <v/>
      </c>
      <c r="J40" s="103" t="str">
        <f>IF(②選手情報入力!N41="","",②選手情報入力!N41)</f>
        <v/>
      </c>
      <c r="K40" s="103" t="str">
        <f>IF(②選手情報入力!O41="","",②選手情報入力!O41)</f>
        <v/>
      </c>
      <c r="L40" s="103" t="str">
        <f>IF(②選手情報入力!P41="","",②選手情報入力!P41)</f>
        <v/>
      </c>
    </row>
    <row r="41" spans="1:12" s="93" customFormat="1" ht="18" customHeight="1">
      <c r="A41" s="102">
        <v>33</v>
      </c>
      <c r="B41" s="103" t="str">
        <f>IF(②選手情報入力!B42="","",②選手情報入力!B42)</f>
        <v/>
      </c>
      <c r="C41" s="122" t="str">
        <f>IF(②選手情報入力!C42="","",②選手情報入力!C42)</f>
        <v/>
      </c>
      <c r="D41" s="103" t="str">
        <f>IF(②選手情報入力!F42="","",②選手情報入力!F42)</f>
        <v/>
      </c>
      <c r="E41" s="103" t="str">
        <f>IF(②選手情報入力!G42="","",②選手情報入力!G42)</f>
        <v/>
      </c>
      <c r="F41" s="102" t="str">
        <f>IF(②選手情報入力!H42="","",②選手情報入力!H42)</f>
        <v/>
      </c>
      <c r="G41" s="103" t="str">
        <f>IF(②選手情報入力!I42="","",②選手情報入力!I42)</f>
        <v/>
      </c>
      <c r="H41" s="102" t="str">
        <f>IF(②選手情報入力!J42="","",②選手情報入力!J42)</f>
        <v/>
      </c>
      <c r="I41" s="103" t="str">
        <f>IF(②選手情報入力!K42="","",②選手情報入力!K42)</f>
        <v/>
      </c>
      <c r="J41" s="103" t="str">
        <f>IF(②選手情報入力!N42="","",②選手情報入力!N42)</f>
        <v/>
      </c>
      <c r="K41" s="103" t="str">
        <f>IF(②選手情報入力!O42="","",②選手情報入力!O42)</f>
        <v/>
      </c>
      <c r="L41" s="103" t="str">
        <f>IF(②選手情報入力!P42="","",②選手情報入力!P42)</f>
        <v/>
      </c>
    </row>
    <row r="42" spans="1:12" s="93" customFormat="1" ht="18" customHeight="1">
      <c r="A42" s="102">
        <v>34</v>
      </c>
      <c r="B42" s="103" t="str">
        <f>IF(②選手情報入力!B43="","",②選手情報入力!B43)</f>
        <v/>
      </c>
      <c r="C42" s="122" t="str">
        <f>IF(②選手情報入力!C43="","",②選手情報入力!C43)</f>
        <v/>
      </c>
      <c r="D42" s="103" t="str">
        <f>IF(②選手情報入力!F43="","",②選手情報入力!F43)</f>
        <v/>
      </c>
      <c r="E42" s="103" t="str">
        <f>IF(②選手情報入力!G43="","",②選手情報入力!G43)</f>
        <v/>
      </c>
      <c r="F42" s="102" t="str">
        <f>IF(②選手情報入力!H43="","",②選手情報入力!H43)</f>
        <v/>
      </c>
      <c r="G42" s="103" t="str">
        <f>IF(②選手情報入力!I43="","",②選手情報入力!I43)</f>
        <v/>
      </c>
      <c r="H42" s="102" t="str">
        <f>IF(②選手情報入力!J43="","",②選手情報入力!J43)</f>
        <v/>
      </c>
      <c r="I42" s="103" t="str">
        <f>IF(②選手情報入力!K43="","",②選手情報入力!K43)</f>
        <v/>
      </c>
      <c r="J42" s="103" t="str">
        <f>IF(②選手情報入力!N43="","",②選手情報入力!N43)</f>
        <v/>
      </c>
      <c r="K42" s="103" t="str">
        <f>IF(②選手情報入力!O43="","",②選手情報入力!O43)</f>
        <v/>
      </c>
      <c r="L42" s="103" t="str">
        <f>IF(②選手情報入力!P43="","",②選手情報入力!P43)</f>
        <v/>
      </c>
    </row>
    <row r="43" spans="1:12" s="93" customFormat="1" ht="18" customHeight="1">
      <c r="A43" s="106">
        <v>35</v>
      </c>
      <c r="B43" s="107" t="str">
        <f>IF(②選手情報入力!B44="","",②選手情報入力!B44)</f>
        <v/>
      </c>
      <c r="C43" s="123" t="str">
        <f>IF(②選手情報入力!C44="","",②選手情報入力!C44)</f>
        <v/>
      </c>
      <c r="D43" s="107" t="str">
        <f>IF(②選手情報入力!F44="","",②選手情報入力!F44)</f>
        <v/>
      </c>
      <c r="E43" s="107" t="str">
        <f>IF(②選手情報入力!G44="","",②選手情報入力!G44)</f>
        <v/>
      </c>
      <c r="F43" s="106" t="str">
        <f>IF(②選手情報入力!H44="","",②選手情報入力!H44)</f>
        <v/>
      </c>
      <c r="G43" s="107" t="str">
        <f>IF(②選手情報入力!I44="","",②選手情報入力!I44)</f>
        <v/>
      </c>
      <c r="H43" s="106" t="str">
        <f>IF(②選手情報入力!J44="","",②選手情報入力!J44)</f>
        <v/>
      </c>
      <c r="I43" s="107" t="str">
        <f>IF(②選手情報入力!K44="","",②選手情報入力!K44)</f>
        <v/>
      </c>
      <c r="J43" s="107" t="str">
        <f>IF(②選手情報入力!N44="","",②選手情報入力!N44)</f>
        <v/>
      </c>
      <c r="K43" s="107" t="str">
        <f>IF(②選手情報入力!O44="","",②選手情報入力!O44)</f>
        <v/>
      </c>
      <c r="L43" s="107" t="str">
        <f>IF(②選手情報入力!P44="","",②選手情報入力!P44)</f>
        <v/>
      </c>
    </row>
    <row r="44" spans="1:12" s="93" customFormat="1" ht="18" customHeight="1">
      <c r="A44" s="100">
        <v>36</v>
      </c>
      <c r="B44" s="101" t="str">
        <f>IF(②選手情報入力!B45="","",②選手情報入力!B45)</f>
        <v/>
      </c>
      <c r="C44" s="121" t="str">
        <f>IF(②選手情報入力!C45="","",②選手情報入力!C45)</f>
        <v/>
      </c>
      <c r="D44" s="101" t="str">
        <f>IF(②選手情報入力!F45="","",②選手情報入力!F45)</f>
        <v/>
      </c>
      <c r="E44" s="101" t="str">
        <f>IF(②選手情報入力!G45="","",②選手情報入力!G45)</f>
        <v/>
      </c>
      <c r="F44" s="100" t="str">
        <f>IF(②選手情報入力!H45="","",②選手情報入力!H45)</f>
        <v/>
      </c>
      <c r="G44" s="101" t="str">
        <f>IF(②選手情報入力!I45="","",②選手情報入力!I45)</f>
        <v/>
      </c>
      <c r="H44" s="100" t="str">
        <f>IF(②選手情報入力!J45="","",②選手情報入力!J45)</f>
        <v/>
      </c>
      <c r="I44" s="101" t="str">
        <f>IF(②選手情報入力!K45="","",②選手情報入力!K45)</f>
        <v/>
      </c>
      <c r="J44" s="101" t="str">
        <f>IF(②選手情報入力!N45="","",②選手情報入力!N45)</f>
        <v/>
      </c>
      <c r="K44" s="101" t="str">
        <f>IF(②選手情報入力!O45="","",②選手情報入力!O45)</f>
        <v/>
      </c>
      <c r="L44" s="101" t="str">
        <f>IF(②選手情報入力!P45="","",②選手情報入力!P45)</f>
        <v/>
      </c>
    </row>
    <row r="45" spans="1:12" s="93" customFormat="1" ht="18" customHeight="1">
      <c r="A45" s="102">
        <v>37</v>
      </c>
      <c r="B45" s="103" t="str">
        <f>IF(②選手情報入力!B46="","",②選手情報入力!B46)</f>
        <v/>
      </c>
      <c r="C45" s="122" t="str">
        <f>IF(②選手情報入力!C46="","",②選手情報入力!C46)</f>
        <v/>
      </c>
      <c r="D45" s="103" t="str">
        <f>IF(②選手情報入力!F46="","",②選手情報入力!F46)</f>
        <v/>
      </c>
      <c r="E45" s="103" t="str">
        <f>IF(②選手情報入力!G46="","",②選手情報入力!G46)</f>
        <v/>
      </c>
      <c r="F45" s="102" t="str">
        <f>IF(②選手情報入力!H46="","",②選手情報入力!H46)</f>
        <v/>
      </c>
      <c r="G45" s="103" t="str">
        <f>IF(②選手情報入力!I46="","",②選手情報入力!I46)</f>
        <v/>
      </c>
      <c r="H45" s="102" t="str">
        <f>IF(②選手情報入力!J46="","",②選手情報入力!J46)</f>
        <v/>
      </c>
      <c r="I45" s="103" t="str">
        <f>IF(②選手情報入力!K46="","",②選手情報入力!K46)</f>
        <v/>
      </c>
      <c r="J45" s="103" t="str">
        <f>IF(②選手情報入力!N46="","",②選手情報入力!N46)</f>
        <v/>
      </c>
      <c r="K45" s="103" t="str">
        <f>IF(②選手情報入力!O46="","",②選手情報入力!O46)</f>
        <v/>
      </c>
      <c r="L45" s="103" t="str">
        <f>IF(②選手情報入力!P46="","",②選手情報入力!P46)</f>
        <v/>
      </c>
    </row>
    <row r="46" spans="1:12" s="93" customFormat="1" ht="18" customHeight="1">
      <c r="A46" s="102">
        <v>38</v>
      </c>
      <c r="B46" s="103" t="str">
        <f>IF(②選手情報入力!B47="","",②選手情報入力!B47)</f>
        <v/>
      </c>
      <c r="C46" s="122" t="str">
        <f>IF(②選手情報入力!C47="","",②選手情報入力!C47)</f>
        <v/>
      </c>
      <c r="D46" s="103" t="str">
        <f>IF(②選手情報入力!F47="","",②選手情報入力!F47)</f>
        <v/>
      </c>
      <c r="E46" s="103" t="str">
        <f>IF(②選手情報入力!G47="","",②選手情報入力!G47)</f>
        <v/>
      </c>
      <c r="F46" s="102" t="str">
        <f>IF(②選手情報入力!H47="","",②選手情報入力!H47)</f>
        <v/>
      </c>
      <c r="G46" s="103" t="str">
        <f>IF(②選手情報入力!I47="","",②選手情報入力!I47)</f>
        <v/>
      </c>
      <c r="H46" s="102" t="str">
        <f>IF(②選手情報入力!J47="","",②選手情報入力!J47)</f>
        <v/>
      </c>
      <c r="I46" s="103" t="str">
        <f>IF(②選手情報入力!K47="","",②選手情報入力!K47)</f>
        <v/>
      </c>
      <c r="J46" s="103" t="str">
        <f>IF(②選手情報入力!N47="","",②選手情報入力!N47)</f>
        <v/>
      </c>
      <c r="K46" s="103" t="str">
        <f>IF(②選手情報入力!O47="","",②選手情報入力!O47)</f>
        <v/>
      </c>
      <c r="L46" s="103" t="str">
        <f>IF(②選手情報入力!P47="","",②選手情報入力!P47)</f>
        <v/>
      </c>
    </row>
    <row r="47" spans="1:12" s="93" customFormat="1" ht="18" customHeight="1">
      <c r="A47" s="102">
        <v>39</v>
      </c>
      <c r="B47" s="103" t="str">
        <f>IF(②選手情報入力!B48="","",②選手情報入力!B48)</f>
        <v/>
      </c>
      <c r="C47" s="122" t="str">
        <f>IF(②選手情報入力!C48="","",②選手情報入力!C48)</f>
        <v/>
      </c>
      <c r="D47" s="103" t="str">
        <f>IF(②選手情報入力!F48="","",②選手情報入力!F48)</f>
        <v/>
      </c>
      <c r="E47" s="103" t="str">
        <f>IF(②選手情報入力!G48="","",②選手情報入力!G48)</f>
        <v/>
      </c>
      <c r="F47" s="102" t="str">
        <f>IF(②選手情報入力!H48="","",②選手情報入力!H48)</f>
        <v/>
      </c>
      <c r="G47" s="103" t="str">
        <f>IF(②選手情報入力!I48="","",②選手情報入力!I48)</f>
        <v/>
      </c>
      <c r="H47" s="102" t="str">
        <f>IF(②選手情報入力!J48="","",②選手情報入力!J48)</f>
        <v/>
      </c>
      <c r="I47" s="103" t="str">
        <f>IF(②選手情報入力!K48="","",②選手情報入力!K48)</f>
        <v/>
      </c>
      <c r="J47" s="103" t="str">
        <f>IF(②選手情報入力!N48="","",②選手情報入力!N48)</f>
        <v/>
      </c>
      <c r="K47" s="103" t="str">
        <f>IF(②選手情報入力!O48="","",②選手情報入力!O48)</f>
        <v/>
      </c>
      <c r="L47" s="103" t="str">
        <f>IF(②選手情報入力!P48="","",②選手情報入力!P48)</f>
        <v/>
      </c>
    </row>
    <row r="48" spans="1:12" s="93" customFormat="1" ht="18" customHeight="1">
      <c r="A48" s="104">
        <v>40</v>
      </c>
      <c r="B48" s="105" t="str">
        <f>IF(②選手情報入力!B49="","",②選手情報入力!B49)</f>
        <v/>
      </c>
      <c r="C48" s="124" t="str">
        <f>IF(②選手情報入力!C49="","",②選手情報入力!C49)</f>
        <v/>
      </c>
      <c r="D48" s="105" t="str">
        <f>IF(②選手情報入力!F49="","",②選手情報入力!F49)</f>
        <v/>
      </c>
      <c r="E48" s="105" t="str">
        <f>IF(②選手情報入力!G49="","",②選手情報入力!G49)</f>
        <v/>
      </c>
      <c r="F48" s="104" t="str">
        <f>IF(②選手情報入力!H49="","",②選手情報入力!H49)</f>
        <v/>
      </c>
      <c r="G48" s="105" t="str">
        <f>IF(②選手情報入力!I49="","",②選手情報入力!I49)</f>
        <v/>
      </c>
      <c r="H48" s="104" t="str">
        <f>IF(②選手情報入力!J49="","",②選手情報入力!J49)</f>
        <v/>
      </c>
      <c r="I48" s="105" t="str">
        <f>IF(②選手情報入力!K49="","",②選手情報入力!K49)</f>
        <v/>
      </c>
      <c r="J48" s="105" t="str">
        <f>IF(②選手情報入力!N49="","",②選手情報入力!N49)</f>
        <v/>
      </c>
      <c r="K48" s="105" t="str">
        <f>IF(②選手情報入力!O49="","",②選手情報入力!O49)</f>
        <v/>
      </c>
      <c r="L48" s="105" t="str">
        <f>IF(②選手情報入力!P49="","",②選手情報入力!P49)</f>
        <v/>
      </c>
    </row>
    <row r="49" spans="1:12" s="93" customFormat="1" ht="18" customHeight="1">
      <c r="A49" s="100">
        <v>41</v>
      </c>
      <c r="B49" s="101" t="str">
        <f>IF(②選手情報入力!B50="","",②選手情報入力!B50)</f>
        <v/>
      </c>
      <c r="C49" s="121" t="str">
        <f>IF(②選手情報入力!C50="","",②選手情報入力!C50)</f>
        <v/>
      </c>
      <c r="D49" s="101" t="str">
        <f>IF(②選手情報入力!F50="","",②選手情報入力!F50)</f>
        <v/>
      </c>
      <c r="E49" s="101" t="str">
        <f>IF(②選手情報入力!G50="","",②選手情報入力!G50)</f>
        <v/>
      </c>
      <c r="F49" s="100" t="str">
        <f>IF(②選手情報入力!H50="","",②選手情報入力!H50)</f>
        <v/>
      </c>
      <c r="G49" s="101" t="str">
        <f>IF(②選手情報入力!I50="","",②選手情報入力!I50)</f>
        <v/>
      </c>
      <c r="H49" s="100" t="str">
        <f>IF(②選手情報入力!J50="","",②選手情報入力!J50)</f>
        <v/>
      </c>
      <c r="I49" s="101" t="str">
        <f>IF(②選手情報入力!K50="","",②選手情報入力!K50)</f>
        <v/>
      </c>
      <c r="J49" s="101" t="str">
        <f>IF(②選手情報入力!N50="","",②選手情報入力!N50)</f>
        <v/>
      </c>
      <c r="K49" s="101" t="str">
        <f>IF(②選手情報入力!O50="","",②選手情報入力!O50)</f>
        <v/>
      </c>
      <c r="L49" s="101" t="str">
        <f>IF(②選手情報入力!P50="","",②選手情報入力!P50)</f>
        <v/>
      </c>
    </row>
    <row r="50" spans="1:12" s="93" customFormat="1" ht="18" customHeight="1">
      <c r="A50" s="102">
        <v>42</v>
      </c>
      <c r="B50" s="103" t="str">
        <f>IF(②選手情報入力!B51="","",②選手情報入力!B51)</f>
        <v/>
      </c>
      <c r="C50" s="122" t="str">
        <f>IF(②選手情報入力!C51="","",②選手情報入力!C51)</f>
        <v/>
      </c>
      <c r="D50" s="103" t="str">
        <f>IF(②選手情報入力!F51="","",②選手情報入力!F51)</f>
        <v/>
      </c>
      <c r="E50" s="103" t="str">
        <f>IF(②選手情報入力!G51="","",②選手情報入力!G51)</f>
        <v/>
      </c>
      <c r="F50" s="102" t="str">
        <f>IF(②選手情報入力!H51="","",②選手情報入力!H51)</f>
        <v/>
      </c>
      <c r="G50" s="103" t="str">
        <f>IF(②選手情報入力!I51="","",②選手情報入力!I51)</f>
        <v/>
      </c>
      <c r="H50" s="102" t="str">
        <f>IF(②選手情報入力!J51="","",②選手情報入力!J51)</f>
        <v/>
      </c>
      <c r="I50" s="103" t="str">
        <f>IF(②選手情報入力!K51="","",②選手情報入力!K51)</f>
        <v/>
      </c>
      <c r="J50" s="103" t="str">
        <f>IF(②選手情報入力!N51="","",②選手情報入力!N51)</f>
        <v/>
      </c>
      <c r="K50" s="103" t="str">
        <f>IF(②選手情報入力!O51="","",②選手情報入力!O51)</f>
        <v/>
      </c>
      <c r="L50" s="103" t="str">
        <f>IF(②選手情報入力!P51="","",②選手情報入力!P51)</f>
        <v/>
      </c>
    </row>
    <row r="51" spans="1:12" s="93" customFormat="1" ht="18" customHeight="1">
      <c r="A51" s="102">
        <v>43</v>
      </c>
      <c r="B51" s="103" t="str">
        <f>IF(②選手情報入力!B52="","",②選手情報入力!B52)</f>
        <v/>
      </c>
      <c r="C51" s="122" t="str">
        <f>IF(②選手情報入力!C52="","",②選手情報入力!C52)</f>
        <v/>
      </c>
      <c r="D51" s="103" t="str">
        <f>IF(②選手情報入力!F52="","",②選手情報入力!F52)</f>
        <v/>
      </c>
      <c r="E51" s="103" t="str">
        <f>IF(②選手情報入力!G52="","",②選手情報入力!G52)</f>
        <v/>
      </c>
      <c r="F51" s="102" t="str">
        <f>IF(②選手情報入力!H52="","",②選手情報入力!H52)</f>
        <v/>
      </c>
      <c r="G51" s="103" t="str">
        <f>IF(②選手情報入力!I52="","",②選手情報入力!I52)</f>
        <v/>
      </c>
      <c r="H51" s="102" t="str">
        <f>IF(②選手情報入力!J52="","",②選手情報入力!J52)</f>
        <v/>
      </c>
      <c r="I51" s="103" t="str">
        <f>IF(②選手情報入力!K52="","",②選手情報入力!K52)</f>
        <v/>
      </c>
      <c r="J51" s="103" t="str">
        <f>IF(②選手情報入力!N52="","",②選手情報入力!N52)</f>
        <v/>
      </c>
      <c r="K51" s="103" t="str">
        <f>IF(②選手情報入力!O52="","",②選手情報入力!O52)</f>
        <v/>
      </c>
      <c r="L51" s="103" t="str">
        <f>IF(②選手情報入力!P52="","",②選手情報入力!P52)</f>
        <v/>
      </c>
    </row>
    <row r="52" spans="1:12" s="93" customFormat="1" ht="18" customHeight="1">
      <c r="A52" s="102">
        <v>44</v>
      </c>
      <c r="B52" s="103" t="str">
        <f>IF(②選手情報入力!B53="","",②選手情報入力!B53)</f>
        <v/>
      </c>
      <c r="C52" s="122" t="str">
        <f>IF(②選手情報入力!C53="","",②選手情報入力!C53)</f>
        <v/>
      </c>
      <c r="D52" s="103" t="str">
        <f>IF(②選手情報入力!F53="","",②選手情報入力!F53)</f>
        <v/>
      </c>
      <c r="E52" s="103" t="str">
        <f>IF(②選手情報入力!G53="","",②選手情報入力!G53)</f>
        <v/>
      </c>
      <c r="F52" s="102" t="str">
        <f>IF(②選手情報入力!H53="","",②選手情報入力!H53)</f>
        <v/>
      </c>
      <c r="G52" s="103" t="str">
        <f>IF(②選手情報入力!I53="","",②選手情報入力!I53)</f>
        <v/>
      </c>
      <c r="H52" s="102" t="str">
        <f>IF(②選手情報入力!J53="","",②選手情報入力!J53)</f>
        <v/>
      </c>
      <c r="I52" s="103" t="str">
        <f>IF(②選手情報入力!K53="","",②選手情報入力!K53)</f>
        <v/>
      </c>
      <c r="J52" s="103" t="str">
        <f>IF(②選手情報入力!N53="","",②選手情報入力!N53)</f>
        <v/>
      </c>
      <c r="K52" s="103" t="str">
        <f>IF(②選手情報入力!O53="","",②選手情報入力!O53)</f>
        <v/>
      </c>
      <c r="L52" s="103" t="str">
        <f>IF(②選手情報入力!P53="","",②選手情報入力!P53)</f>
        <v/>
      </c>
    </row>
    <row r="53" spans="1:12" s="93" customFormat="1" ht="18" customHeight="1">
      <c r="A53" s="104">
        <v>45</v>
      </c>
      <c r="B53" s="105" t="str">
        <f>IF(②選手情報入力!B54="","",②選手情報入力!B54)</f>
        <v/>
      </c>
      <c r="C53" s="124" t="str">
        <f>IF(②選手情報入力!C54="","",②選手情報入力!C54)</f>
        <v/>
      </c>
      <c r="D53" s="105" t="str">
        <f>IF(②選手情報入力!F54="","",②選手情報入力!F54)</f>
        <v/>
      </c>
      <c r="E53" s="105" t="str">
        <f>IF(②選手情報入力!G54="","",②選手情報入力!G54)</f>
        <v/>
      </c>
      <c r="F53" s="104" t="str">
        <f>IF(②選手情報入力!H54="","",②選手情報入力!H54)</f>
        <v/>
      </c>
      <c r="G53" s="105" t="str">
        <f>IF(②選手情報入力!I54="","",②選手情報入力!I54)</f>
        <v/>
      </c>
      <c r="H53" s="104" t="str">
        <f>IF(②選手情報入力!J54="","",②選手情報入力!J54)</f>
        <v/>
      </c>
      <c r="I53" s="105" t="str">
        <f>IF(②選手情報入力!K54="","",②選手情報入力!K54)</f>
        <v/>
      </c>
      <c r="J53" s="105" t="str">
        <f>IF(②選手情報入力!N54="","",②選手情報入力!N54)</f>
        <v/>
      </c>
      <c r="K53" s="105" t="str">
        <f>IF(②選手情報入力!O54="","",②選手情報入力!O54)</f>
        <v/>
      </c>
      <c r="L53" s="105" t="str">
        <f>IF(②選手情報入力!P54="","",②選手情報入力!P54)</f>
        <v/>
      </c>
    </row>
    <row r="54" spans="1:12" s="93" customFormat="1" ht="18" customHeight="1">
      <c r="A54" s="100">
        <v>46</v>
      </c>
      <c r="B54" s="101" t="str">
        <f>IF(②選手情報入力!B55="","",②選手情報入力!B55)</f>
        <v/>
      </c>
      <c r="C54" s="121" t="str">
        <f>IF(②選手情報入力!C55="","",②選手情報入力!C55)</f>
        <v/>
      </c>
      <c r="D54" s="101" t="str">
        <f>IF(②選手情報入力!F55="","",②選手情報入力!F55)</f>
        <v/>
      </c>
      <c r="E54" s="101" t="str">
        <f>IF(②選手情報入力!G55="","",②選手情報入力!G55)</f>
        <v/>
      </c>
      <c r="F54" s="100" t="str">
        <f>IF(②選手情報入力!H55="","",②選手情報入力!H55)</f>
        <v/>
      </c>
      <c r="G54" s="101" t="str">
        <f>IF(②選手情報入力!I55="","",②選手情報入力!I55)</f>
        <v/>
      </c>
      <c r="H54" s="100" t="str">
        <f>IF(②選手情報入力!J55="","",②選手情報入力!J55)</f>
        <v/>
      </c>
      <c r="I54" s="101" t="str">
        <f>IF(②選手情報入力!K55="","",②選手情報入力!K55)</f>
        <v/>
      </c>
      <c r="J54" s="101" t="str">
        <f>IF(②選手情報入力!N55="","",②選手情報入力!N55)</f>
        <v/>
      </c>
      <c r="K54" s="101" t="str">
        <f>IF(②選手情報入力!O55="","",②選手情報入力!O55)</f>
        <v/>
      </c>
      <c r="L54" s="101" t="str">
        <f>IF(②選手情報入力!P55="","",②選手情報入力!P55)</f>
        <v/>
      </c>
    </row>
    <row r="55" spans="1:12" s="93" customFormat="1" ht="18" customHeight="1">
      <c r="A55" s="102">
        <v>47</v>
      </c>
      <c r="B55" s="103" t="str">
        <f>IF(②選手情報入力!B56="","",②選手情報入力!B56)</f>
        <v/>
      </c>
      <c r="C55" s="122" t="str">
        <f>IF(②選手情報入力!C56="","",②選手情報入力!C56)</f>
        <v/>
      </c>
      <c r="D55" s="103" t="str">
        <f>IF(②選手情報入力!F56="","",②選手情報入力!F56)</f>
        <v/>
      </c>
      <c r="E55" s="103" t="str">
        <f>IF(②選手情報入力!G56="","",②選手情報入力!G56)</f>
        <v/>
      </c>
      <c r="F55" s="102" t="str">
        <f>IF(②選手情報入力!H56="","",②選手情報入力!H56)</f>
        <v/>
      </c>
      <c r="G55" s="103" t="str">
        <f>IF(②選手情報入力!I56="","",②選手情報入力!I56)</f>
        <v/>
      </c>
      <c r="H55" s="102" t="str">
        <f>IF(②選手情報入力!J56="","",②選手情報入力!J56)</f>
        <v/>
      </c>
      <c r="I55" s="103" t="str">
        <f>IF(②選手情報入力!K56="","",②選手情報入力!K56)</f>
        <v/>
      </c>
      <c r="J55" s="103" t="str">
        <f>IF(②選手情報入力!N56="","",②選手情報入力!N56)</f>
        <v/>
      </c>
      <c r="K55" s="103" t="str">
        <f>IF(②選手情報入力!O56="","",②選手情報入力!O56)</f>
        <v/>
      </c>
      <c r="L55" s="103" t="str">
        <f>IF(②選手情報入力!P56="","",②選手情報入力!P56)</f>
        <v/>
      </c>
    </row>
    <row r="56" spans="1:12" s="93" customFormat="1" ht="18" customHeight="1">
      <c r="A56" s="102">
        <v>48</v>
      </c>
      <c r="B56" s="103" t="str">
        <f>IF(②選手情報入力!B57="","",②選手情報入力!B57)</f>
        <v/>
      </c>
      <c r="C56" s="122" t="str">
        <f>IF(②選手情報入力!C57="","",②選手情報入力!C57)</f>
        <v/>
      </c>
      <c r="D56" s="103" t="str">
        <f>IF(②選手情報入力!F57="","",②選手情報入力!F57)</f>
        <v/>
      </c>
      <c r="E56" s="103" t="str">
        <f>IF(②選手情報入力!G57="","",②選手情報入力!G57)</f>
        <v/>
      </c>
      <c r="F56" s="102" t="str">
        <f>IF(②選手情報入力!H57="","",②選手情報入力!H57)</f>
        <v/>
      </c>
      <c r="G56" s="103" t="str">
        <f>IF(②選手情報入力!I57="","",②選手情報入力!I57)</f>
        <v/>
      </c>
      <c r="H56" s="102" t="str">
        <f>IF(②選手情報入力!J57="","",②選手情報入力!J57)</f>
        <v/>
      </c>
      <c r="I56" s="103" t="str">
        <f>IF(②選手情報入力!K57="","",②選手情報入力!K57)</f>
        <v/>
      </c>
      <c r="J56" s="103" t="str">
        <f>IF(②選手情報入力!N57="","",②選手情報入力!N57)</f>
        <v/>
      </c>
      <c r="K56" s="103" t="str">
        <f>IF(②選手情報入力!O57="","",②選手情報入力!O57)</f>
        <v/>
      </c>
      <c r="L56" s="103" t="str">
        <f>IF(②選手情報入力!P57="","",②選手情報入力!P57)</f>
        <v/>
      </c>
    </row>
    <row r="57" spans="1:12" s="93" customFormat="1" ht="18" customHeight="1">
      <c r="A57" s="102">
        <v>49</v>
      </c>
      <c r="B57" s="103" t="str">
        <f>IF(②選手情報入力!B58="","",②選手情報入力!B58)</f>
        <v/>
      </c>
      <c r="C57" s="122" t="str">
        <f>IF(②選手情報入力!C58="","",②選手情報入力!C58)</f>
        <v/>
      </c>
      <c r="D57" s="103" t="str">
        <f>IF(②選手情報入力!F58="","",②選手情報入力!F58)</f>
        <v/>
      </c>
      <c r="E57" s="103" t="str">
        <f>IF(②選手情報入力!G58="","",②選手情報入力!G58)</f>
        <v/>
      </c>
      <c r="F57" s="102" t="str">
        <f>IF(②選手情報入力!H58="","",②選手情報入力!H58)</f>
        <v/>
      </c>
      <c r="G57" s="103" t="str">
        <f>IF(②選手情報入力!I58="","",②選手情報入力!I58)</f>
        <v/>
      </c>
      <c r="H57" s="102" t="str">
        <f>IF(②選手情報入力!J58="","",②選手情報入力!J58)</f>
        <v/>
      </c>
      <c r="I57" s="103" t="str">
        <f>IF(②選手情報入力!K58="","",②選手情報入力!K58)</f>
        <v/>
      </c>
      <c r="J57" s="103" t="str">
        <f>IF(②選手情報入力!N58="","",②選手情報入力!N58)</f>
        <v/>
      </c>
      <c r="K57" s="103" t="str">
        <f>IF(②選手情報入力!O58="","",②選手情報入力!O58)</f>
        <v/>
      </c>
      <c r="L57" s="103" t="str">
        <f>IF(②選手情報入力!P58="","",②選手情報入力!P58)</f>
        <v/>
      </c>
    </row>
    <row r="58" spans="1:12" s="93" customFormat="1" ht="18" customHeight="1">
      <c r="A58" s="104">
        <v>50</v>
      </c>
      <c r="B58" s="105" t="str">
        <f>IF(②選手情報入力!B59="","",②選手情報入力!B59)</f>
        <v/>
      </c>
      <c r="C58" s="124" t="str">
        <f>IF(②選手情報入力!C59="","",②選手情報入力!C59)</f>
        <v/>
      </c>
      <c r="D58" s="105" t="str">
        <f>IF(②選手情報入力!F59="","",②選手情報入力!F59)</f>
        <v/>
      </c>
      <c r="E58" s="105" t="str">
        <f>IF(②選手情報入力!G59="","",②選手情報入力!G59)</f>
        <v/>
      </c>
      <c r="F58" s="104" t="str">
        <f>IF(②選手情報入力!H59="","",②選手情報入力!H59)</f>
        <v/>
      </c>
      <c r="G58" s="105" t="str">
        <f>IF(②選手情報入力!I59="","",②選手情報入力!I59)</f>
        <v/>
      </c>
      <c r="H58" s="104" t="str">
        <f>IF(②選手情報入力!J59="","",②選手情報入力!J59)</f>
        <v/>
      </c>
      <c r="I58" s="105" t="str">
        <f>IF(②選手情報入力!K59="","",②選手情報入力!K59)</f>
        <v/>
      </c>
      <c r="J58" s="105" t="str">
        <f>IF(②選手情報入力!N59="","",②選手情報入力!N59)</f>
        <v/>
      </c>
      <c r="K58" s="105" t="str">
        <f>IF(②選手情報入力!O59="","",②選手情報入力!O59)</f>
        <v/>
      </c>
      <c r="L58" s="105" t="str">
        <f>IF(②選手情報入力!P59="","",②選手情報入力!P59)</f>
        <v/>
      </c>
    </row>
    <row r="59" spans="1:12" s="93" customFormat="1" ht="18" customHeight="1">
      <c r="A59" s="108">
        <v>51</v>
      </c>
      <c r="B59" s="109" t="str">
        <f>IF(②選手情報入力!B60="","",②選手情報入力!B60)</f>
        <v/>
      </c>
      <c r="C59" s="125" t="str">
        <f>IF(②選手情報入力!C60="","",②選手情報入力!C60)</f>
        <v/>
      </c>
      <c r="D59" s="109" t="str">
        <f>IF(②選手情報入力!F60="","",②選手情報入力!F60)</f>
        <v/>
      </c>
      <c r="E59" s="109" t="str">
        <f>IF(②選手情報入力!G60="","",②選手情報入力!G60)</f>
        <v/>
      </c>
      <c r="F59" s="108" t="str">
        <f>IF(②選手情報入力!H60="","",②選手情報入力!H60)</f>
        <v/>
      </c>
      <c r="G59" s="109" t="str">
        <f>IF(②選手情報入力!I60="","",②選手情報入力!I60)</f>
        <v/>
      </c>
      <c r="H59" s="108" t="str">
        <f>IF(②選手情報入力!J60="","",②選手情報入力!J60)</f>
        <v/>
      </c>
      <c r="I59" s="109" t="str">
        <f>IF(②選手情報入力!K60="","",②選手情報入力!K60)</f>
        <v/>
      </c>
      <c r="J59" s="109" t="str">
        <f>IF(②選手情報入力!N60="","",②選手情報入力!N60)</f>
        <v/>
      </c>
      <c r="K59" s="109" t="str">
        <f>IF(②選手情報入力!O60="","",②選手情報入力!O60)</f>
        <v/>
      </c>
      <c r="L59" s="109" t="str">
        <f>IF(②選手情報入力!P60="","",②選手情報入力!P60)</f>
        <v/>
      </c>
    </row>
    <row r="60" spans="1:12" s="93" customFormat="1" ht="18" customHeight="1">
      <c r="A60" s="102">
        <v>52</v>
      </c>
      <c r="B60" s="103" t="str">
        <f>IF(②選手情報入力!B61="","",②選手情報入力!B61)</f>
        <v/>
      </c>
      <c r="C60" s="122" t="str">
        <f>IF(②選手情報入力!C61="","",②選手情報入力!C61)</f>
        <v/>
      </c>
      <c r="D60" s="103" t="str">
        <f>IF(②選手情報入力!F61="","",②選手情報入力!F61)</f>
        <v/>
      </c>
      <c r="E60" s="103" t="str">
        <f>IF(②選手情報入力!G61="","",②選手情報入力!G61)</f>
        <v/>
      </c>
      <c r="F60" s="102" t="str">
        <f>IF(②選手情報入力!H61="","",②選手情報入力!H61)</f>
        <v/>
      </c>
      <c r="G60" s="103" t="str">
        <f>IF(②選手情報入力!I61="","",②選手情報入力!I61)</f>
        <v/>
      </c>
      <c r="H60" s="102" t="str">
        <f>IF(②選手情報入力!J61="","",②選手情報入力!J61)</f>
        <v/>
      </c>
      <c r="I60" s="103" t="str">
        <f>IF(②選手情報入力!K61="","",②選手情報入力!K61)</f>
        <v/>
      </c>
      <c r="J60" s="103" t="str">
        <f>IF(②選手情報入力!N61="","",②選手情報入力!N61)</f>
        <v/>
      </c>
      <c r="K60" s="103" t="str">
        <f>IF(②選手情報入力!O61="","",②選手情報入力!O61)</f>
        <v/>
      </c>
      <c r="L60" s="103" t="str">
        <f>IF(②選手情報入力!P61="","",②選手情報入力!P61)</f>
        <v/>
      </c>
    </row>
    <row r="61" spans="1:12" s="93" customFormat="1" ht="18" customHeight="1">
      <c r="A61" s="102">
        <v>53</v>
      </c>
      <c r="B61" s="103" t="str">
        <f>IF(②選手情報入力!B62="","",②選手情報入力!B62)</f>
        <v/>
      </c>
      <c r="C61" s="122" t="str">
        <f>IF(②選手情報入力!C62="","",②選手情報入力!C62)</f>
        <v/>
      </c>
      <c r="D61" s="103" t="str">
        <f>IF(②選手情報入力!F62="","",②選手情報入力!F62)</f>
        <v/>
      </c>
      <c r="E61" s="103" t="str">
        <f>IF(②選手情報入力!G62="","",②選手情報入力!G62)</f>
        <v/>
      </c>
      <c r="F61" s="102" t="str">
        <f>IF(②選手情報入力!H62="","",②選手情報入力!H62)</f>
        <v/>
      </c>
      <c r="G61" s="103" t="str">
        <f>IF(②選手情報入力!I62="","",②選手情報入力!I62)</f>
        <v/>
      </c>
      <c r="H61" s="102" t="str">
        <f>IF(②選手情報入力!J62="","",②選手情報入力!J62)</f>
        <v/>
      </c>
      <c r="I61" s="103" t="str">
        <f>IF(②選手情報入力!K62="","",②選手情報入力!K62)</f>
        <v/>
      </c>
      <c r="J61" s="103" t="str">
        <f>IF(②選手情報入力!N62="","",②選手情報入力!N62)</f>
        <v/>
      </c>
      <c r="K61" s="103" t="str">
        <f>IF(②選手情報入力!O62="","",②選手情報入力!O62)</f>
        <v/>
      </c>
      <c r="L61" s="103" t="str">
        <f>IF(②選手情報入力!P62="","",②選手情報入力!P62)</f>
        <v/>
      </c>
    </row>
    <row r="62" spans="1:12" s="93" customFormat="1" ht="18" customHeight="1">
      <c r="A62" s="102">
        <v>54</v>
      </c>
      <c r="B62" s="103" t="str">
        <f>IF(②選手情報入力!B63="","",②選手情報入力!B63)</f>
        <v/>
      </c>
      <c r="C62" s="122" t="str">
        <f>IF(②選手情報入力!C63="","",②選手情報入力!C63)</f>
        <v/>
      </c>
      <c r="D62" s="103" t="str">
        <f>IF(②選手情報入力!F63="","",②選手情報入力!F63)</f>
        <v/>
      </c>
      <c r="E62" s="103" t="str">
        <f>IF(②選手情報入力!G63="","",②選手情報入力!G63)</f>
        <v/>
      </c>
      <c r="F62" s="102" t="str">
        <f>IF(②選手情報入力!H63="","",②選手情報入力!H63)</f>
        <v/>
      </c>
      <c r="G62" s="103" t="str">
        <f>IF(②選手情報入力!I63="","",②選手情報入力!I63)</f>
        <v/>
      </c>
      <c r="H62" s="102" t="str">
        <f>IF(②選手情報入力!J63="","",②選手情報入力!J63)</f>
        <v/>
      </c>
      <c r="I62" s="103" t="str">
        <f>IF(②選手情報入力!K63="","",②選手情報入力!K63)</f>
        <v/>
      </c>
      <c r="J62" s="103" t="str">
        <f>IF(②選手情報入力!N63="","",②選手情報入力!N63)</f>
        <v/>
      </c>
      <c r="K62" s="103" t="str">
        <f>IF(②選手情報入力!O63="","",②選手情報入力!O63)</f>
        <v/>
      </c>
      <c r="L62" s="103" t="str">
        <f>IF(②選手情報入力!P63="","",②選手情報入力!P63)</f>
        <v/>
      </c>
    </row>
    <row r="63" spans="1:12" s="93" customFormat="1" ht="18" customHeight="1">
      <c r="A63" s="106">
        <v>55</v>
      </c>
      <c r="B63" s="107" t="str">
        <f>IF(②選手情報入力!B64="","",②選手情報入力!B64)</f>
        <v/>
      </c>
      <c r="C63" s="123" t="str">
        <f>IF(②選手情報入力!C64="","",②選手情報入力!C64)</f>
        <v/>
      </c>
      <c r="D63" s="107" t="str">
        <f>IF(②選手情報入力!F64="","",②選手情報入力!F64)</f>
        <v/>
      </c>
      <c r="E63" s="107" t="str">
        <f>IF(②選手情報入力!G64="","",②選手情報入力!G64)</f>
        <v/>
      </c>
      <c r="F63" s="106" t="str">
        <f>IF(②選手情報入力!H64="","",②選手情報入力!H64)</f>
        <v/>
      </c>
      <c r="G63" s="107" t="str">
        <f>IF(②選手情報入力!I64="","",②選手情報入力!I64)</f>
        <v/>
      </c>
      <c r="H63" s="106" t="str">
        <f>IF(②選手情報入力!J64="","",②選手情報入力!J64)</f>
        <v/>
      </c>
      <c r="I63" s="107" t="str">
        <f>IF(②選手情報入力!K64="","",②選手情報入力!K64)</f>
        <v/>
      </c>
      <c r="J63" s="107" t="str">
        <f>IF(②選手情報入力!N64="","",②選手情報入力!N64)</f>
        <v/>
      </c>
      <c r="K63" s="107" t="str">
        <f>IF(②選手情報入力!O64="","",②選手情報入力!O64)</f>
        <v/>
      </c>
      <c r="L63" s="107" t="str">
        <f>IF(②選手情報入力!P64="","",②選手情報入力!P64)</f>
        <v/>
      </c>
    </row>
    <row r="64" spans="1:12" s="93" customFormat="1" ht="18" customHeight="1">
      <c r="A64" s="100">
        <v>56</v>
      </c>
      <c r="B64" s="101" t="str">
        <f>IF(②選手情報入力!B65="","",②選手情報入力!B65)</f>
        <v/>
      </c>
      <c r="C64" s="121" t="str">
        <f>IF(②選手情報入力!C65="","",②選手情報入力!C65)</f>
        <v/>
      </c>
      <c r="D64" s="101" t="str">
        <f>IF(②選手情報入力!F65="","",②選手情報入力!F65)</f>
        <v/>
      </c>
      <c r="E64" s="101" t="str">
        <f>IF(②選手情報入力!G65="","",②選手情報入力!G65)</f>
        <v/>
      </c>
      <c r="F64" s="100" t="str">
        <f>IF(②選手情報入力!H65="","",②選手情報入力!H65)</f>
        <v/>
      </c>
      <c r="G64" s="101" t="str">
        <f>IF(②選手情報入力!I65="","",②選手情報入力!I65)</f>
        <v/>
      </c>
      <c r="H64" s="100" t="str">
        <f>IF(②選手情報入力!J65="","",②選手情報入力!J65)</f>
        <v/>
      </c>
      <c r="I64" s="101" t="str">
        <f>IF(②選手情報入力!K65="","",②選手情報入力!K65)</f>
        <v/>
      </c>
      <c r="J64" s="101" t="str">
        <f>IF(②選手情報入力!N65="","",②選手情報入力!N65)</f>
        <v/>
      </c>
      <c r="K64" s="101" t="str">
        <f>IF(②選手情報入力!O65="","",②選手情報入力!O65)</f>
        <v/>
      </c>
      <c r="L64" s="101" t="str">
        <f>IF(②選手情報入力!P65="","",②選手情報入力!P65)</f>
        <v/>
      </c>
    </row>
    <row r="65" spans="1:12" s="93" customFormat="1" ht="18" customHeight="1">
      <c r="A65" s="102">
        <v>57</v>
      </c>
      <c r="B65" s="103" t="str">
        <f>IF(②選手情報入力!B66="","",②選手情報入力!B66)</f>
        <v/>
      </c>
      <c r="C65" s="122" t="str">
        <f>IF(②選手情報入力!C66="","",②選手情報入力!C66)</f>
        <v/>
      </c>
      <c r="D65" s="103" t="str">
        <f>IF(②選手情報入力!F66="","",②選手情報入力!F66)</f>
        <v/>
      </c>
      <c r="E65" s="103" t="str">
        <f>IF(②選手情報入力!G66="","",②選手情報入力!G66)</f>
        <v/>
      </c>
      <c r="F65" s="102" t="str">
        <f>IF(②選手情報入力!H66="","",②選手情報入力!H66)</f>
        <v/>
      </c>
      <c r="G65" s="103" t="str">
        <f>IF(②選手情報入力!I66="","",②選手情報入力!I66)</f>
        <v/>
      </c>
      <c r="H65" s="102" t="str">
        <f>IF(②選手情報入力!J66="","",②選手情報入力!J66)</f>
        <v/>
      </c>
      <c r="I65" s="103" t="str">
        <f>IF(②選手情報入力!K66="","",②選手情報入力!K66)</f>
        <v/>
      </c>
      <c r="J65" s="103" t="str">
        <f>IF(②選手情報入力!N66="","",②選手情報入力!N66)</f>
        <v/>
      </c>
      <c r="K65" s="103" t="str">
        <f>IF(②選手情報入力!O66="","",②選手情報入力!O66)</f>
        <v/>
      </c>
      <c r="L65" s="103" t="str">
        <f>IF(②選手情報入力!P66="","",②選手情報入力!P66)</f>
        <v/>
      </c>
    </row>
    <row r="66" spans="1:12" s="93" customFormat="1" ht="18" customHeight="1">
      <c r="A66" s="102">
        <v>58</v>
      </c>
      <c r="B66" s="103" t="str">
        <f>IF(②選手情報入力!B67="","",②選手情報入力!B67)</f>
        <v/>
      </c>
      <c r="C66" s="122" t="str">
        <f>IF(②選手情報入力!C67="","",②選手情報入力!C67)</f>
        <v/>
      </c>
      <c r="D66" s="103" t="str">
        <f>IF(②選手情報入力!F67="","",②選手情報入力!F67)</f>
        <v/>
      </c>
      <c r="E66" s="103" t="str">
        <f>IF(②選手情報入力!G67="","",②選手情報入力!G67)</f>
        <v/>
      </c>
      <c r="F66" s="102" t="str">
        <f>IF(②選手情報入力!H67="","",②選手情報入力!H67)</f>
        <v/>
      </c>
      <c r="G66" s="103" t="str">
        <f>IF(②選手情報入力!I67="","",②選手情報入力!I67)</f>
        <v/>
      </c>
      <c r="H66" s="102" t="str">
        <f>IF(②選手情報入力!J67="","",②選手情報入力!J67)</f>
        <v/>
      </c>
      <c r="I66" s="103" t="str">
        <f>IF(②選手情報入力!K67="","",②選手情報入力!K67)</f>
        <v/>
      </c>
      <c r="J66" s="103" t="str">
        <f>IF(②選手情報入力!N67="","",②選手情報入力!N67)</f>
        <v/>
      </c>
      <c r="K66" s="103" t="str">
        <f>IF(②選手情報入力!O67="","",②選手情報入力!O67)</f>
        <v/>
      </c>
      <c r="L66" s="103" t="str">
        <f>IF(②選手情報入力!P67="","",②選手情報入力!P67)</f>
        <v/>
      </c>
    </row>
    <row r="67" spans="1:12" s="93" customFormat="1" ht="18" customHeight="1">
      <c r="A67" s="102">
        <v>59</v>
      </c>
      <c r="B67" s="103" t="str">
        <f>IF(②選手情報入力!B68="","",②選手情報入力!B68)</f>
        <v/>
      </c>
      <c r="C67" s="122" t="str">
        <f>IF(②選手情報入力!C68="","",②選手情報入力!C68)</f>
        <v/>
      </c>
      <c r="D67" s="103" t="str">
        <f>IF(②選手情報入力!F68="","",②選手情報入力!F68)</f>
        <v/>
      </c>
      <c r="E67" s="103" t="str">
        <f>IF(②選手情報入力!G68="","",②選手情報入力!G68)</f>
        <v/>
      </c>
      <c r="F67" s="102" t="str">
        <f>IF(②選手情報入力!H68="","",②選手情報入力!H68)</f>
        <v/>
      </c>
      <c r="G67" s="103" t="str">
        <f>IF(②選手情報入力!I68="","",②選手情報入力!I68)</f>
        <v/>
      </c>
      <c r="H67" s="102" t="str">
        <f>IF(②選手情報入力!J68="","",②選手情報入力!J68)</f>
        <v/>
      </c>
      <c r="I67" s="103" t="str">
        <f>IF(②選手情報入力!K68="","",②選手情報入力!K68)</f>
        <v/>
      </c>
      <c r="J67" s="103" t="str">
        <f>IF(②選手情報入力!N68="","",②選手情報入力!N68)</f>
        <v/>
      </c>
      <c r="K67" s="103" t="str">
        <f>IF(②選手情報入力!O68="","",②選手情報入力!O68)</f>
        <v/>
      </c>
      <c r="L67" s="103" t="str">
        <f>IF(②選手情報入力!P68="","",②選手情報入力!P68)</f>
        <v/>
      </c>
    </row>
    <row r="68" spans="1:12" s="93" customFormat="1" ht="18" customHeight="1">
      <c r="A68" s="104">
        <v>60</v>
      </c>
      <c r="B68" s="105" t="str">
        <f>IF(②選手情報入力!B69="","",②選手情報入力!B69)</f>
        <v/>
      </c>
      <c r="C68" s="124" t="str">
        <f>IF(②選手情報入力!C69="","",②選手情報入力!C69)</f>
        <v/>
      </c>
      <c r="D68" s="105" t="str">
        <f>IF(②選手情報入力!F69="","",②選手情報入力!F69)</f>
        <v/>
      </c>
      <c r="E68" s="105" t="str">
        <f>IF(②選手情報入力!G69="","",②選手情報入力!G69)</f>
        <v/>
      </c>
      <c r="F68" s="104" t="str">
        <f>IF(②選手情報入力!H69="","",②選手情報入力!H69)</f>
        <v/>
      </c>
      <c r="G68" s="105" t="str">
        <f>IF(②選手情報入力!I69="","",②選手情報入力!I69)</f>
        <v/>
      </c>
      <c r="H68" s="104" t="str">
        <f>IF(②選手情報入力!J69="","",②選手情報入力!J69)</f>
        <v/>
      </c>
      <c r="I68" s="105" t="str">
        <f>IF(②選手情報入力!K69="","",②選手情報入力!K69)</f>
        <v/>
      </c>
      <c r="J68" s="105" t="str">
        <f>IF(②選手情報入力!N69="","",②選手情報入力!N69)</f>
        <v/>
      </c>
      <c r="K68" s="105" t="str">
        <f>IF(②選手情報入力!O69="","",②選手情報入力!O69)</f>
        <v/>
      </c>
      <c r="L68" s="105" t="str">
        <f>IF(②選手情報入力!P69="","",②選手情報入力!P69)</f>
        <v/>
      </c>
    </row>
    <row r="69" spans="1:12" s="93" customFormat="1" ht="18" customHeight="1">
      <c r="A69" s="108">
        <v>61</v>
      </c>
      <c r="B69" s="109" t="str">
        <f>IF(②選手情報入力!B70="","",②選手情報入力!B70)</f>
        <v/>
      </c>
      <c r="C69" s="125" t="str">
        <f>IF(②選手情報入力!C70="","",②選手情報入力!C70)</f>
        <v/>
      </c>
      <c r="D69" s="109" t="str">
        <f>IF(②選手情報入力!F70="","",②選手情報入力!F70)</f>
        <v/>
      </c>
      <c r="E69" s="109" t="str">
        <f>IF(②選手情報入力!G70="","",②選手情報入力!G70)</f>
        <v/>
      </c>
      <c r="F69" s="108" t="str">
        <f>IF(②選手情報入力!H70="","",②選手情報入力!H70)</f>
        <v/>
      </c>
      <c r="G69" s="109" t="str">
        <f>IF(②選手情報入力!I70="","",②選手情報入力!I70)</f>
        <v/>
      </c>
      <c r="H69" s="108" t="str">
        <f>IF(②選手情報入力!J70="","",②選手情報入力!J70)</f>
        <v/>
      </c>
      <c r="I69" s="109" t="str">
        <f>IF(②選手情報入力!K70="","",②選手情報入力!K70)</f>
        <v/>
      </c>
      <c r="J69" s="109" t="str">
        <f>IF(②選手情報入力!N70="","",②選手情報入力!N70)</f>
        <v/>
      </c>
      <c r="K69" s="109" t="str">
        <f>IF(②選手情報入力!O70="","",②選手情報入力!O70)</f>
        <v/>
      </c>
      <c r="L69" s="109" t="str">
        <f>IF(②選手情報入力!P70="","",②選手情報入力!P70)</f>
        <v/>
      </c>
    </row>
    <row r="70" spans="1:12" s="93" customFormat="1" ht="18" customHeight="1">
      <c r="A70" s="102">
        <v>62</v>
      </c>
      <c r="B70" s="103" t="str">
        <f>IF(②選手情報入力!B71="","",②選手情報入力!B71)</f>
        <v/>
      </c>
      <c r="C70" s="122" t="str">
        <f>IF(②選手情報入力!C71="","",②選手情報入力!C71)</f>
        <v/>
      </c>
      <c r="D70" s="103" t="str">
        <f>IF(②選手情報入力!F71="","",②選手情報入力!F71)</f>
        <v/>
      </c>
      <c r="E70" s="103" t="str">
        <f>IF(②選手情報入力!G71="","",②選手情報入力!G71)</f>
        <v/>
      </c>
      <c r="F70" s="102" t="str">
        <f>IF(②選手情報入力!H71="","",②選手情報入力!H71)</f>
        <v/>
      </c>
      <c r="G70" s="103" t="str">
        <f>IF(②選手情報入力!I71="","",②選手情報入力!I71)</f>
        <v/>
      </c>
      <c r="H70" s="102" t="str">
        <f>IF(②選手情報入力!J71="","",②選手情報入力!J71)</f>
        <v/>
      </c>
      <c r="I70" s="103" t="str">
        <f>IF(②選手情報入力!K71="","",②選手情報入力!K71)</f>
        <v/>
      </c>
      <c r="J70" s="103" t="str">
        <f>IF(②選手情報入力!N71="","",②選手情報入力!N71)</f>
        <v/>
      </c>
      <c r="K70" s="103" t="str">
        <f>IF(②選手情報入力!O71="","",②選手情報入力!O71)</f>
        <v/>
      </c>
      <c r="L70" s="103" t="str">
        <f>IF(②選手情報入力!P71="","",②選手情報入力!P71)</f>
        <v/>
      </c>
    </row>
    <row r="71" spans="1:12" s="93" customFormat="1" ht="18" customHeight="1">
      <c r="A71" s="102">
        <v>63</v>
      </c>
      <c r="B71" s="103" t="str">
        <f>IF(②選手情報入力!B72="","",②選手情報入力!B72)</f>
        <v/>
      </c>
      <c r="C71" s="122" t="str">
        <f>IF(②選手情報入力!C72="","",②選手情報入力!C72)</f>
        <v/>
      </c>
      <c r="D71" s="103" t="str">
        <f>IF(②選手情報入力!F72="","",②選手情報入力!F72)</f>
        <v/>
      </c>
      <c r="E71" s="103" t="str">
        <f>IF(②選手情報入力!G72="","",②選手情報入力!G72)</f>
        <v/>
      </c>
      <c r="F71" s="102" t="str">
        <f>IF(②選手情報入力!H72="","",②選手情報入力!H72)</f>
        <v/>
      </c>
      <c r="G71" s="103" t="str">
        <f>IF(②選手情報入力!I72="","",②選手情報入力!I72)</f>
        <v/>
      </c>
      <c r="H71" s="102" t="str">
        <f>IF(②選手情報入力!J72="","",②選手情報入力!J72)</f>
        <v/>
      </c>
      <c r="I71" s="103" t="str">
        <f>IF(②選手情報入力!K72="","",②選手情報入力!K72)</f>
        <v/>
      </c>
      <c r="J71" s="103" t="str">
        <f>IF(②選手情報入力!N72="","",②選手情報入力!N72)</f>
        <v/>
      </c>
      <c r="K71" s="103" t="str">
        <f>IF(②選手情報入力!O72="","",②選手情報入力!O72)</f>
        <v/>
      </c>
      <c r="L71" s="103" t="str">
        <f>IF(②選手情報入力!P72="","",②選手情報入力!P72)</f>
        <v/>
      </c>
    </row>
    <row r="72" spans="1:12" s="93" customFormat="1" ht="18" customHeight="1">
      <c r="A72" s="102">
        <v>64</v>
      </c>
      <c r="B72" s="103" t="str">
        <f>IF(②選手情報入力!B73="","",②選手情報入力!B73)</f>
        <v/>
      </c>
      <c r="C72" s="122" t="str">
        <f>IF(②選手情報入力!C73="","",②選手情報入力!C73)</f>
        <v/>
      </c>
      <c r="D72" s="103" t="str">
        <f>IF(②選手情報入力!F73="","",②選手情報入力!F73)</f>
        <v/>
      </c>
      <c r="E72" s="103" t="str">
        <f>IF(②選手情報入力!G73="","",②選手情報入力!G73)</f>
        <v/>
      </c>
      <c r="F72" s="102" t="str">
        <f>IF(②選手情報入力!H73="","",②選手情報入力!H73)</f>
        <v/>
      </c>
      <c r="G72" s="103" t="str">
        <f>IF(②選手情報入力!I73="","",②選手情報入力!I73)</f>
        <v/>
      </c>
      <c r="H72" s="102" t="str">
        <f>IF(②選手情報入力!J73="","",②選手情報入力!J73)</f>
        <v/>
      </c>
      <c r="I72" s="103" t="str">
        <f>IF(②選手情報入力!K73="","",②選手情報入力!K73)</f>
        <v/>
      </c>
      <c r="J72" s="103" t="str">
        <f>IF(②選手情報入力!N73="","",②選手情報入力!N73)</f>
        <v/>
      </c>
      <c r="K72" s="103" t="str">
        <f>IF(②選手情報入力!O73="","",②選手情報入力!O73)</f>
        <v/>
      </c>
      <c r="L72" s="103" t="str">
        <f>IF(②選手情報入力!P73="","",②選手情報入力!P73)</f>
        <v/>
      </c>
    </row>
    <row r="73" spans="1:12" s="93" customFormat="1" ht="18" customHeight="1">
      <c r="A73" s="106">
        <v>65</v>
      </c>
      <c r="B73" s="107" t="str">
        <f>IF(②選手情報入力!B74="","",②選手情報入力!B74)</f>
        <v/>
      </c>
      <c r="C73" s="123" t="str">
        <f>IF(②選手情報入力!C74="","",②選手情報入力!C74)</f>
        <v/>
      </c>
      <c r="D73" s="107" t="str">
        <f>IF(②選手情報入力!F74="","",②選手情報入力!F74)</f>
        <v/>
      </c>
      <c r="E73" s="107" t="str">
        <f>IF(②選手情報入力!G74="","",②選手情報入力!G74)</f>
        <v/>
      </c>
      <c r="F73" s="106" t="str">
        <f>IF(②選手情報入力!H74="","",②選手情報入力!H74)</f>
        <v/>
      </c>
      <c r="G73" s="107" t="str">
        <f>IF(②選手情報入力!I74="","",②選手情報入力!I74)</f>
        <v/>
      </c>
      <c r="H73" s="106" t="str">
        <f>IF(②選手情報入力!J74="","",②選手情報入力!J74)</f>
        <v/>
      </c>
      <c r="I73" s="107" t="str">
        <f>IF(②選手情報入力!K74="","",②選手情報入力!K74)</f>
        <v/>
      </c>
      <c r="J73" s="107" t="str">
        <f>IF(②選手情報入力!N74="","",②選手情報入力!N74)</f>
        <v/>
      </c>
      <c r="K73" s="107" t="str">
        <f>IF(②選手情報入力!O74="","",②選手情報入力!O74)</f>
        <v/>
      </c>
      <c r="L73" s="107" t="str">
        <f>IF(②選手情報入力!P74="","",②選手情報入力!P74)</f>
        <v/>
      </c>
    </row>
    <row r="74" spans="1:12" s="93" customFormat="1" ht="18" customHeight="1">
      <c r="A74" s="100">
        <v>66</v>
      </c>
      <c r="B74" s="101" t="str">
        <f>IF(②選手情報入力!B75="","",②選手情報入力!B75)</f>
        <v/>
      </c>
      <c r="C74" s="121" t="str">
        <f>IF(②選手情報入力!C75="","",②選手情報入力!C75)</f>
        <v/>
      </c>
      <c r="D74" s="101" t="str">
        <f>IF(②選手情報入力!F75="","",②選手情報入力!F75)</f>
        <v/>
      </c>
      <c r="E74" s="101" t="str">
        <f>IF(②選手情報入力!G75="","",②選手情報入力!G75)</f>
        <v/>
      </c>
      <c r="F74" s="100" t="str">
        <f>IF(②選手情報入力!H75="","",②選手情報入力!H75)</f>
        <v/>
      </c>
      <c r="G74" s="101" t="str">
        <f>IF(②選手情報入力!I75="","",②選手情報入力!I75)</f>
        <v/>
      </c>
      <c r="H74" s="100" t="str">
        <f>IF(②選手情報入力!J75="","",②選手情報入力!J75)</f>
        <v/>
      </c>
      <c r="I74" s="101" t="str">
        <f>IF(②選手情報入力!K75="","",②選手情報入力!K75)</f>
        <v/>
      </c>
      <c r="J74" s="101" t="str">
        <f>IF(②選手情報入力!N75="","",②選手情報入力!N75)</f>
        <v/>
      </c>
      <c r="K74" s="101" t="str">
        <f>IF(②選手情報入力!O75="","",②選手情報入力!O75)</f>
        <v/>
      </c>
      <c r="L74" s="101" t="str">
        <f>IF(②選手情報入力!P75="","",②選手情報入力!P75)</f>
        <v/>
      </c>
    </row>
    <row r="75" spans="1:12" s="93" customFormat="1" ht="18" customHeight="1">
      <c r="A75" s="102">
        <v>67</v>
      </c>
      <c r="B75" s="103" t="str">
        <f>IF(②選手情報入力!B76="","",②選手情報入力!B76)</f>
        <v/>
      </c>
      <c r="C75" s="122" t="str">
        <f>IF(②選手情報入力!C76="","",②選手情報入力!C76)</f>
        <v/>
      </c>
      <c r="D75" s="103" t="str">
        <f>IF(②選手情報入力!F76="","",②選手情報入力!F76)</f>
        <v/>
      </c>
      <c r="E75" s="103" t="str">
        <f>IF(②選手情報入力!G76="","",②選手情報入力!G76)</f>
        <v/>
      </c>
      <c r="F75" s="102" t="str">
        <f>IF(②選手情報入力!H76="","",②選手情報入力!H76)</f>
        <v/>
      </c>
      <c r="G75" s="103" t="str">
        <f>IF(②選手情報入力!I76="","",②選手情報入力!I76)</f>
        <v/>
      </c>
      <c r="H75" s="102" t="str">
        <f>IF(②選手情報入力!J76="","",②選手情報入力!J76)</f>
        <v/>
      </c>
      <c r="I75" s="103" t="str">
        <f>IF(②選手情報入力!K76="","",②選手情報入力!K76)</f>
        <v/>
      </c>
      <c r="J75" s="103" t="str">
        <f>IF(②選手情報入力!N76="","",②選手情報入力!N76)</f>
        <v/>
      </c>
      <c r="K75" s="103" t="str">
        <f>IF(②選手情報入力!O76="","",②選手情報入力!O76)</f>
        <v/>
      </c>
      <c r="L75" s="103" t="str">
        <f>IF(②選手情報入力!P76="","",②選手情報入力!P76)</f>
        <v/>
      </c>
    </row>
    <row r="76" spans="1:12" s="93" customFormat="1" ht="18" customHeight="1">
      <c r="A76" s="102">
        <v>68</v>
      </c>
      <c r="B76" s="103" t="str">
        <f>IF(②選手情報入力!B77="","",②選手情報入力!B77)</f>
        <v/>
      </c>
      <c r="C76" s="122" t="str">
        <f>IF(②選手情報入力!C77="","",②選手情報入力!C77)</f>
        <v/>
      </c>
      <c r="D76" s="103" t="str">
        <f>IF(②選手情報入力!F77="","",②選手情報入力!F77)</f>
        <v/>
      </c>
      <c r="E76" s="103" t="str">
        <f>IF(②選手情報入力!G77="","",②選手情報入力!G77)</f>
        <v/>
      </c>
      <c r="F76" s="102" t="str">
        <f>IF(②選手情報入力!H77="","",②選手情報入力!H77)</f>
        <v/>
      </c>
      <c r="G76" s="103" t="str">
        <f>IF(②選手情報入力!I77="","",②選手情報入力!I77)</f>
        <v/>
      </c>
      <c r="H76" s="102" t="str">
        <f>IF(②選手情報入力!J77="","",②選手情報入力!J77)</f>
        <v/>
      </c>
      <c r="I76" s="103" t="str">
        <f>IF(②選手情報入力!K77="","",②選手情報入力!K77)</f>
        <v/>
      </c>
      <c r="J76" s="103" t="str">
        <f>IF(②選手情報入力!N77="","",②選手情報入力!N77)</f>
        <v/>
      </c>
      <c r="K76" s="103" t="str">
        <f>IF(②選手情報入力!O77="","",②選手情報入力!O77)</f>
        <v/>
      </c>
      <c r="L76" s="103" t="str">
        <f>IF(②選手情報入力!P77="","",②選手情報入力!P77)</f>
        <v/>
      </c>
    </row>
    <row r="77" spans="1:12" s="93" customFormat="1" ht="18" customHeight="1">
      <c r="A77" s="102">
        <v>69</v>
      </c>
      <c r="B77" s="103" t="str">
        <f>IF(②選手情報入力!B78="","",②選手情報入力!B78)</f>
        <v/>
      </c>
      <c r="C77" s="122" t="str">
        <f>IF(②選手情報入力!C78="","",②選手情報入力!C78)</f>
        <v/>
      </c>
      <c r="D77" s="103" t="str">
        <f>IF(②選手情報入力!F78="","",②選手情報入力!F78)</f>
        <v/>
      </c>
      <c r="E77" s="103" t="str">
        <f>IF(②選手情報入力!G78="","",②選手情報入力!G78)</f>
        <v/>
      </c>
      <c r="F77" s="102" t="str">
        <f>IF(②選手情報入力!H78="","",②選手情報入力!H78)</f>
        <v/>
      </c>
      <c r="G77" s="103" t="str">
        <f>IF(②選手情報入力!I78="","",②選手情報入力!I78)</f>
        <v/>
      </c>
      <c r="H77" s="102" t="str">
        <f>IF(②選手情報入力!J78="","",②選手情報入力!J78)</f>
        <v/>
      </c>
      <c r="I77" s="103" t="str">
        <f>IF(②選手情報入力!K78="","",②選手情報入力!K78)</f>
        <v/>
      </c>
      <c r="J77" s="103" t="str">
        <f>IF(②選手情報入力!N78="","",②選手情報入力!N78)</f>
        <v/>
      </c>
      <c r="K77" s="103" t="str">
        <f>IF(②選手情報入力!O78="","",②選手情報入力!O78)</f>
        <v/>
      </c>
      <c r="L77" s="103" t="str">
        <f>IF(②選手情報入力!P78="","",②選手情報入力!P78)</f>
        <v/>
      </c>
    </row>
    <row r="78" spans="1:12" s="93" customFormat="1" ht="18" customHeight="1">
      <c r="A78" s="104">
        <v>70</v>
      </c>
      <c r="B78" s="105" t="str">
        <f>IF(②選手情報入力!B79="","",②選手情報入力!B79)</f>
        <v/>
      </c>
      <c r="C78" s="124" t="str">
        <f>IF(②選手情報入力!C79="","",②選手情報入力!C79)</f>
        <v/>
      </c>
      <c r="D78" s="105" t="str">
        <f>IF(②選手情報入力!F79="","",②選手情報入力!F79)</f>
        <v/>
      </c>
      <c r="E78" s="105" t="str">
        <f>IF(②選手情報入力!G79="","",②選手情報入力!G79)</f>
        <v/>
      </c>
      <c r="F78" s="104" t="str">
        <f>IF(②選手情報入力!H79="","",②選手情報入力!H79)</f>
        <v/>
      </c>
      <c r="G78" s="105" t="str">
        <f>IF(②選手情報入力!I79="","",②選手情報入力!I79)</f>
        <v/>
      </c>
      <c r="H78" s="104" t="str">
        <f>IF(②選手情報入力!J79="","",②選手情報入力!J79)</f>
        <v/>
      </c>
      <c r="I78" s="105" t="str">
        <f>IF(②選手情報入力!K79="","",②選手情報入力!K79)</f>
        <v/>
      </c>
      <c r="J78" s="105" t="str">
        <f>IF(②選手情報入力!N79="","",②選手情報入力!N79)</f>
        <v/>
      </c>
      <c r="K78" s="105" t="str">
        <f>IF(②選手情報入力!O79="","",②選手情報入力!O79)</f>
        <v/>
      </c>
      <c r="L78" s="105" t="str">
        <f>IF(②選手情報入力!P79="","",②選手情報入力!P79)</f>
        <v/>
      </c>
    </row>
    <row r="79" spans="1:12" s="93" customFormat="1" ht="18" customHeight="1">
      <c r="A79" s="108">
        <v>71</v>
      </c>
      <c r="B79" s="109" t="str">
        <f>IF(②選手情報入力!B80="","",②選手情報入力!B80)</f>
        <v/>
      </c>
      <c r="C79" s="125" t="str">
        <f>IF(②選手情報入力!C80="","",②選手情報入力!C80)</f>
        <v/>
      </c>
      <c r="D79" s="109" t="str">
        <f>IF(②選手情報入力!F80="","",②選手情報入力!F80)</f>
        <v/>
      </c>
      <c r="E79" s="109" t="str">
        <f>IF(②選手情報入力!G80="","",②選手情報入力!G80)</f>
        <v/>
      </c>
      <c r="F79" s="108" t="str">
        <f>IF(②選手情報入力!H80="","",②選手情報入力!H80)</f>
        <v/>
      </c>
      <c r="G79" s="109" t="str">
        <f>IF(②選手情報入力!I80="","",②選手情報入力!I80)</f>
        <v/>
      </c>
      <c r="H79" s="108" t="str">
        <f>IF(②選手情報入力!J80="","",②選手情報入力!J80)</f>
        <v/>
      </c>
      <c r="I79" s="109" t="str">
        <f>IF(②選手情報入力!K80="","",②選手情報入力!K80)</f>
        <v/>
      </c>
      <c r="J79" s="109" t="str">
        <f>IF(②選手情報入力!N80="","",②選手情報入力!N80)</f>
        <v/>
      </c>
      <c r="K79" s="109" t="str">
        <f>IF(②選手情報入力!O80="","",②選手情報入力!O80)</f>
        <v/>
      </c>
      <c r="L79" s="109" t="str">
        <f>IF(②選手情報入力!P80="","",②選手情報入力!P80)</f>
        <v/>
      </c>
    </row>
    <row r="80" spans="1:12" s="93" customFormat="1" ht="18" customHeight="1">
      <c r="A80" s="102">
        <v>72</v>
      </c>
      <c r="B80" s="103" t="str">
        <f>IF(②選手情報入力!B81="","",②選手情報入力!B81)</f>
        <v/>
      </c>
      <c r="C80" s="122" t="str">
        <f>IF(②選手情報入力!C81="","",②選手情報入力!C81)</f>
        <v/>
      </c>
      <c r="D80" s="103" t="str">
        <f>IF(②選手情報入力!F81="","",②選手情報入力!F81)</f>
        <v/>
      </c>
      <c r="E80" s="103" t="str">
        <f>IF(②選手情報入力!G81="","",②選手情報入力!G81)</f>
        <v/>
      </c>
      <c r="F80" s="102" t="str">
        <f>IF(②選手情報入力!H81="","",②選手情報入力!H81)</f>
        <v/>
      </c>
      <c r="G80" s="103" t="str">
        <f>IF(②選手情報入力!I81="","",②選手情報入力!I81)</f>
        <v/>
      </c>
      <c r="H80" s="102" t="str">
        <f>IF(②選手情報入力!J81="","",②選手情報入力!J81)</f>
        <v/>
      </c>
      <c r="I80" s="103" t="str">
        <f>IF(②選手情報入力!K81="","",②選手情報入力!K81)</f>
        <v/>
      </c>
      <c r="J80" s="103" t="str">
        <f>IF(②選手情報入力!N81="","",②選手情報入力!N81)</f>
        <v/>
      </c>
      <c r="K80" s="103" t="str">
        <f>IF(②選手情報入力!O81="","",②選手情報入力!O81)</f>
        <v/>
      </c>
      <c r="L80" s="103" t="str">
        <f>IF(②選手情報入力!P81="","",②選手情報入力!P81)</f>
        <v/>
      </c>
    </row>
    <row r="81" spans="1:12" s="93" customFormat="1" ht="18" customHeight="1">
      <c r="A81" s="102">
        <v>73</v>
      </c>
      <c r="B81" s="103" t="str">
        <f>IF(②選手情報入力!B82="","",②選手情報入力!B82)</f>
        <v/>
      </c>
      <c r="C81" s="122" t="str">
        <f>IF(②選手情報入力!C82="","",②選手情報入力!C82)</f>
        <v/>
      </c>
      <c r="D81" s="103" t="str">
        <f>IF(②選手情報入力!F82="","",②選手情報入力!F82)</f>
        <v/>
      </c>
      <c r="E81" s="103" t="str">
        <f>IF(②選手情報入力!G82="","",②選手情報入力!G82)</f>
        <v/>
      </c>
      <c r="F81" s="102" t="str">
        <f>IF(②選手情報入力!H82="","",②選手情報入力!H82)</f>
        <v/>
      </c>
      <c r="G81" s="103" t="str">
        <f>IF(②選手情報入力!I82="","",②選手情報入力!I82)</f>
        <v/>
      </c>
      <c r="H81" s="102" t="str">
        <f>IF(②選手情報入力!J82="","",②選手情報入力!J82)</f>
        <v/>
      </c>
      <c r="I81" s="103" t="str">
        <f>IF(②選手情報入力!K82="","",②選手情報入力!K82)</f>
        <v/>
      </c>
      <c r="J81" s="103" t="str">
        <f>IF(②選手情報入力!N82="","",②選手情報入力!N82)</f>
        <v/>
      </c>
      <c r="K81" s="103" t="str">
        <f>IF(②選手情報入力!O82="","",②選手情報入力!O82)</f>
        <v/>
      </c>
      <c r="L81" s="103" t="str">
        <f>IF(②選手情報入力!P82="","",②選手情報入力!P82)</f>
        <v/>
      </c>
    </row>
    <row r="82" spans="1:12" s="93" customFormat="1" ht="18" customHeight="1">
      <c r="A82" s="102">
        <v>74</v>
      </c>
      <c r="B82" s="103" t="str">
        <f>IF(②選手情報入力!B83="","",②選手情報入力!B83)</f>
        <v/>
      </c>
      <c r="C82" s="122" t="str">
        <f>IF(②選手情報入力!C83="","",②選手情報入力!C83)</f>
        <v/>
      </c>
      <c r="D82" s="103" t="str">
        <f>IF(②選手情報入力!F83="","",②選手情報入力!F83)</f>
        <v/>
      </c>
      <c r="E82" s="103" t="str">
        <f>IF(②選手情報入力!G83="","",②選手情報入力!G83)</f>
        <v/>
      </c>
      <c r="F82" s="102" t="str">
        <f>IF(②選手情報入力!H83="","",②選手情報入力!H83)</f>
        <v/>
      </c>
      <c r="G82" s="103" t="str">
        <f>IF(②選手情報入力!I83="","",②選手情報入力!I83)</f>
        <v/>
      </c>
      <c r="H82" s="102" t="str">
        <f>IF(②選手情報入力!J83="","",②選手情報入力!J83)</f>
        <v/>
      </c>
      <c r="I82" s="103" t="str">
        <f>IF(②選手情報入力!K83="","",②選手情報入力!K83)</f>
        <v/>
      </c>
      <c r="J82" s="103" t="str">
        <f>IF(②選手情報入力!N83="","",②選手情報入力!N83)</f>
        <v/>
      </c>
      <c r="K82" s="103" t="str">
        <f>IF(②選手情報入力!O83="","",②選手情報入力!O83)</f>
        <v/>
      </c>
      <c r="L82" s="103" t="str">
        <f>IF(②選手情報入力!P83="","",②選手情報入力!P83)</f>
        <v/>
      </c>
    </row>
    <row r="83" spans="1:12" s="93" customFormat="1" ht="18" customHeight="1">
      <c r="A83" s="106">
        <v>75</v>
      </c>
      <c r="B83" s="107" t="str">
        <f>IF(②選手情報入力!B84="","",②選手情報入力!B84)</f>
        <v/>
      </c>
      <c r="C83" s="123" t="str">
        <f>IF(②選手情報入力!C84="","",②選手情報入力!C84)</f>
        <v/>
      </c>
      <c r="D83" s="107" t="str">
        <f>IF(②選手情報入力!F84="","",②選手情報入力!F84)</f>
        <v/>
      </c>
      <c r="E83" s="107" t="str">
        <f>IF(②選手情報入力!G84="","",②選手情報入力!G84)</f>
        <v/>
      </c>
      <c r="F83" s="106" t="str">
        <f>IF(②選手情報入力!H84="","",②選手情報入力!H84)</f>
        <v/>
      </c>
      <c r="G83" s="107" t="str">
        <f>IF(②選手情報入力!I84="","",②選手情報入力!I84)</f>
        <v/>
      </c>
      <c r="H83" s="106" t="str">
        <f>IF(②選手情報入力!J84="","",②選手情報入力!J84)</f>
        <v/>
      </c>
      <c r="I83" s="107" t="str">
        <f>IF(②選手情報入力!K84="","",②選手情報入力!K84)</f>
        <v/>
      </c>
      <c r="J83" s="107" t="str">
        <f>IF(②選手情報入力!N84="","",②選手情報入力!N84)</f>
        <v/>
      </c>
      <c r="K83" s="107" t="str">
        <f>IF(②選手情報入力!O84="","",②選手情報入力!O84)</f>
        <v/>
      </c>
      <c r="L83" s="107" t="str">
        <f>IF(②選手情報入力!P84="","",②選手情報入力!P84)</f>
        <v/>
      </c>
    </row>
    <row r="84" spans="1:12" s="93" customFormat="1" ht="18" customHeight="1">
      <c r="A84" s="100">
        <v>76</v>
      </c>
      <c r="B84" s="101" t="str">
        <f>IF(②選手情報入力!B85="","",②選手情報入力!B85)</f>
        <v/>
      </c>
      <c r="C84" s="121" t="str">
        <f>IF(②選手情報入力!C85="","",②選手情報入力!C85)</f>
        <v/>
      </c>
      <c r="D84" s="101" t="str">
        <f>IF(②選手情報入力!F85="","",②選手情報入力!F85)</f>
        <v/>
      </c>
      <c r="E84" s="101" t="str">
        <f>IF(②選手情報入力!G85="","",②選手情報入力!G85)</f>
        <v/>
      </c>
      <c r="F84" s="100" t="str">
        <f>IF(②選手情報入力!H85="","",②選手情報入力!H85)</f>
        <v/>
      </c>
      <c r="G84" s="101" t="str">
        <f>IF(②選手情報入力!I85="","",②選手情報入力!I85)</f>
        <v/>
      </c>
      <c r="H84" s="100" t="str">
        <f>IF(②選手情報入力!J85="","",②選手情報入力!J85)</f>
        <v/>
      </c>
      <c r="I84" s="101" t="str">
        <f>IF(②選手情報入力!K85="","",②選手情報入力!K85)</f>
        <v/>
      </c>
      <c r="J84" s="101" t="str">
        <f>IF(②選手情報入力!N85="","",②選手情報入力!N85)</f>
        <v/>
      </c>
      <c r="K84" s="101" t="str">
        <f>IF(②選手情報入力!O85="","",②選手情報入力!O85)</f>
        <v/>
      </c>
      <c r="L84" s="101" t="str">
        <f>IF(②選手情報入力!P85="","",②選手情報入力!P85)</f>
        <v/>
      </c>
    </row>
    <row r="85" spans="1:12" s="93" customFormat="1" ht="18" customHeight="1">
      <c r="A85" s="102">
        <v>77</v>
      </c>
      <c r="B85" s="103" t="str">
        <f>IF(②選手情報入力!B86="","",②選手情報入力!B86)</f>
        <v/>
      </c>
      <c r="C85" s="122" t="str">
        <f>IF(②選手情報入力!C86="","",②選手情報入力!C86)</f>
        <v/>
      </c>
      <c r="D85" s="103" t="str">
        <f>IF(②選手情報入力!F86="","",②選手情報入力!F86)</f>
        <v/>
      </c>
      <c r="E85" s="103" t="str">
        <f>IF(②選手情報入力!G86="","",②選手情報入力!G86)</f>
        <v/>
      </c>
      <c r="F85" s="102" t="str">
        <f>IF(②選手情報入力!H86="","",②選手情報入力!H86)</f>
        <v/>
      </c>
      <c r="G85" s="103" t="str">
        <f>IF(②選手情報入力!I86="","",②選手情報入力!I86)</f>
        <v/>
      </c>
      <c r="H85" s="102" t="str">
        <f>IF(②選手情報入力!J86="","",②選手情報入力!J86)</f>
        <v/>
      </c>
      <c r="I85" s="103" t="str">
        <f>IF(②選手情報入力!K86="","",②選手情報入力!K86)</f>
        <v/>
      </c>
      <c r="J85" s="103" t="str">
        <f>IF(②選手情報入力!N86="","",②選手情報入力!N86)</f>
        <v/>
      </c>
      <c r="K85" s="103" t="str">
        <f>IF(②選手情報入力!O86="","",②選手情報入力!O86)</f>
        <v/>
      </c>
      <c r="L85" s="103" t="str">
        <f>IF(②選手情報入力!P86="","",②選手情報入力!P86)</f>
        <v/>
      </c>
    </row>
    <row r="86" spans="1:12" s="93" customFormat="1" ht="18" customHeight="1">
      <c r="A86" s="102">
        <v>78</v>
      </c>
      <c r="B86" s="103" t="str">
        <f>IF(②選手情報入力!B87="","",②選手情報入力!B87)</f>
        <v/>
      </c>
      <c r="C86" s="122" t="str">
        <f>IF(②選手情報入力!C87="","",②選手情報入力!C87)</f>
        <v/>
      </c>
      <c r="D86" s="103" t="str">
        <f>IF(②選手情報入力!F87="","",②選手情報入力!F87)</f>
        <v/>
      </c>
      <c r="E86" s="103" t="str">
        <f>IF(②選手情報入力!G87="","",②選手情報入力!G87)</f>
        <v/>
      </c>
      <c r="F86" s="102" t="str">
        <f>IF(②選手情報入力!H87="","",②選手情報入力!H87)</f>
        <v/>
      </c>
      <c r="G86" s="103" t="str">
        <f>IF(②選手情報入力!I87="","",②選手情報入力!I87)</f>
        <v/>
      </c>
      <c r="H86" s="102" t="str">
        <f>IF(②選手情報入力!J87="","",②選手情報入力!J87)</f>
        <v/>
      </c>
      <c r="I86" s="103" t="str">
        <f>IF(②選手情報入力!K87="","",②選手情報入力!K87)</f>
        <v/>
      </c>
      <c r="J86" s="103" t="str">
        <f>IF(②選手情報入力!N87="","",②選手情報入力!N87)</f>
        <v/>
      </c>
      <c r="K86" s="103" t="str">
        <f>IF(②選手情報入力!O87="","",②選手情報入力!O87)</f>
        <v/>
      </c>
      <c r="L86" s="103" t="str">
        <f>IF(②選手情報入力!P87="","",②選手情報入力!P87)</f>
        <v/>
      </c>
    </row>
    <row r="87" spans="1:12" s="93" customFormat="1" ht="18" customHeight="1">
      <c r="A87" s="102">
        <v>79</v>
      </c>
      <c r="B87" s="103" t="str">
        <f>IF(②選手情報入力!B88="","",②選手情報入力!B88)</f>
        <v/>
      </c>
      <c r="C87" s="122" t="str">
        <f>IF(②選手情報入力!C88="","",②選手情報入力!C88)</f>
        <v/>
      </c>
      <c r="D87" s="103" t="str">
        <f>IF(②選手情報入力!F88="","",②選手情報入力!F88)</f>
        <v/>
      </c>
      <c r="E87" s="103" t="str">
        <f>IF(②選手情報入力!G88="","",②選手情報入力!G88)</f>
        <v/>
      </c>
      <c r="F87" s="102" t="str">
        <f>IF(②選手情報入力!H88="","",②選手情報入力!H88)</f>
        <v/>
      </c>
      <c r="G87" s="103" t="str">
        <f>IF(②選手情報入力!I88="","",②選手情報入力!I88)</f>
        <v/>
      </c>
      <c r="H87" s="102" t="str">
        <f>IF(②選手情報入力!J88="","",②選手情報入力!J88)</f>
        <v/>
      </c>
      <c r="I87" s="103" t="str">
        <f>IF(②選手情報入力!K88="","",②選手情報入力!K88)</f>
        <v/>
      </c>
      <c r="J87" s="103" t="str">
        <f>IF(②選手情報入力!N88="","",②選手情報入力!N88)</f>
        <v/>
      </c>
      <c r="K87" s="103" t="str">
        <f>IF(②選手情報入力!O88="","",②選手情報入力!O88)</f>
        <v/>
      </c>
      <c r="L87" s="103" t="str">
        <f>IF(②選手情報入力!P88="","",②選手情報入力!P88)</f>
        <v/>
      </c>
    </row>
    <row r="88" spans="1:12" s="93" customFormat="1" ht="18" customHeight="1">
      <c r="A88" s="104">
        <v>80</v>
      </c>
      <c r="B88" s="105" t="str">
        <f>IF(②選手情報入力!B89="","",②選手情報入力!B89)</f>
        <v/>
      </c>
      <c r="C88" s="124" t="str">
        <f>IF(②選手情報入力!C89="","",②選手情報入力!C89)</f>
        <v/>
      </c>
      <c r="D88" s="105" t="str">
        <f>IF(②選手情報入力!F89="","",②選手情報入力!F89)</f>
        <v/>
      </c>
      <c r="E88" s="105" t="str">
        <f>IF(②選手情報入力!G89="","",②選手情報入力!G89)</f>
        <v/>
      </c>
      <c r="F88" s="104" t="str">
        <f>IF(②選手情報入力!H89="","",②選手情報入力!H89)</f>
        <v/>
      </c>
      <c r="G88" s="105" t="str">
        <f>IF(②選手情報入力!I89="","",②選手情報入力!I89)</f>
        <v/>
      </c>
      <c r="H88" s="104" t="str">
        <f>IF(②選手情報入力!J89="","",②選手情報入力!J89)</f>
        <v/>
      </c>
      <c r="I88" s="105" t="str">
        <f>IF(②選手情報入力!K89="","",②選手情報入力!K89)</f>
        <v/>
      </c>
      <c r="J88" s="105" t="str">
        <f>IF(②選手情報入力!N89="","",②選手情報入力!N89)</f>
        <v/>
      </c>
      <c r="K88" s="105" t="str">
        <f>IF(②選手情報入力!O89="","",②選手情報入力!O89)</f>
        <v/>
      </c>
      <c r="L88" s="105" t="str">
        <f>IF(②選手情報入力!P89="","",②選手情報入力!P89)</f>
        <v/>
      </c>
    </row>
    <row r="89" spans="1:12" s="93" customFormat="1" ht="18" customHeight="1">
      <c r="A89" s="108">
        <v>81</v>
      </c>
      <c r="B89" s="109" t="str">
        <f>IF(②選手情報入力!B90="","",②選手情報入力!B90)</f>
        <v/>
      </c>
      <c r="C89" s="125" t="str">
        <f>IF(②選手情報入力!C90="","",②選手情報入力!C90)</f>
        <v/>
      </c>
      <c r="D89" s="109" t="str">
        <f>IF(②選手情報入力!F90="","",②選手情報入力!F90)</f>
        <v/>
      </c>
      <c r="E89" s="109" t="str">
        <f>IF(②選手情報入力!G90="","",②選手情報入力!G90)</f>
        <v/>
      </c>
      <c r="F89" s="108" t="str">
        <f>IF(②選手情報入力!H90="","",②選手情報入力!H90)</f>
        <v/>
      </c>
      <c r="G89" s="109" t="str">
        <f>IF(②選手情報入力!I90="","",②選手情報入力!I90)</f>
        <v/>
      </c>
      <c r="H89" s="108" t="str">
        <f>IF(②選手情報入力!J90="","",②選手情報入力!J90)</f>
        <v/>
      </c>
      <c r="I89" s="109" t="str">
        <f>IF(②選手情報入力!K90="","",②選手情報入力!K90)</f>
        <v/>
      </c>
      <c r="J89" s="109" t="str">
        <f>IF(②選手情報入力!N90="","",②選手情報入力!N90)</f>
        <v/>
      </c>
      <c r="K89" s="109" t="str">
        <f>IF(②選手情報入力!O90="","",②選手情報入力!O90)</f>
        <v/>
      </c>
      <c r="L89" s="109" t="str">
        <f>IF(②選手情報入力!P90="","",②選手情報入力!P90)</f>
        <v/>
      </c>
    </row>
    <row r="90" spans="1:12" s="93" customFormat="1" ht="18" customHeight="1">
      <c r="A90" s="102">
        <v>82</v>
      </c>
      <c r="B90" s="103" t="str">
        <f>IF(②選手情報入力!B91="","",②選手情報入力!B91)</f>
        <v/>
      </c>
      <c r="C90" s="122" t="str">
        <f>IF(②選手情報入力!C91="","",②選手情報入力!C91)</f>
        <v/>
      </c>
      <c r="D90" s="103" t="str">
        <f>IF(②選手情報入力!F91="","",②選手情報入力!F91)</f>
        <v/>
      </c>
      <c r="E90" s="103" t="str">
        <f>IF(②選手情報入力!G91="","",②選手情報入力!G91)</f>
        <v/>
      </c>
      <c r="F90" s="102" t="str">
        <f>IF(②選手情報入力!H91="","",②選手情報入力!H91)</f>
        <v/>
      </c>
      <c r="G90" s="103" t="str">
        <f>IF(②選手情報入力!I91="","",②選手情報入力!I91)</f>
        <v/>
      </c>
      <c r="H90" s="102" t="str">
        <f>IF(②選手情報入力!J91="","",②選手情報入力!J91)</f>
        <v/>
      </c>
      <c r="I90" s="103" t="str">
        <f>IF(②選手情報入力!K91="","",②選手情報入力!K91)</f>
        <v/>
      </c>
      <c r="J90" s="103" t="str">
        <f>IF(②選手情報入力!N91="","",②選手情報入力!N91)</f>
        <v/>
      </c>
      <c r="K90" s="103" t="str">
        <f>IF(②選手情報入力!O91="","",②選手情報入力!O91)</f>
        <v/>
      </c>
      <c r="L90" s="103" t="str">
        <f>IF(②選手情報入力!P91="","",②選手情報入力!P91)</f>
        <v/>
      </c>
    </row>
    <row r="91" spans="1:12" s="93" customFormat="1" ht="18" customHeight="1">
      <c r="A91" s="102">
        <v>83</v>
      </c>
      <c r="B91" s="103" t="str">
        <f>IF(②選手情報入力!B92="","",②選手情報入力!B92)</f>
        <v/>
      </c>
      <c r="C91" s="122" t="str">
        <f>IF(②選手情報入力!C92="","",②選手情報入力!C92)</f>
        <v/>
      </c>
      <c r="D91" s="103" t="str">
        <f>IF(②選手情報入力!F92="","",②選手情報入力!F92)</f>
        <v/>
      </c>
      <c r="E91" s="103" t="str">
        <f>IF(②選手情報入力!G92="","",②選手情報入力!G92)</f>
        <v/>
      </c>
      <c r="F91" s="102" t="str">
        <f>IF(②選手情報入力!H92="","",②選手情報入力!H92)</f>
        <v/>
      </c>
      <c r="G91" s="103" t="str">
        <f>IF(②選手情報入力!I92="","",②選手情報入力!I92)</f>
        <v/>
      </c>
      <c r="H91" s="102" t="str">
        <f>IF(②選手情報入力!J92="","",②選手情報入力!J92)</f>
        <v/>
      </c>
      <c r="I91" s="103" t="str">
        <f>IF(②選手情報入力!K92="","",②選手情報入力!K92)</f>
        <v/>
      </c>
      <c r="J91" s="103" t="str">
        <f>IF(②選手情報入力!N92="","",②選手情報入力!N92)</f>
        <v/>
      </c>
      <c r="K91" s="103" t="str">
        <f>IF(②選手情報入力!O92="","",②選手情報入力!O92)</f>
        <v/>
      </c>
      <c r="L91" s="103" t="str">
        <f>IF(②選手情報入力!P92="","",②選手情報入力!P92)</f>
        <v/>
      </c>
    </row>
    <row r="92" spans="1:12" s="93" customFormat="1" ht="18" customHeight="1">
      <c r="A92" s="102">
        <v>84</v>
      </c>
      <c r="B92" s="103" t="str">
        <f>IF(②選手情報入力!B93="","",②選手情報入力!B93)</f>
        <v/>
      </c>
      <c r="C92" s="122" t="str">
        <f>IF(②選手情報入力!C93="","",②選手情報入力!C93)</f>
        <v/>
      </c>
      <c r="D92" s="103" t="str">
        <f>IF(②選手情報入力!F93="","",②選手情報入力!F93)</f>
        <v/>
      </c>
      <c r="E92" s="103" t="str">
        <f>IF(②選手情報入力!G93="","",②選手情報入力!G93)</f>
        <v/>
      </c>
      <c r="F92" s="102" t="str">
        <f>IF(②選手情報入力!H93="","",②選手情報入力!H93)</f>
        <v/>
      </c>
      <c r="G92" s="103" t="str">
        <f>IF(②選手情報入力!I93="","",②選手情報入力!I93)</f>
        <v/>
      </c>
      <c r="H92" s="102" t="str">
        <f>IF(②選手情報入力!J93="","",②選手情報入力!J93)</f>
        <v/>
      </c>
      <c r="I92" s="103" t="str">
        <f>IF(②選手情報入力!K93="","",②選手情報入力!K93)</f>
        <v/>
      </c>
      <c r="J92" s="103" t="str">
        <f>IF(②選手情報入力!N93="","",②選手情報入力!N93)</f>
        <v/>
      </c>
      <c r="K92" s="103" t="str">
        <f>IF(②選手情報入力!O93="","",②選手情報入力!O93)</f>
        <v/>
      </c>
      <c r="L92" s="103" t="str">
        <f>IF(②選手情報入力!P93="","",②選手情報入力!P93)</f>
        <v/>
      </c>
    </row>
    <row r="93" spans="1:12" s="93" customFormat="1" ht="18" customHeight="1">
      <c r="A93" s="106">
        <v>85</v>
      </c>
      <c r="B93" s="107" t="str">
        <f>IF(②選手情報入力!B94="","",②選手情報入力!B94)</f>
        <v/>
      </c>
      <c r="C93" s="123" t="str">
        <f>IF(②選手情報入力!C94="","",②選手情報入力!C94)</f>
        <v/>
      </c>
      <c r="D93" s="107" t="str">
        <f>IF(②選手情報入力!F94="","",②選手情報入力!F94)</f>
        <v/>
      </c>
      <c r="E93" s="107" t="str">
        <f>IF(②選手情報入力!G94="","",②選手情報入力!G94)</f>
        <v/>
      </c>
      <c r="F93" s="106" t="str">
        <f>IF(②選手情報入力!H94="","",②選手情報入力!H94)</f>
        <v/>
      </c>
      <c r="G93" s="107" t="str">
        <f>IF(②選手情報入力!I94="","",②選手情報入力!I94)</f>
        <v/>
      </c>
      <c r="H93" s="106" t="str">
        <f>IF(②選手情報入力!J94="","",②選手情報入力!J94)</f>
        <v/>
      </c>
      <c r="I93" s="107" t="str">
        <f>IF(②選手情報入力!K94="","",②選手情報入力!K94)</f>
        <v/>
      </c>
      <c r="J93" s="107" t="str">
        <f>IF(②選手情報入力!N94="","",②選手情報入力!N94)</f>
        <v/>
      </c>
      <c r="K93" s="107" t="str">
        <f>IF(②選手情報入力!O94="","",②選手情報入力!O94)</f>
        <v/>
      </c>
      <c r="L93" s="107" t="str">
        <f>IF(②選手情報入力!P94="","",②選手情報入力!P94)</f>
        <v/>
      </c>
    </row>
    <row r="94" spans="1:12" s="93" customFormat="1" ht="18" customHeight="1">
      <c r="A94" s="100">
        <v>86</v>
      </c>
      <c r="B94" s="101" t="str">
        <f>IF(②選手情報入力!B95="","",②選手情報入力!B95)</f>
        <v/>
      </c>
      <c r="C94" s="121" t="str">
        <f>IF(②選手情報入力!C95="","",②選手情報入力!C95)</f>
        <v/>
      </c>
      <c r="D94" s="101" t="str">
        <f>IF(②選手情報入力!F95="","",②選手情報入力!F95)</f>
        <v/>
      </c>
      <c r="E94" s="101" t="str">
        <f>IF(②選手情報入力!G95="","",②選手情報入力!G95)</f>
        <v/>
      </c>
      <c r="F94" s="100" t="str">
        <f>IF(②選手情報入力!H95="","",②選手情報入力!H95)</f>
        <v/>
      </c>
      <c r="G94" s="101" t="str">
        <f>IF(②選手情報入力!I95="","",②選手情報入力!I95)</f>
        <v/>
      </c>
      <c r="H94" s="100" t="str">
        <f>IF(②選手情報入力!J95="","",②選手情報入力!J95)</f>
        <v/>
      </c>
      <c r="I94" s="101" t="str">
        <f>IF(②選手情報入力!K95="","",②選手情報入力!K95)</f>
        <v/>
      </c>
      <c r="J94" s="101" t="str">
        <f>IF(②選手情報入力!N95="","",②選手情報入力!N95)</f>
        <v/>
      </c>
      <c r="K94" s="101" t="str">
        <f>IF(②選手情報入力!O95="","",②選手情報入力!O95)</f>
        <v/>
      </c>
      <c r="L94" s="101" t="str">
        <f>IF(②選手情報入力!P95="","",②選手情報入力!P95)</f>
        <v/>
      </c>
    </row>
    <row r="95" spans="1:12" s="93" customFormat="1" ht="18" customHeight="1">
      <c r="A95" s="102">
        <v>87</v>
      </c>
      <c r="B95" s="103" t="str">
        <f>IF(②選手情報入力!B96="","",②選手情報入力!B96)</f>
        <v/>
      </c>
      <c r="C95" s="122" t="str">
        <f>IF(②選手情報入力!C96="","",②選手情報入力!C96)</f>
        <v/>
      </c>
      <c r="D95" s="103" t="str">
        <f>IF(②選手情報入力!F96="","",②選手情報入力!F96)</f>
        <v/>
      </c>
      <c r="E95" s="103" t="str">
        <f>IF(②選手情報入力!G96="","",②選手情報入力!G96)</f>
        <v/>
      </c>
      <c r="F95" s="102" t="str">
        <f>IF(②選手情報入力!H96="","",②選手情報入力!H96)</f>
        <v/>
      </c>
      <c r="G95" s="103" t="str">
        <f>IF(②選手情報入力!I96="","",②選手情報入力!I96)</f>
        <v/>
      </c>
      <c r="H95" s="102" t="str">
        <f>IF(②選手情報入力!J96="","",②選手情報入力!J96)</f>
        <v/>
      </c>
      <c r="I95" s="103" t="str">
        <f>IF(②選手情報入力!K96="","",②選手情報入力!K96)</f>
        <v/>
      </c>
      <c r="J95" s="103" t="str">
        <f>IF(②選手情報入力!N96="","",②選手情報入力!N96)</f>
        <v/>
      </c>
      <c r="K95" s="103" t="str">
        <f>IF(②選手情報入力!O96="","",②選手情報入力!O96)</f>
        <v/>
      </c>
      <c r="L95" s="103" t="str">
        <f>IF(②選手情報入力!P96="","",②選手情報入力!P96)</f>
        <v/>
      </c>
    </row>
    <row r="96" spans="1:12" s="93" customFormat="1" ht="18" customHeight="1">
      <c r="A96" s="102">
        <v>88</v>
      </c>
      <c r="B96" s="103" t="str">
        <f>IF(②選手情報入力!B97="","",②選手情報入力!B97)</f>
        <v/>
      </c>
      <c r="C96" s="122" t="str">
        <f>IF(②選手情報入力!C97="","",②選手情報入力!C97)</f>
        <v/>
      </c>
      <c r="D96" s="103" t="str">
        <f>IF(②選手情報入力!F97="","",②選手情報入力!F97)</f>
        <v/>
      </c>
      <c r="E96" s="103" t="str">
        <f>IF(②選手情報入力!G97="","",②選手情報入力!G97)</f>
        <v/>
      </c>
      <c r="F96" s="102" t="str">
        <f>IF(②選手情報入力!H97="","",②選手情報入力!H97)</f>
        <v/>
      </c>
      <c r="G96" s="103" t="str">
        <f>IF(②選手情報入力!I97="","",②選手情報入力!I97)</f>
        <v/>
      </c>
      <c r="H96" s="102" t="str">
        <f>IF(②選手情報入力!J97="","",②選手情報入力!J97)</f>
        <v/>
      </c>
      <c r="I96" s="103" t="str">
        <f>IF(②選手情報入力!K97="","",②選手情報入力!K97)</f>
        <v/>
      </c>
      <c r="J96" s="103" t="str">
        <f>IF(②選手情報入力!N97="","",②選手情報入力!N97)</f>
        <v/>
      </c>
      <c r="K96" s="103" t="str">
        <f>IF(②選手情報入力!O97="","",②選手情報入力!O97)</f>
        <v/>
      </c>
      <c r="L96" s="103" t="str">
        <f>IF(②選手情報入力!P97="","",②選手情報入力!P97)</f>
        <v/>
      </c>
    </row>
    <row r="97" spans="1:12" s="93" customFormat="1" ht="18" customHeight="1">
      <c r="A97" s="102">
        <v>89</v>
      </c>
      <c r="B97" s="103" t="str">
        <f>IF(②選手情報入力!B98="","",②選手情報入力!B98)</f>
        <v/>
      </c>
      <c r="C97" s="122" t="str">
        <f>IF(②選手情報入力!C98="","",②選手情報入力!C98)</f>
        <v/>
      </c>
      <c r="D97" s="103" t="str">
        <f>IF(②選手情報入力!F98="","",②選手情報入力!F98)</f>
        <v/>
      </c>
      <c r="E97" s="103" t="str">
        <f>IF(②選手情報入力!G98="","",②選手情報入力!G98)</f>
        <v/>
      </c>
      <c r="F97" s="102" t="str">
        <f>IF(②選手情報入力!H98="","",②選手情報入力!H98)</f>
        <v/>
      </c>
      <c r="G97" s="103" t="str">
        <f>IF(②選手情報入力!I98="","",②選手情報入力!I98)</f>
        <v/>
      </c>
      <c r="H97" s="102" t="str">
        <f>IF(②選手情報入力!J98="","",②選手情報入力!J98)</f>
        <v/>
      </c>
      <c r="I97" s="103" t="str">
        <f>IF(②選手情報入力!K98="","",②選手情報入力!K98)</f>
        <v/>
      </c>
      <c r="J97" s="103" t="str">
        <f>IF(②選手情報入力!N98="","",②選手情報入力!N98)</f>
        <v/>
      </c>
      <c r="K97" s="103" t="str">
        <f>IF(②選手情報入力!O98="","",②選手情報入力!O98)</f>
        <v/>
      </c>
      <c r="L97" s="103" t="str">
        <f>IF(②選手情報入力!P98="","",②選手情報入力!P98)</f>
        <v/>
      </c>
    </row>
    <row r="98" spans="1:12" s="93" customFormat="1" ht="18" customHeight="1">
      <c r="A98" s="104">
        <v>90</v>
      </c>
      <c r="B98" s="105" t="str">
        <f>IF(②選手情報入力!B99="","",②選手情報入力!B99)</f>
        <v/>
      </c>
      <c r="C98" s="124" t="str">
        <f>IF(②選手情報入力!C99="","",②選手情報入力!C99)</f>
        <v/>
      </c>
      <c r="D98" s="105" t="str">
        <f>IF(②選手情報入力!F99="","",②選手情報入力!F99)</f>
        <v/>
      </c>
      <c r="E98" s="105" t="str">
        <f>IF(②選手情報入力!G99="","",②選手情報入力!G99)</f>
        <v/>
      </c>
      <c r="F98" s="104" t="str">
        <f>IF(②選手情報入力!H99="","",②選手情報入力!H99)</f>
        <v/>
      </c>
      <c r="G98" s="105" t="str">
        <f>IF(②選手情報入力!I99="","",②選手情報入力!I99)</f>
        <v/>
      </c>
      <c r="H98" s="104" t="str">
        <f>IF(②選手情報入力!J99="","",②選手情報入力!J99)</f>
        <v/>
      </c>
      <c r="I98" s="105" t="str">
        <f>IF(②選手情報入力!K99="","",②選手情報入力!K99)</f>
        <v/>
      </c>
      <c r="J98" s="105" t="str">
        <f>IF(②選手情報入力!N99="","",②選手情報入力!N99)</f>
        <v/>
      </c>
      <c r="K98" s="105" t="str">
        <f>IF(②選手情報入力!O99="","",②選手情報入力!O99)</f>
        <v/>
      </c>
      <c r="L98" s="105" t="str">
        <f>IF(②選手情報入力!P99="","",②選手情報入力!P99)</f>
        <v/>
      </c>
    </row>
  </sheetData>
  <sheetProtection sheet="1" objects="1" scenarios="1" selectLockedCells="1" selectUnlockedCells="1"/>
  <mergeCells count="7">
    <mergeCell ref="J2:L2"/>
    <mergeCell ref="B6:B7"/>
    <mergeCell ref="H6:H7"/>
    <mergeCell ref="D6:E6"/>
    <mergeCell ref="D7:E7"/>
    <mergeCell ref="C2:H2"/>
    <mergeCell ref="A2:B2"/>
  </mergeCells>
  <phoneticPr fontId="39"/>
  <printOptions horizontalCentered="1"/>
  <pageMargins left="0.51181102362204722" right="0.11811023622047245" top="0.74803149606299213" bottom="0.35433070866141736" header="0.31496062992125984" footer="0.31496062992125984"/>
  <pageSetup paperSize="9" scale="78" fitToHeight="2" orientation="portrait" verticalDpi="300" r:id="rId1"/>
  <headerFooter>
    <oddHeader>&amp;R&amp;14&amp;D　</oddHeader>
  </headerFooter>
  <rowBreaks count="1" manualBreakCount="1">
    <brk id="53"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election activeCell="K17" sqref="K17"/>
    </sheetView>
  </sheetViews>
  <sheetFormatPr defaultRowHeight="13.5"/>
  <cols>
    <col min="1" max="1" width="9" style="155"/>
    <col min="2" max="2" width="108.5" style="155" customWidth="1"/>
    <col min="3" max="16384" width="9" style="155"/>
  </cols>
  <sheetData>
    <row r="2" spans="2:2" ht="24.75">
      <c r="B2" s="261" t="s">
        <v>295</v>
      </c>
    </row>
    <row r="3" spans="2:2" ht="18.75">
      <c r="B3" s="262" t="s">
        <v>296</v>
      </c>
    </row>
    <row r="4" spans="2:2" ht="18.75">
      <c r="B4" s="263"/>
    </row>
    <row r="13" spans="2:2" ht="37.5">
      <c r="B13" s="262" t="s">
        <v>297</v>
      </c>
    </row>
    <row r="14" spans="2:2" ht="18.75">
      <c r="B14" s="263"/>
    </row>
    <row r="23" spans="2:2" ht="18.75">
      <c r="B23" s="262" t="s">
        <v>298</v>
      </c>
    </row>
  </sheetData>
  <sheetProtection sheet="1" objects="1" scenarios="1" selectLockedCells="1" selectUnlockedCells="1"/>
  <phoneticPr fontId="39"/>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6" sqref="K16"/>
    </sheetView>
  </sheetViews>
  <sheetFormatPr defaultRowHeight="13.5"/>
  <sheetData/>
  <sheetProtection selectLockedCells="1" selectUnlockedCells="1"/>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election activeCell="K16" sqref="K16"/>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97" t="s">
        <v>103</v>
      </c>
      <c r="B1" s="397"/>
      <c r="C1" s="397"/>
      <c r="E1" s="397" t="s">
        <v>104</v>
      </c>
      <c r="F1" s="397"/>
      <c r="G1" s="397"/>
      <c r="I1" s="397" t="s">
        <v>105</v>
      </c>
      <c r="J1" s="397"/>
      <c r="K1" s="397"/>
      <c r="O1" s="76"/>
    </row>
    <row r="2" spans="1:15">
      <c r="A2" s="397" t="s">
        <v>101</v>
      </c>
      <c r="B2" s="68" t="s">
        <v>106</v>
      </c>
      <c r="C2" s="68" t="s">
        <v>109</v>
      </c>
      <c r="E2" s="397" t="s">
        <v>101</v>
      </c>
      <c r="F2" s="68" t="s">
        <v>106</v>
      </c>
      <c r="G2" s="68" t="s">
        <v>109</v>
      </c>
      <c r="I2" s="397" t="s">
        <v>101</v>
      </c>
      <c r="J2" s="68" t="s">
        <v>106</v>
      </c>
      <c r="K2" s="68" t="s">
        <v>109</v>
      </c>
      <c r="N2" s="397" t="s">
        <v>130</v>
      </c>
      <c r="O2" s="397"/>
    </row>
    <row r="3" spans="1:15" ht="14.25" thickBot="1">
      <c r="A3" s="397"/>
      <c r="B3" s="68" t="s">
        <v>107</v>
      </c>
      <c r="C3" s="68" t="s">
        <v>108</v>
      </c>
      <c r="E3" s="397"/>
      <c r="F3" s="68" t="s">
        <v>107</v>
      </c>
      <c r="G3" s="68" t="s">
        <v>108</v>
      </c>
      <c r="I3" s="397"/>
      <c r="J3" s="68" t="s">
        <v>107</v>
      </c>
      <c r="K3" s="68" t="s">
        <v>108</v>
      </c>
      <c r="N3" s="76"/>
      <c r="O3" s="76"/>
    </row>
    <row r="4" spans="1:15" ht="13.5" customHeight="1">
      <c r="A4" t="s">
        <v>208</v>
      </c>
      <c r="B4" s="44">
        <v>1</v>
      </c>
      <c r="C4">
        <v>2</v>
      </c>
      <c r="E4" t="s">
        <v>303</v>
      </c>
      <c r="F4" s="44">
        <v>22</v>
      </c>
      <c r="G4">
        <v>2</v>
      </c>
      <c r="I4" t="s">
        <v>214</v>
      </c>
      <c r="J4" s="44">
        <v>19</v>
      </c>
      <c r="K4">
        <v>2</v>
      </c>
      <c r="M4" s="393" t="s">
        <v>127</v>
      </c>
      <c r="N4" s="113" t="s">
        <v>208</v>
      </c>
      <c r="O4" s="77" t="s">
        <v>208</v>
      </c>
    </row>
    <row r="5" spans="1:15">
      <c r="A5" t="s">
        <v>209</v>
      </c>
      <c r="B5" s="44">
        <v>2</v>
      </c>
      <c r="C5">
        <v>2</v>
      </c>
      <c r="E5" t="s">
        <v>306</v>
      </c>
      <c r="F5" s="44">
        <v>23</v>
      </c>
      <c r="G5">
        <v>2</v>
      </c>
      <c r="I5" t="s">
        <v>215</v>
      </c>
      <c r="J5" s="44">
        <v>20</v>
      </c>
      <c r="K5">
        <v>2</v>
      </c>
      <c r="M5" s="394"/>
      <c r="N5" s="35" t="s">
        <v>209</v>
      </c>
      <c r="O5" s="78" t="s">
        <v>209</v>
      </c>
    </row>
    <row r="6" spans="1:15">
      <c r="A6" t="s">
        <v>210</v>
      </c>
      <c r="B6" s="44">
        <v>3</v>
      </c>
      <c r="C6">
        <v>2</v>
      </c>
      <c r="E6" t="s">
        <v>309</v>
      </c>
      <c r="F6" s="44">
        <v>24</v>
      </c>
      <c r="G6">
        <v>2</v>
      </c>
      <c r="I6" t="s">
        <v>216</v>
      </c>
      <c r="J6" s="44">
        <v>21</v>
      </c>
      <c r="K6">
        <v>2</v>
      </c>
      <c r="M6" s="394"/>
      <c r="N6" s="35" t="s">
        <v>210</v>
      </c>
      <c r="O6" s="78" t="s">
        <v>210</v>
      </c>
    </row>
    <row r="7" spans="1:15">
      <c r="A7" t="s">
        <v>284</v>
      </c>
      <c r="B7" s="44">
        <v>4</v>
      </c>
      <c r="C7">
        <v>2</v>
      </c>
      <c r="E7" t="s">
        <v>305</v>
      </c>
      <c r="F7" s="44">
        <v>25</v>
      </c>
      <c r="G7">
        <v>2</v>
      </c>
      <c r="I7" t="s">
        <v>217</v>
      </c>
      <c r="J7" s="44">
        <v>40</v>
      </c>
      <c r="K7">
        <v>2</v>
      </c>
      <c r="M7" s="394"/>
      <c r="N7" s="35" t="s">
        <v>255</v>
      </c>
      <c r="O7" s="78" t="s">
        <v>255</v>
      </c>
    </row>
    <row r="8" spans="1:15">
      <c r="A8" t="s">
        <v>285</v>
      </c>
      <c r="B8" s="44">
        <v>5</v>
      </c>
      <c r="C8">
        <v>2</v>
      </c>
      <c r="E8" t="s">
        <v>308</v>
      </c>
      <c r="F8" s="44">
        <v>26</v>
      </c>
      <c r="G8">
        <v>2</v>
      </c>
      <c r="I8" t="s">
        <v>218</v>
      </c>
      <c r="J8" s="44">
        <v>41</v>
      </c>
      <c r="K8">
        <v>2</v>
      </c>
      <c r="M8" s="394"/>
      <c r="N8" s="35" t="s">
        <v>256</v>
      </c>
      <c r="O8" s="78" t="s">
        <v>256</v>
      </c>
    </row>
    <row r="9" spans="1:15">
      <c r="A9" t="s">
        <v>286</v>
      </c>
      <c r="B9" s="44">
        <v>6</v>
      </c>
      <c r="C9">
        <v>2</v>
      </c>
      <c r="E9" t="s">
        <v>311</v>
      </c>
      <c r="F9" s="44">
        <v>27</v>
      </c>
      <c r="G9">
        <v>2</v>
      </c>
      <c r="I9" t="s">
        <v>219</v>
      </c>
      <c r="J9" s="44">
        <v>42</v>
      </c>
      <c r="K9">
        <v>2</v>
      </c>
      <c r="M9" s="394"/>
      <c r="N9" s="35" t="s">
        <v>257</v>
      </c>
      <c r="O9" s="78" t="s">
        <v>257</v>
      </c>
    </row>
    <row r="10" spans="1:15">
      <c r="A10" t="s">
        <v>312</v>
      </c>
      <c r="B10" s="44">
        <v>7</v>
      </c>
      <c r="C10">
        <v>0</v>
      </c>
      <c r="E10" t="s">
        <v>332</v>
      </c>
      <c r="F10" s="44">
        <v>28</v>
      </c>
      <c r="G10">
        <v>0</v>
      </c>
      <c r="M10" s="394"/>
      <c r="N10" s="35" t="s">
        <v>258</v>
      </c>
      <c r="O10" s="78" t="s">
        <v>258</v>
      </c>
    </row>
    <row r="11" spans="1:15">
      <c r="A11" t="s">
        <v>316</v>
      </c>
      <c r="B11" s="44">
        <v>8</v>
      </c>
      <c r="C11">
        <v>0</v>
      </c>
      <c r="E11" t="s">
        <v>328</v>
      </c>
      <c r="F11" s="44">
        <v>29</v>
      </c>
      <c r="G11">
        <v>0</v>
      </c>
      <c r="M11" s="394"/>
      <c r="N11" s="35" t="s">
        <v>259</v>
      </c>
      <c r="O11" s="78" t="s">
        <v>259</v>
      </c>
    </row>
    <row r="12" spans="1:15">
      <c r="A12" t="s">
        <v>320</v>
      </c>
      <c r="B12" s="44">
        <v>9</v>
      </c>
      <c r="C12">
        <v>0</v>
      </c>
      <c r="E12" t="s">
        <v>324</v>
      </c>
      <c r="F12" s="44">
        <v>30</v>
      </c>
      <c r="G12">
        <v>0</v>
      </c>
      <c r="M12" s="394"/>
      <c r="N12" s="35" t="s">
        <v>260</v>
      </c>
      <c r="O12" s="78" t="s">
        <v>260</v>
      </c>
    </row>
    <row r="13" spans="1:15">
      <c r="A13" t="s">
        <v>313</v>
      </c>
      <c r="B13" s="44">
        <v>10</v>
      </c>
      <c r="C13">
        <v>0</v>
      </c>
      <c r="E13" t="s">
        <v>333</v>
      </c>
      <c r="F13" s="44">
        <v>31</v>
      </c>
      <c r="G13">
        <v>0</v>
      </c>
      <c r="M13" s="394"/>
      <c r="N13" s="35" t="s">
        <v>261</v>
      </c>
      <c r="O13" s="78" t="s">
        <v>261</v>
      </c>
    </row>
    <row r="14" spans="1:15">
      <c r="A14" t="s">
        <v>317</v>
      </c>
      <c r="B14" s="44">
        <v>11</v>
      </c>
      <c r="C14">
        <v>0</v>
      </c>
      <c r="E14" t="s">
        <v>329</v>
      </c>
      <c r="F14" s="44">
        <v>32</v>
      </c>
      <c r="G14">
        <v>0</v>
      </c>
      <c r="M14" s="394"/>
      <c r="N14" s="35" t="s">
        <v>262</v>
      </c>
      <c r="O14" s="78" t="s">
        <v>262</v>
      </c>
    </row>
    <row r="15" spans="1:15">
      <c r="A15" t="s">
        <v>321</v>
      </c>
      <c r="B15" s="44">
        <v>12</v>
      </c>
      <c r="C15">
        <v>0</v>
      </c>
      <c r="E15" t="s">
        <v>325</v>
      </c>
      <c r="F15" s="44">
        <v>33</v>
      </c>
      <c r="G15">
        <v>0</v>
      </c>
      <c r="M15" s="394"/>
      <c r="N15" s="35" t="s">
        <v>263</v>
      </c>
      <c r="O15" s="78" t="s">
        <v>263</v>
      </c>
    </row>
    <row r="16" spans="1:15">
      <c r="A16" t="s">
        <v>314</v>
      </c>
      <c r="B16" s="44">
        <v>13</v>
      </c>
      <c r="C16">
        <v>0</v>
      </c>
      <c r="E16" t="s">
        <v>334</v>
      </c>
      <c r="F16" s="44">
        <v>34</v>
      </c>
      <c r="G16">
        <v>0</v>
      </c>
      <c r="J16" s="44"/>
      <c r="M16" s="394"/>
      <c r="N16" s="35" t="s">
        <v>264</v>
      </c>
      <c r="O16" s="78" t="s">
        <v>264</v>
      </c>
    </row>
    <row r="17" spans="1:15">
      <c r="A17" t="s">
        <v>318</v>
      </c>
      <c r="B17" s="44">
        <v>14</v>
      </c>
      <c r="C17">
        <v>0</v>
      </c>
      <c r="E17" t="s">
        <v>330</v>
      </c>
      <c r="F17" s="44">
        <v>35</v>
      </c>
      <c r="G17">
        <v>2</v>
      </c>
      <c r="M17" s="394"/>
      <c r="N17" s="35" t="s">
        <v>271</v>
      </c>
      <c r="O17" s="78" t="s">
        <v>271</v>
      </c>
    </row>
    <row r="18" spans="1:15">
      <c r="A18" t="s">
        <v>322</v>
      </c>
      <c r="B18" s="44">
        <v>15</v>
      </c>
      <c r="C18">
        <v>0</v>
      </c>
      <c r="E18" t="s">
        <v>326</v>
      </c>
      <c r="F18" s="44">
        <v>36</v>
      </c>
      <c r="G18">
        <v>2</v>
      </c>
      <c r="M18" s="394"/>
      <c r="N18" s="35" t="s">
        <v>272</v>
      </c>
      <c r="O18" s="78" t="s">
        <v>272</v>
      </c>
    </row>
    <row r="19" spans="1:15">
      <c r="A19" t="s">
        <v>315</v>
      </c>
      <c r="B19" s="44">
        <v>16</v>
      </c>
      <c r="C19">
        <v>2</v>
      </c>
      <c r="E19" t="s">
        <v>335</v>
      </c>
      <c r="F19" s="44">
        <v>37</v>
      </c>
      <c r="G19">
        <v>2</v>
      </c>
      <c r="M19" s="394"/>
      <c r="N19" s="35" t="s">
        <v>273</v>
      </c>
      <c r="O19" s="78" t="s">
        <v>273</v>
      </c>
    </row>
    <row r="20" spans="1:15">
      <c r="A20" t="s">
        <v>319</v>
      </c>
      <c r="B20" s="44">
        <v>17</v>
      </c>
      <c r="C20">
        <v>2</v>
      </c>
      <c r="E20" t="s">
        <v>331</v>
      </c>
      <c r="F20" s="44">
        <v>38</v>
      </c>
      <c r="M20" s="394"/>
      <c r="N20" s="35"/>
      <c r="O20" s="78"/>
    </row>
    <row r="21" spans="1:15">
      <c r="A21" t="s">
        <v>323</v>
      </c>
      <c r="B21" s="44">
        <v>18</v>
      </c>
      <c r="C21">
        <v>2</v>
      </c>
      <c r="E21" t="s">
        <v>327</v>
      </c>
      <c r="F21" s="44">
        <v>39</v>
      </c>
      <c r="M21" s="394"/>
      <c r="N21" s="35"/>
      <c r="O21" s="78"/>
    </row>
    <row r="22" spans="1:15">
      <c r="B22" s="44"/>
      <c r="F22" s="44"/>
      <c r="M22" s="394"/>
      <c r="N22" s="183"/>
      <c r="O22" s="78"/>
    </row>
    <row r="23" spans="1:15">
      <c r="B23" s="44"/>
      <c r="F23" s="44"/>
      <c r="M23" s="394"/>
      <c r="N23" s="35"/>
      <c r="O23" s="78"/>
    </row>
    <row r="24" spans="1:15">
      <c r="B24" s="44"/>
      <c r="F24" s="44"/>
      <c r="M24" s="394"/>
      <c r="N24" s="35"/>
      <c r="O24" s="78"/>
    </row>
    <row r="25" spans="1:15">
      <c r="B25" s="44"/>
      <c r="F25" s="44"/>
      <c r="M25" s="394"/>
      <c r="N25" s="35"/>
      <c r="O25" s="78"/>
    </row>
    <row r="26" spans="1:15">
      <c r="B26" s="44"/>
      <c r="F26" s="44"/>
      <c r="M26" s="394"/>
      <c r="N26" s="35"/>
      <c r="O26" s="78"/>
    </row>
    <row r="27" spans="1:15">
      <c r="B27" s="44"/>
      <c r="F27" s="44"/>
      <c r="M27" s="394"/>
      <c r="N27" s="35"/>
      <c r="O27" s="78"/>
    </row>
    <row r="28" spans="1:15">
      <c r="B28" s="44"/>
      <c r="F28" s="44"/>
      <c r="M28" s="394"/>
      <c r="N28" s="35"/>
      <c r="O28" s="78"/>
    </row>
    <row r="29" spans="1:15">
      <c r="B29" s="44"/>
      <c r="M29" s="395"/>
      <c r="N29" s="35"/>
      <c r="O29" s="78"/>
    </row>
    <row r="30" spans="1:15">
      <c r="B30" s="44"/>
      <c r="M30" s="115"/>
      <c r="N30" s="116"/>
      <c r="O30" s="117"/>
    </row>
    <row r="31" spans="1:15">
      <c r="B31" s="44"/>
      <c r="M31" s="394" t="s">
        <v>128</v>
      </c>
      <c r="N31" s="35" t="s">
        <v>211</v>
      </c>
      <c r="O31" s="78" t="s">
        <v>211</v>
      </c>
    </row>
    <row r="32" spans="1:15">
      <c r="B32" s="44"/>
      <c r="M32" s="394"/>
      <c r="N32" s="35" t="s">
        <v>212</v>
      </c>
      <c r="O32" s="78" t="s">
        <v>212</v>
      </c>
    </row>
    <row r="33" spans="2:15">
      <c r="B33" s="44"/>
      <c r="M33" s="394"/>
      <c r="N33" s="35" t="s">
        <v>213</v>
      </c>
      <c r="O33" s="78" t="s">
        <v>213</v>
      </c>
    </row>
    <row r="34" spans="2:15">
      <c r="M34" s="394"/>
      <c r="N34" s="35" t="s">
        <v>265</v>
      </c>
      <c r="O34" s="78" t="s">
        <v>265</v>
      </c>
    </row>
    <row r="35" spans="2:15">
      <c r="M35" s="394"/>
      <c r="N35" s="35" t="s">
        <v>248</v>
      </c>
      <c r="O35" s="78" t="s">
        <v>248</v>
      </c>
    </row>
    <row r="36" spans="2:15">
      <c r="M36" s="394"/>
      <c r="N36" s="35" t="s">
        <v>250</v>
      </c>
      <c r="O36" s="78" t="s">
        <v>250</v>
      </c>
    </row>
    <row r="37" spans="2:15">
      <c r="M37" s="394"/>
      <c r="N37" s="35" t="s">
        <v>251</v>
      </c>
      <c r="O37" s="78" t="s">
        <v>251</v>
      </c>
    </row>
    <row r="38" spans="2:15">
      <c r="M38" s="394"/>
      <c r="N38" s="35" t="s">
        <v>249</v>
      </c>
      <c r="O38" s="78" t="s">
        <v>249</v>
      </c>
    </row>
    <row r="39" spans="2:15">
      <c r="M39" s="394"/>
      <c r="N39" s="35" t="s">
        <v>252</v>
      </c>
      <c r="O39" s="78" t="s">
        <v>252</v>
      </c>
    </row>
    <row r="40" spans="2:15">
      <c r="M40" s="394"/>
      <c r="N40" s="35" t="s">
        <v>253</v>
      </c>
      <c r="O40" s="78" t="s">
        <v>253</v>
      </c>
    </row>
    <row r="41" spans="2:15">
      <c r="M41" s="394"/>
      <c r="N41" s="35" t="s">
        <v>246</v>
      </c>
      <c r="O41" s="78" t="s">
        <v>246</v>
      </c>
    </row>
    <row r="42" spans="2:15">
      <c r="M42" s="394"/>
      <c r="N42" s="35" t="s">
        <v>247</v>
      </c>
      <c r="O42" s="78" t="s">
        <v>247</v>
      </c>
    </row>
    <row r="43" spans="2:15">
      <c r="M43" s="394"/>
      <c r="N43" s="35" t="s">
        <v>254</v>
      </c>
      <c r="O43" s="78" t="s">
        <v>254</v>
      </c>
    </row>
    <row r="44" spans="2:15">
      <c r="M44" s="394"/>
      <c r="N44" s="35" t="s">
        <v>270</v>
      </c>
      <c r="O44" s="78" t="s">
        <v>270</v>
      </c>
    </row>
    <row r="45" spans="2:15">
      <c r="M45" s="394"/>
      <c r="N45" s="35"/>
      <c r="O45" s="78"/>
    </row>
    <row r="46" spans="2:15">
      <c r="M46" s="394"/>
      <c r="N46" s="183"/>
      <c r="O46" s="78"/>
    </row>
    <row r="47" spans="2:15">
      <c r="M47" s="394"/>
      <c r="N47" s="35"/>
      <c r="O47" s="78"/>
    </row>
    <row r="48" spans="2:15">
      <c r="M48" s="394"/>
      <c r="N48" s="35"/>
      <c r="O48" s="78"/>
    </row>
    <row r="49" spans="13:15">
      <c r="M49" s="394"/>
      <c r="N49" s="35"/>
      <c r="O49" s="78"/>
    </row>
    <row r="50" spans="13:15">
      <c r="M50" s="394"/>
      <c r="N50" s="35"/>
      <c r="O50" s="78"/>
    </row>
    <row r="51" spans="13:15" ht="14.25" thickBot="1">
      <c r="M51" s="396"/>
      <c r="N51" s="114"/>
      <c r="O51" s="79"/>
    </row>
  </sheetData>
  <sheetProtection selectLockedCells="1" selectUnlockedCells="1"/>
  <mergeCells count="9">
    <mergeCell ref="M4:M29"/>
    <mergeCell ref="M31:M51"/>
    <mergeCell ref="N2:O2"/>
    <mergeCell ref="A1:C1"/>
    <mergeCell ref="E1:G1"/>
    <mergeCell ref="I1:K1"/>
    <mergeCell ref="A2:A3"/>
    <mergeCell ref="E2:E3"/>
    <mergeCell ref="I2:I3"/>
  </mergeCells>
  <phoneticPr fontId="3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注意事項</vt:lpstr>
      <vt:lpstr>①団体情報入力</vt:lpstr>
      <vt:lpstr>②選手情報入力</vt:lpstr>
      <vt:lpstr>③リレー情報確認</vt:lpstr>
      <vt:lpstr>④種目別人数</vt:lpstr>
      <vt:lpstr>⑤申込一覧表</vt:lpstr>
      <vt:lpstr>⑥リレーの選手が反映されない場合の対処</vt:lpstr>
      <vt:lpstr>　　　　　</vt:lpstr>
      <vt:lpstr>種目情報</vt:lpstr>
      <vt:lpstr>data_kyogisha</vt:lpstr>
      <vt:lpstr>data_team</vt:lpstr>
      <vt:lpstr>小学校団体名一覧</vt:lpstr>
      <vt:lpstr>④種目別人数!Print_Area</vt:lpstr>
      <vt:lpstr>⑤申込一覧表!Print_Area</vt:lpstr>
      <vt:lpstr>⑤申込一覧表!Print_Titles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2016-07-04T00:45:04Z</cp:lastPrinted>
  <dcterms:created xsi:type="dcterms:W3CDTF">2013-01-03T14:12:28Z</dcterms:created>
  <dcterms:modified xsi:type="dcterms:W3CDTF">2018-07-11T05:41:15Z</dcterms:modified>
</cp:coreProperties>
</file>