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Desktop\2018第1回名古屋地区\エントリーファイル\第1回名古屋地区陸上競技大会エントリーファイル\"/>
    </mc:Choice>
  </mc:AlternateContent>
  <bookViews>
    <workbookView xWindow="0" yWindow="30855" windowWidth="19320" windowHeight="9555" tabRatio="925"/>
  </bookViews>
  <sheets>
    <sheet name="要項を必ずお読みください" sheetId="22" r:id="rId1"/>
    <sheet name="注意事項" sheetId="4" r:id="rId2"/>
    <sheet name="①団体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data_team" sheetId="19" state="hidden" r:id="rId10"/>
    <sheet name="M4R" sheetId="23" r:id="rId11"/>
    <sheet name="W4R" sheetId="26" r:id="rId12"/>
    <sheet name="Sheet5" sheetId="27" state="hidden" r:id="rId13"/>
    <sheet name="M16R" sheetId="29" r:id="rId14"/>
    <sheet name="W16R" sheetId="30" r:id="rId15"/>
    <sheet name="Sheet6" sheetId="28" r:id="rId16"/>
  </sheets>
  <externalReferences>
    <externalReference r:id="rId17"/>
    <externalReference r:id="rId18"/>
    <externalReference r:id="rId19"/>
  </externalReferences>
  <definedNames>
    <definedName name="otoko">[1]一覧表!#REF!</definedName>
    <definedName name="_xlnm.Print_Area" localSheetId="5">④参加人数一覧表!$A$1:$H$53</definedName>
    <definedName name="sin">[1]一覧表!#REF!</definedName>
    <definedName name="X">[1]一覧表!#REF!</definedName>
    <definedName name="おもて">[1]一覧表!#REF!</definedName>
    <definedName name="リレー">[2]一覧表!$R$13</definedName>
    <definedName name="女子種目">[3]一覧表!$U$13:$U$28</definedName>
    <definedName name="性別">[2]一覧表!$S$13:$S$14</definedName>
    <definedName name="団体カテゴリー">[1]一覧表!#REF!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D6" i="7" l="1"/>
  <c r="D5" i="7"/>
  <c r="D4" i="7"/>
  <c r="U12" i="3" l="1"/>
  <c r="U13" i="3"/>
  <c r="U14" i="3"/>
  <c r="U15" i="3"/>
  <c r="U16" i="3"/>
  <c r="U17" i="3"/>
  <c r="U18" i="3"/>
  <c r="U19" i="3"/>
  <c r="U20" i="3"/>
  <c r="U21" i="3"/>
  <c r="U22" i="3"/>
  <c r="U23" i="3"/>
  <c r="U24" i="3"/>
  <c r="U25" i="3"/>
  <c r="U26" i="3"/>
  <c r="U27" i="3"/>
  <c r="U28" i="3"/>
  <c r="U29" i="3"/>
  <c r="U30" i="3"/>
  <c r="T12" i="3"/>
  <c r="T13" i="3"/>
  <c r="T14" i="3"/>
  <c r="T15" i="3"/>
  <c r="T16" i="3"/>
  <c r="T17" i="3"/>
  <c r="T18" i="3"/>
  <c r="T19" i="3"/>
  <c r="T20" i="3"/>
  <c r="T21" i="3"/>
  <c r="T22" i="3"/>
  <c r="T23" i="3"/>
  <c r="T24" i="3"/>
  <c r="T25" i="3"/>
  <c r="T26" i="3"/>
  <c r="T27" i="3"/>
  <c r="T28" i="3"/>
  <c r="T29" i="3"/>
  <c r="Q2" i="7" l="1"/>
  <c r="R3" i="7" l="1"/>
  <c r="R4" i="7" s="1"/>
  <c r="Q3" i="7"/>
  <c r="R5" i="7" l="1"/>
  <c r="Q5" i="7"/>
  <c r="Q4" i="7"/>
  <c r="U11" i="3"/>
  <c r="A5" i="17"/>
  <c r="Q6" i="7" l="1"/>
  <c r="R6" i="7"/>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2" i="27"/>
  <c r="R7" i="7" l="1"/>
  <c r="Q7" i="7"/>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Q8" i="7" l="1"/>
  <c r="R8" i="7"/>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R9" i="7" l="1"/>
  <c r="Q9" i="7"/>
  <c r="H3" i="27"/>
  <c r="H4" i="27"/>
  <c r="H5" i="27"/>
  <c r="C5" i="27" s="1"/>
  <c r="H6" i="27"/>
  <c r="E6" i="27" s="1"/>
  <c r="H7" i="27"/>
  <c r="H8" i="27"/>
  <c r="H9" i="27"/>
  <c r="H10" i="27"/>
  <c r="E10" i="27" s="1"/>
  <c r="H11" i="27"/>
  <c r="I11" i="27" s="1"/>
  <c r="L11" i="27" s="1"/>
  <c r="J11" i="27" s="1"/>
  <c r="C12" i="27"/>
  <c r="H12" i="27"/>
  <c r="G12" i="27" s="1"/>
  <c r="H13" i="27"/>
  <c r="C13" i="27" s="1"/>
  <c r="H14" i="27"/>
  <c r="E14" i="27" s="1"/>
  <c r="H15" i="27"/>
  <c r="I15" i="27" s="1"/>
  <c r="L15" i="27" s="1"/>
  <c r="J15" i="27" s="1"/>
  <c r="H16" i="27"/>
  <c r="C16" i="27" s="1"/>
  <c r="C17" i="27"/>
  <c r="F17" i="27"/>
  <c r="G17" i="27"/>
  <c r="H17" i="27"/>
  <c r="H18" i="27"/>
  <c r="E18" i="27" s="1"/>
  <c r="H19" i="27"/>
  <c r="I19" i="27" s="1"/>
  <c r="L19" i="27" s="1"/>
  <c r="J19" i="27" s="1"/>
  <c r="C20" i="27"/>
  <c r="G20" i="27"/>
  <c r="H20" i="27"/>
  <c r="H21" i="27"/>
  <c r="C21" i="27" s="1"/>
  <c r="H22" i="27"/>
  <c r="E22" i="27" s="1"/>
  <c r="H23" i="27"/>
  <c r="I23" i="27" s="1"/>
  <c r="L23" i="27" s="1"/>
  <c r="J23" i="27" s="1"/>
  <c r="H24" i="27"/>
  <c r="C24" i="27" s="1"/>
  <c r="C25" i="27"/>
  <c r="G25" i="27"/>
  <c r="H25" i="27"/>
  <c r="F25" i="27" s="1"/>
  <c r="H26" i="27"/>
  <c r="E26" i="27" s="1"/>
  <c r="H27" i="27"/>
  <c r="I27" i="27" s="1"/>
  <c r="L27" i="27" s="1"/>
  <c r="J27" i="27" s="1"/>
  <c r="G28" i="27"/>
  <c r="H28" i="27"/>
  <c r="H29" i="27"/>
  <c r="C29" i="27" s="1"/>
  <c r="F30" i="27"/>
  <c r="H30" i="27"/>
  <c r="E30" i="27" s="1"/>
  <c r="E31" i="27"/>
  <c r="H31" i="27"/>
  <c r="D31" i="27" s="1"/>
  <c r="C32" i="27"/>
  <c r="G32" i="27"/>
  <c r="H32" i="27"/>
  <c r="I32" i="27" s="1"/>
  <c r="L32" i="27" s="1"/>
  <c r="J32" i="27" s="1"/>
  <c r="F33" i="27"/>
  <c r="H33" i="27"/>
  <c r="C33" i="27" s="1"/>
  <c r="B34" i="27"/>
  <c r="G34" i="27"/>
  <c r="H34" i="27"/>
  <c r="E34" i="27" s="1"/>
  <c r="H35" i="27"/>
  <c r="I35" i="27" s="1"/>
  <c r="L35" i="27" s="1"/>
  <c r="J35" i="27" s="1"/>
  <c r="H36" i="27"/>
  <c r="G36" i="27" s="1"/>
  <c r="C37" i="27"/>
  <c r="G37" i="27"/>
  <c r="H37" i="27"/>
  <c r="F37" i="27" s="1"/>
  <c r="B38" i="27"/>
  <c r="E38" i="27"/>
  <c r="F38" i="27"/>
  <c r="G38" i="27"/>
  <c r="H38" i="27"/>
  <c r="H39" i="27"/>
  <c r="I39" i="27" s="1"/>
  <c r="L39" i="27" s="1"/>
  <c r="J39" i="27" s="1"/>
  <c r="H40" i="27"/>
  <c r="I40" i="27" s="1"/>
  <c r="L40" i="27" s="1"/>
  <c r="J40" i="27" s="1"/>
  <c r="C41" i="27"/>
  <c r="F41" i="27"/>
  <c r="G41" i="27"/>
  <c r="H41" i="27"/>
  <c r="H42" i="27"/>
  <c r="E42" i="27" s="1"/>
  <c r="F43" i="27"/>
  <c r="H43" i="27"/>
  <c r="E43" i="27" s="1"/>
  <c r="H44" i="27"/>
  <c r="G44" i="27" s="1"/>
  <c r="C45" i="27"/>
  <c r="G45" i="27"/>
  <c r="H45" i="27"/>
  <c r="F46" i="27"/>
  <c r="H46" i="27"/>
  <c r="C46" i="27" s="1"/>
  <c r="H47" i="27"/>
  <c r="E47" i="27" s="1"/>
  <c r="H48" i="27"/>
  <c r="I48" i="27" s="1"/>
  <c r="L48" i="27" s="1"/>
  <c r="J48" i="27" s="1"/>
  <c r="H49" i="27"/>
  <c r="C50" i="27"/>
  <c r="F50" i="27"/>
  <c r="G50" i="27"/>
  <c r="H50" i="27"/>
  <c r="H51" i="27"/>
  <c r="E51" i="27" s="1"/>
  <c r="H52" i="27"/>
  <c r="I52" i="27" s="1"/>
  <c r="L52" i="27" s="1"/>
  <c r="J52" i="27" s="1"/>
  <c r="C53" i="27"/>
  <c r="G53" i="27"/>
  <c r="H53" i="27"/>
  <c r="F54" i="27"/>
  <c r="H54" i="27"/>
  <c r="C54" i="27" s="1"/>
  <c r="H55" i="27"/>
  <c r="E55" i="27" s="1"/>
  <c r="H56" i="27"/>
  <c r="I56" i="27" s="1"/>
  <c r="L56" i="27" s="1"/>
  <c r="J56" i="27" s="1"/>
  <c r="H57" i="27"/>
  <c r="C58" i="27"/>
  <c r="G58" i="27"/>
  <c r="H58" i="27"/>
  <c r="H59" i="27"/>
  <c r="E59" i="27" s="1"/>
  <c r="H60" i="27"/>
  <c r="I60" i="27" s="1"/>
  <c r="L60" i="27" s="1"/>
  <c r="J60" i="27" s="1"/>
  <c r="G61" i="27"/>
  <c r="H61" i="27"/>
  <c r="F62" i="27"/>
  <c r="H62" i="27"/>
  <c r="C62" i="27" s="1"/>
  <c r="H63" i="27"/>
  <c r="E63" i="27" s="1"/>
  <c r="D64" i="27"/>
  <c r="A64" i="27" s="1"/>
  <c r="A64" i="2" s="1"/>
  <c r="E64" i="27"/>
  <c r="H64" i="27"/>
  <c r="I64" i="27" s="1"/>
  <c r="L64" i="27" s="1"/>
  <c r="J64" i="27" s="1"/>
  <c r="C65" i="27"/>
  <c r="D65" i="27"/>
  <c r="H65" i="27"/>
  <c r="I65" i="27" s="1"/>
  <c r="L65" i="27" s="1"/>
  <c r="J65" i="27" s="1"/>
  <c r="C66" i="27"/>
  <c r="F66" i="27"/>
  <c r="G66" i="27"/>
  <c r="H66" i="27"/>
  <c r="B67" i="27"/>
  <c r="G67" i="27"/>
  <c r="H67" i="27"/>
  <c r="E67" i="27" s="1"/>
  <c r="H68" i="27"/>
  <c r="I68" i="27" s="1"/>
  <c r="L68" i="27" s="1"/>
  <c r="J68" i="27" s="1"/>
  <c r="H69" i="27"/>
  <c r="I69" i="27" s="1"/>
  <c r="L69" i="27" s="1"/>
  <c r="J69" i="27" s="1"/>
  <c r="H70" i="27"/>
  <c r="B71" i="27"/>
  <c r="E71" i="27"/>
  <c r="F71" i="27"/>
  <c r="G71" i="27"/>
  <c r="H71" i="27"/>
  <c r="E72" i="27"/>
  <c r="H72" i="27"/>
  <c r="I72" i="27" s="1"/>
  <c r="L72" i="27" s="1"/>
  <c r="J72" i="27" s="1"/>
  <c r="H73" i="27"/>
  <c r="I73" i="27" s="1"/>
  <c r="L73" i="27" s="1"/>
  <c r="J73" i="27" s="1"/>
  <c r="G74" i="27"/>
  <c r="H74" i="27"/>
  <c r="C74" i="27" s="1"/>
  <c r="H75" i="27"/>
  <c r="H76" i="27"/>
  <c r="I76" i="27" s="1"/>
  <c r="L76" i="27" s="1"/>
  <c r="J76" i="27" s="1"/>
  <c r="H77" i="27"/>
  <c r="C78" i="27"/>
  <c r="F78" i="27"/>
  <c r="H78" i="27"/>
  <c r="B79" i="27"/>
  <c r="G79" i="27"/>
  <c r="H79" i="27"/>
  <c r="E79" i="27" s="1"/>
  <c r="H80" i="27"/>
  <c r="I80" i="27" s="1"/>
  <c r="L80" i="27" s="1"/>
  <c r="J80" i="27" s="1"/>
  <c r="C81" i="27"/>
  <c r="H81" i="27"/>
  <c r="I81" i="27" s="1"/>
  <c r="L81" i="27" s="1"/>
  <c r="J81" i="27" s="1"/>
  <c r="H82" i="27"/>
  <c r="G82" i="27" s="1"/>
  <c r="E83" i="27"/>
  <c r="F83" i="27"/>
  <c r="H83" i="27"/>
  <c r="H84" i="27"/>
  <c r="I84" i="27" s="1"/>
  <c r="L84" i="27" s="1"/>
  <c r="J84" i="27" s="1"/>
  <c r="H85" i="27"/>
  <c r="C86" i="27"/>
  <c r="F86" i="27"/>
  <c r="G86" i="27"/>
  <c r="H86" i="27"/>
  <c r="H87" i="27"/>
  <c r="B87" i="27" s="1"/>
  <c r="D88" i="27"/>
  <c r="A88" i="27" s="1"/>
  <c r="A88" i="2" s="1"/>
  <c r="H88" i="27"/>
  <c r="I88" i="27" s="1"/>
  <c r="L88" i="27" s="1"/>
  <c r="J88" i="27" s="1"/>
  <c r="C89" i="27"/>
  <c r="D89" i="27"/>
  <c r="H89" i="27"/>
  <c r="I89" i="27" s="1"/>
  <c r="L89" i="27" s="1"/>
  <c r="J89" i="27" s="1"/>
  <c r="C90" i="27"/>
  <c r="F90" i="27"/>
  <c r="H90" i="27"/>
  <c r="B91" i="27"/>
  <c r="E91" i="27"/>
  <c r="F91" i="27"/>
  <c r="G91" i="27"/>
  <c r="H91" i="27"/>
  <c r="H2" i="27"/>
  <c r="C2" i="27" s="1"/>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H3" i="2"/>
  <c r="G3" i="2" s="1"/>
  <c r="H4" i="2"/>
  <c r="C4" i="2" s="1"/>
  <c r="H5" i="2"/>
  <c r="C5" i="2" s="1"/>
  <c r="H6" i="2"/>
  <c r="C6" i="2" s="1"/>
  <c r="H7" i="2"/>
  <c r="F7" i="2" s="1"/>
  <c r="H8" i="2"/>
  <c r="B8" i="2" s="1"/>
  <c r="H9" i="2"/>
  <c r="H10" i="2"/>
  <c r="H11" i="2"/>
  <c r="C11" i="2" s="1"/>
  <c r="H12" i="2"/>
  <c r="H13" i="2"/>
  <c r="C13" i="2" s="1"/>
  <c r="H14" i="2"/>
  <c r="B14" i="2" s="1"/>
  <c r="H15" i="2"/>
  <c r="D15" i="2" s="1"/>
  <c r="E16" i="2"/>
  <c r="H16" i="2"/>
  <c r="D16" i="2" s="1"/>
  <c r="H17" i="2"/>
  <c r="D17" i="2" s="1"/>
  <c r="H18" i="2"/>
  <c r="D18" i="2" s="1"/>
  <c r="H19" i="2"/>
  <c r="H20" i="2"/>
  <c r="D20" i="2" s="1"/>
  <c r="H21" i="2"/>
  <c r="D21" i="2" s="1"/>
  <c r="E22" i="2"/>
  <c r="H22" i="2"/>
  <c r="D22" i="2" s="1"/>
  <c r="H23" i="2"/>
  <c r="D23" i="2" s="1"/>
  <c r="H24" i="2"/>
  <c r="D24" i="2" s="1"/>
  <c r="H25" i="2"/>
  <c r="D25" i="2" s="1"/>
  <c r="E26" i="2"/>
  <c r="H26" i="2"/>
  <c r="D26" i="2" s="1"/>
  <c r="H27" i="2"/>
  <c r="D27" i="2" s="1"/>
  <c r="H28" i="2"/>
  <c r="D28" i="2" s="1"/>
  <c r="H29" i="2"/>
  <c r="D29" i="2" s="1"/>
  <c r="H30" i="2"/>
  <c r="D30" i="2" s="1"/>
  <c r="D31" i="2"/>
  <c r="H31" i="2"/>
  <c r="H32" i="2"/>
  <c r="D32" i="2" s="1"/>
  <c r="H33" i="2"/>
  <c r="D33" i="2" s="1"/>
  <c r="E34" i="2"/>
  <c r="H34" i="2"/>
  <c r="D34" i="2" s="1"/>
  <c r="H35" i="2"/>
  <c r="D35" i="2" s="1"/>
  <c r="H36" i="2"/>
  <c r="D36" i="2" s="1"/>
  <c r="H37" i="2"/>
  <c r="D37" i="2" s="1"/>
  <c r="E38" i="2"/>
  <c r="H38" i="2"/>
  <c r="D38" i="2" s="1"/>
  <c r="H39" i="2"/>
  <c r="D39" i="2" s="1"/>
  <c r="H40" i="2"/>
  <c r="D40" i="2" s="1"/>
  <c r="H41" i="2"/>
  <c r="D41" i="2" s="1"/>
  <c r="E42" i="2"/>
  <c r="H42" i="2"/>
  <c r="D42" i="2" s="1"/>
  <c r="H43" i="2"/>
  <c r="D43" i="2" s="1"/>
  <c r="H44" i="2"/>
  <c r="D44" i="2" s="1"/>
  <c r="H45" i="2"/>
  <c r="D45" i="2" s="1"/>
  <c r="E46" i="2"/>
  <c r="H46" i="2"/>
  <c r="D46" i="2" s="1"/>
  <c r="H47" i="2"/>
  <c r="D47" i="2" s="1"/>
  <c r="H48" i="2"/>
  <c r="D48" i="2" s="1"/>
  <c r="H49" i="2"/>
  <c r="D49" i="2" s="1"/>
  <c r="E50" i="2"/>
  <c r="H50" i="2"/>
  <c r="D50" i="2" s="1"/>
  <c r="H51" i="2"/>
  <c r="D51" i="2" s="1"/>
  <c r="E52" i="2"/>
  <c r="H52" i="2"/>
  <c r="D52" i="2" s="1"/>
  <c r="D53" i="2"/>
  <c r="H53" i="2"/>
  <c r="H54" i="2"/>
  <c r="D54" i="2" s="1"/>
  <c r="D55" i="2"/>
  <c r="H55" i="2"/>
  <c r="H56" i="2"/>
  <c r="D56" i="2" s="1"/>
  <c r="H57" i="2"/>
  <c r="D57" i="2" s="1"/>
  <c r="E58" i="2"/>
  <c r="H58" i="2"/>
  <c r="D58" i="2" s="1"/>
  <c r="H59" i="2"/>
  <c r="H60" i="2"/>
  <c r="E61" i="2"/>
  <c r="H61" i="2"/>
  <c r="D61" i="2" s="1"/>
  <c r="E62" i="2"/>
  <c r="H62" i="2"/>
  <c r="D62" i="2" s="1"/>
  <c r="H63" i="2"/>
  <c r="D63" i="2" s="1"/>
  <c r="H64" i="2"/>
  <c r="E65" i="2"/>
  <c r="H65" i="2"/>
  <c r="D65" i="2" s="1"/>
  <c r="E66" i="2"/>
  <c r="H66" i="2"/>
  <c r="D66" i="2" s="1"/>
  <c r="H67" i="2"/>
  <c r="D67" i="2" s="1"/>
  <c r="H68" i="2"/>
  <c r="E69" i="2"/>
  <c r="H69" i="2"/>
  <c r="D69" i="2" s="1"/>
  <c r="E70" i="2"/>
  <c r="H70" i="2"/>
  <c r="D70" i="2" s="1"/>
  <c r="H71" i="2"/>
  <c r="D71" i="2" s="1"/>
  <c r="H72" i="2"/>
  <c r="E73" i="2"/>
  <c r="H73" i="2"/>
  <c r="D73" i="2" s="1"/>
  <c r="E74" i="2"/>
  <c r="H74" i="2"/>
  <c r="D74" i="2" s="1"/>
  <c r="H75" i="2"/>
  <c r="D75" i="2" s="1"/>
  <c r="H76" i="2"/>
  <c r="E77" i="2"/>
  <c r="H77" i="2"/>
  <c r="D77" i="2" s="1"/>
  <c r="E78" i="2"/>
  <c r="H78" i="2"/>
  <c r="D78" i="2" s="1"/>
  <c r="H79" i="2"/>
  <c r="D79" i="2" s="1"/>
  <c r="H80" i="2"/>
  <c r="E81" i="2"/>
  <c r="H81" i="2"/>
  <c r="D81" i="2" s="1"/>
  <c r="E82" i="2"/>
  <c r="H82" i="2"/>
  <c r="D82" i="2" s="1"/>
  <c r="H83" i="2"/>
  <c r="D83" i="2" s="1"/>
  <c r="H84" i="2"/>
  <c r="E85" i="2"/>
  <c r="H85" i="2"/>
  <c r="D85" i="2" s="1"/>
  <c r="E86" i="2"/>
  <c r="H86" i="2"/>
  <c r="D86" i="2" s="1"/>
  <c r="H87" i="2"/>
  <c r="D87" i="2" s="1"/>
  <c r="H88" i="2"/>
  <c r="E89" i="2"/>
  <c r="H89" i="2"/>
  <c r="D89" i="2" s="1"/>
  <c r="E90" i="2"/>
  <c r="H90" i="2"/>
  <c r="D90" i="2" s="1"/>
  <c r="H91" i="2"/>
  <c r="D91" i="2" s="1"/>
  <c r="H2" i="2"/>
  <c r="D14" i="2" l="1"/>
  <c r="I14" i="2"/>
  <c r="G14" i="2"/>
  <c r="D13" i="2"/>
  <c r="G13" i="2"/>
  <c r="B13" i="2"/>
  <c r="F13" i="2"/>
  <c r="F13" i="27"/>
  <c r="D12" i="2"/>
  <c r="G12" i="2"/>
  <c r="E12" i="2"/>
  <c r="F12" i="2"/>
  <c r="B12" i="2"/>
  <c r="C12" i="2"/>
  <c r="D11" i="2"/>
  <c r="I11" i="2"/>
  <c r="G11" i="2"/>
  <c r="F11" i="2"/>
  <c r="B11" i="2"/>
  <c r="F6" i="27"/>
  <c r="Q10" i="7"/>
  <c r="R10" i="7"/>
  <c r="B3" i="2"/>
  <c r="D2" i="2"/>
  <c r="E2" i="2"/>
  <c r="G2" i="2"/>
  <c r="F2" i="2"/>
  <c r="D10" i="2"/>
  <c r="G10" i="2"/>
  <c r="D6" i="2"/>
  <c r="G6" i="2"/>
  <c r="F6" i="2"/>
  <c r="B6" i="2"/>
  <c r="C2" i="2"/>
  <c r="G2" i="27"/>
  <c r="D7" i="2"/>
  <c r="G7" i="2"/>
  <c r="D9" i="2"/>
  <c r="G9" i="2"/>
  <c r="D5" i="2"/>
  <c r="G5" i="2"/>
  <c r="F10" i="2"/>
  <c r="B2" i="2"/>
  <c r="B5" i="2"/>
  <c r="D8" i="2"/>
  <c r="G8" i="2"/>
  <c r="D4" i="2"/>
  <c r="G4" i="2"/>
  <c r="F8" i="2"/>
  <c r="B4" i="2"/>
  <c r="C8" i="2"/>
  <c r="C3" i="2"/>
  <c r="D2" i="27"/>
  <c r="A2" i="27" s="1"/>
  <c r="A2" i="2" s="1"/>
  <c r="C87" i="27"/>
  <c r="D75" i="27"/>
  <c r="I75" i="27"/>
  <c r="L75" i="27" s="1"/>
  <c r="J75" i="27" s="1"/>
  <c r="C75" i="27"/>
  <c r="D70" i="27"/>
  <c r="I70" i="27"/>
  <c r="L70" i="27" s="1"/>
  <c r="J70" i="27" s="1"/>
  <c r="B70" i="27"/>
  <c r="G62" i="27"/>
  <c r="D61" i="27"/>
  <c r="I61" i="27"/>
  <c r="L61" i="27" s="1"/>
  <c r="J61" i="27" s="1"/>
  <c r="D60" i="27"/>
  <c r="D58" i="27"/>
  <c r="I58" i="27"/>
  <c r="L58" i="27" s="1"/>
  <c r="J58" i="27" s="1"/>
  <c r="B58" i="27"/>
  <c r="G54" i="27"/>
  <c r="D53" i="27"/>
  <c r="I53" i="27"/>
  <c r="L53" i="27" s="1"/>
  <c r="J53" i="27" s="1"/>
  <c r="D52" i="27"/>
  <c r="D50" i="27"/>
  <c r="I50" i="27"/>
  <c r="L50" i="27" s="1"/>
  <c r="J50" i="27" s="1"/>
  <c r="B50" i="27"/>
  <c r="G46" i="27"/>
  <c r="E45" i="27"/>
  <c r="I45" i="27"/>
  <c r="L45" i="27" s="1"/>
  <c r="J45" i="27" s="1"/>
  <c r="D41" i="27"/>
  <c r="I41" i="27"/>
  <c r="L41" i="27" s="1"/>
  <c r="J41" i="27" s="1"/>
  <c r="B41" i="27"/>
  <c r="C40" i="27"/>
  <c r="D38" i="27"/>
  <c r="A38" i="27" s="1"/>
  <c r="A38" i="2" s="1"/>
  <c r="I38" i="27"/>
  <c r="L38" i="27" s="1"/>
  <c r="J38" i="27" s="1"/>
  <c r="C38" i="27"/>
  <c r="F34" i="27"/>
  <c r="D32" i="27"/>
  <c r="G29" i="27"/>
  <c r="C28" i="27"/>
  <c r="I28" i="27"/>
  <c r="L28" i="27" s="1"/>
  <c r="J28" i="27" s="1"/>
  <c r="G26" i="27"/>
  <c r="B26" i="27"/>
  <c r="G24" i="27"/>
  <c r="G22" i="27"/>
  <c r="B22" i="27"/>
  <c r="G18" i="27"/>
  <c r="B18" i="27"/>
  <c r="G16" i="27"/>
  <c r="G14" i="27"/>
  <c r="B14" i="27"/>
  <c r="G5" i="27"/>
  <c r="D4" i="27"/>
  <c r="I4" i="27" s="1"/>
  <c r="L4" i="27" s="1"/>
  <c r="J4" i="27" s="1"/>
  <c r="I4" i="2" s="1"/>
  <c r="G87" i="27"/>
  <c r="D83" i="27"/>
  <c r="A83" i="27" s="1"/>
  <c r="A83" i="2" s="1"/>
  <c r="I83" i="27"/>
  <c r="L83" i="27" s="1"/>
  <c r="J83" i="27" s="1"/>
  <c r="C83" i="27"/>
  <c r="E80" i="27"/>
  <c r="F79" i="27"/>
  <c r="D78" i="27"/>
  <c r="I78" i="27"/>
  <c r="L78" i="27" s="1"/>
  <c r="J78" i="27" s="1"/>
  <c r="B78" i="27"/>
  <c r="G75" i="27"/>
  <c r="B75" i="27"/>
  <c r="F74" i="27"/>
  <c r="D73" i="27"/>
  <c r="D72" i="27"/>
  <c r="A72" i="27" s="1"/>
  <c r="A72" i="2" s="1"/>
  <c r="G70" i="27"/>
  <c r="F67" i="27"/>
  <c r="D63" i="27"/>
  <c r="A63" i="27" s="1"/>
  <c r="A63" i="2" s="1"/>
  <c r="I63" i="27"/>
  <c r="L63" i="27" s="1"/>
  <c r="J63" i="27" s="1"/>
  <c r="C63" i="27"/>
  <c r="D59" i="27"/>
  <c r="I59" i="27"/>
  <c r="L59" i="27" s="1"/>
  <c r="J59" i="27" s="1"/>
  <c r="C59" i="27"/>
  <c r="D57" i="27"/>
  <c r="I57" i="27"/>
  <c r="L57" i="27" s="1"/>
  <c r="J57" i="27" s="1"/>
  <c r="D55" i="27"/>
  <c r="A55" i="27" s="1"/>
  <c r="A55" i="2" s="1"/>
  <c r="I55" i="27"/>
  <c r="L55" i="27" s="1"/>
  <c r="J55" i="27" s="1"/>
  <c r="C55" i="27"/>
  <c r="D51" i="27"/>
  <c r="I51" i="27"/>
  <c r="L51" i="27" s="1"/>
  <c r="J51" i="27" s="1"/>
  <c r="C51" i="27"/>
  <c r="D49" i="27"/>
  <c r="I49" i="27"/>
  <c r="L49" i="27" s="1"/>
  <c r="J49" i="27" s="1"/>
  <c r="D47" i="27"/>
  <c r="A47" i="27" s="1"/>
  <c r="A47" i="2" s="1"/>
  <c r="I47" i="27"/>
  <c r="L47" i="27" s="1"/>
  <c r="J47" i="27" s="1"/>
  <c r="C47" i="27"/>
  <c r="D42" i="27"/>
  <c r="I42" i="27"/>
  <c r="L42" i="27" s="1"/>
  <c r="J42" i="27" s="1"/>
  <c r="C42" i="27"/>
  <c r="D33" i="27"/>
  <c r="I33" i="27"/>
  <c r="L33" i="27" s="1"/>
  <c r="J33" i="27" s="1"/>
  <c r="B33" i="27"/>
  <c r="D30" i="27"/>
  <c r="A30" i="27" s="1"/>
  <c r="A30" i="2" s="1"/>
  <c r="I30" i="27"/>
  <c r="L30" i="27" s="1"/>
  <c r="J30" i="27" s="1"/>
  <c r="C30" i="27"/>
  <c r="F29" i="27"/>
  <c r="F26" i="27"/>
  <c r="F22" i="27"/>
  <c r="D21" i="27"/>
  <c r="I21" i="27"/>
  <c r="L21" i="27" s="1"/>
  <c r="J21" i="27" s="1"/>
  <c r="B21" i="27"/>
  <c r="F18" i="27"/>
  <c r="F14" i="27"/>
  <c r="D13" i="27"/>
  <c r="A13" i="27" s="1"/>
  <c r="A13" i="2" s="1"/>
  <c r="I13" i="27"/>
  <c r="L13" i="27" s="1"/>
  <c r="J13" i="27" s="1"/>
  <c r="I13" i="2" s="1"/>
  <c r="B13" i="27"/>
  <c r="D9" i="27"/>
  <c r="I9" i="27"/>
  <c r="L9" i="27" s="1"/>
  <c r="J9" i="27" s="1"/>
  <c r="I9" i="2" s="1"/>
  <c r="D6" i="27"/>
  <c r="A6" i="27" s="1"/>
  <c r="A6" i="2" s="1"/>
  <c r="I6" i="27"/>
  <c r="L6" i="27" s="1"/>
  <c r="J6" i="27" s="1"/>
  <c r="I6" i="2" s="1"/>
  <c r="C6" i="27"/>
  <c r="F5" i="27"/>
  <c r="G4" i="27"/>
  <c r="D87" i="27"/>
  <c r="A87" i="27" s="1"/>
  <c r="A87" i="2" s="1"/>
  <c r="I87" i="27"/>
  <c r="L87" i="27" s="1"/>
  <c r="J87" i="27" s="1"/>
  <c r="D82" i="27"/>
  <c r="I82" i="27"/>
  <c r="L82" i="27" s="1"/>
  <c r="J82" i="27" s="1"/>
  <c r="B82" i="27"/>
  <c r="F2" i="27"/>
  <c r="D90" i="27"/>
  <c r="I90" i="27"/>
  <c r="L90" i="27" s="1"/>
  <c r="J90" i="27" s="1"/>
  <c r="B90" i="27"/>
  <c r="B2" i="27"/>
  <c r="D91" i="27"/>
  <c r="A91" i="27" s="1"/>
  <c r="A91" i="2" s="1"/>
  <c r="I91" i="27"/>
  <c r="L91" i="27" s="1"/>
  <c r="J91" i="27" s="1"/>
  <c r="C91" i="27"/>
  <c r="G90" i="27"/>
  <c r="E88" i="27"/>
  <c r="F87" i="27"/>
  <c r="D86" i="27"/>
  <c r="I86" i="27"/>
  <c r="L86" i="27" s="1"/>
  <c r="J86" i="27" s="1"/>
  <c r="B86" i="27"/>
  <c r="G83" i="27"/>
  <c r="B83" i="27"/>
  <c r="F82" i="27"/>
  <c r="D81" i="27"/>
  <c r="D80" i="27"/>
  <c r="A80" i="27" s="1"/>
  <c r="A80" i="2" s="1"/>
  <c r="G78" i="27"/>
  <c r="G77" i="27"/>
  <c r="I77" i="27"/>
  <c r="L77" i="27" s="1"/>
  <c r="J77" i="27" s="1"/>
  <c r="F75" i="27"/>
  <c r="A75" i="27"/>
  <c r="A75" i="2" s="1"/>
  <c r="C73" i="27"/>
  <c r="D71" i="27"/>
  <c r="A71" i="27" s="1"/>
  <c r="A71" i="2" s="1"/>
  <c r="I71" i="27"/>
  <c r="L71" i="27" s="1"/>
  <c r="J71" i="27" s="1"/>
  <c r="C71" i="27"/>
  <c r="F70" i="27"/>
  <c r="D66" i="27"/>
  <c r="I66" i="27"/>
  <c r="L66" i="27" s="1"/>
  <c r="J66" i="27" s="1"/>
  <c r="B66" i="27"/>
  <c r="G63" i="27"/>
  <c r="B63" i="27"/>
  <c r="C61" i="27"/>
  <c r="G59" i="27"/>
  <c r="B59" i="27"/>
  <c r="F58" i="27"/>
  <c r="G57" i="27"/>
  <c r="G55" i="27"/>
  <c r="B55" i="27"/>
  <c r="G51" i="27"/>
  <c r="B51" i="27"/>
  <c r="G49" i="27"/>
  <c r="G47" i="27"/>
  <c r="B47" i="27"/>
  <c r="D43" i="27"/>
  <c r="A43" i="27" s="1"/>
  <c r="A43" i="2" s="1"/>
  <c r="I43" i="27"/>
  <c r="L43" i="27" s="1"/>
  <c r="J43" i="27" s="1"/>
  <c r="G42" i="27"/>
  <c r="B42" i="27"/>
  <c r="G40" i="27"/>
  <c r="E39" i="27"/>
  <c r="D37" i="27"/>
  <c r="I37" i="27"/>
  <c r="L37" i="27" s="1"/>
  <c r="J37" i="27" s="1"/>
  <c r="B37" i="27"/>
  <c r="D34" i="27"/>
  <c r="A34" i="27" s="1"/>
  <c r="A34" i="2" s="1"/>
  <c r="I34" i="27"/>
  <c r="L34" i="27" s="1"/>
  <c r="J34" i="27" s="1"/>
  <c r="C34" i="27"/>
  <c r="G33" i="27"/>
  <c r="A31" i="27"/>
  <c r="A31" i="2" s="1"/>
  <c r="I31" i="27"/>
  <c r="L31" i="27" s="1"/>
  <c r="J31" i="27" s="1"/>
  <c r="G30" i="27"/>
  <c r="B30" i="27"/>
  <c r="D25" i="27"/>
  <c r="I25" i="27"/>
  <c r="L25" i="27" s="1"/>
  <c r="J25" i="27" s="1"/>
  <c r="B25" i="27"/>
  <c r="G21" i="27"/>
  <c r="D20" i="27"/>
  <c r="I20" i="27"/>
  <c r="L20" i="27" s="1"/>
  <c r="J20" i="27" s="1"/>
  <c r="D19" i="27"/>
  <c r="D17" i="27"/>
  <c r="I17" i="27"/>
  <c r="L17" i="27" s="1"/>
  <c r="J17" i="27" s="1"/>
  <c r="B17" i="27"/>
  <c r="G13" i="27"/>
  <c r="D12" i="27"/>
  <c r="A12" i="27" s="1"/>
  <c r="A12" i="2" s="1"/>
  <c r="I12" i="27"/>
  <c r="L12" i="27" s="1"/>
  <c r="J12" i="27" s="1"/>
  <c r="I12" i="2" s="1"/>
  <c r="D11" i="27"/>
  <c r="C9" i="27"/>
  <c r="G6" i="27"/>
  <c r="B6" i="27"/>
  <c r="C4" i="27"/>
  <c r="I2" i="27"/>
  <c r="L2" i="27" s="1"/>
  <c r="J2" i="27" s="1"/>
  <c r="I2" i="2" s="1"/>
  <c r="E87" i="27"/>
  <c r="G85" i="27"/>
  <c r="I85" i="27"/>
  <c r="L85" i="27" s="1"/>
  <c r="J85" i="27" s="1"/>
  <c r="C82" i="27"/>
  <c r="D79" i="27"/>
  <c r="A79" i="27" s="1"/>
  <c r="A79" i="2" s="1"/>
  <c r="I79" i="27"/>
  <c r="L79" i="27" s="1"/>
  <c r="J79" i="27" s="1"/>
  <c r="C79" i="27"/>
  <c r="E75" i="27"/>
  <c r="D74" i="27"/>
  <c r="I74" i="27"/>
  <c r="L74" i="27" s="1"/>
  <c r="J74" i="27" s="1"/>
  <c r="B74" i="27"/>
  <c r="C70" i="27"/>
  <c r="D67" i="27"/>
  <c r="A67" i="27" s="1"/>
  <c r="A67" i="2" s="1"/>
  <c r="I67" i="27"/>
  <c r="L67" i="27" s="1"/>
  <c r="J67" i="27" s="1"/>
  <c r="C67" i="27"/>
  <c r="F63" i="27"/>
  <c r="D62" i="27"/>
  <c r="I62" i="27"/>
  <c r="L62" i="27" s="1"/>
  <c r="J62" i="27" s="1"/>
  <c r="B62" i="27"/>
  <c r="F59" i="27"/>
  <c r="A59" i="27"/>
  <c r="A59" i="2" s="1"/>
  <c r="C57" i="27"/>
  <c r="F55" i="27"/>
  <c r="D54" i="27"/>
  <c r="I54" i="27"/>
  <c r="L54" i="27" s="1"/>
  <c r="J54" i="27" s="1"/>
  <c r="B54" i="27"/>
  <c r="F51" i="27"/>
  <c r="A51" i="27"/>
  <c r="A51" i="2" s="1"/>
  <c r="C49" i="27"/>
  <c r="F47" i="27"/>
  <c r="D46" i="27"/>
  <c r="I46" i="27"/>
  <c r="L46" i="27" s="1"/>
  <c r="J46" i="27" s="1"/>
  <c r="B46" i="27"/>
  <c r="D44" i="27"/>
  <c r="A44" i="27" s="1"/>
  <c r="A44" i="2" s="1"/>
  <c r="I44" i="27"/>
  <c r="L44" i="27" s="1"/>
  <c r="J44" i="27" s="1"/>
  <c r="F42" i="27"/>
  <c r="A42" i="27"/>
  <c r="A42" i="2" s="1"/>
  <c r="D40" i="27"/>
  <c r="D39" i="27"/>
  <c r="C36" i="27"/>
  <c r="I36" i="27"/>
  <c r="L36" i="27" s="1"/>
  <c r="J36" i="27" s="1"/>
  <c r="D29" i="27"/>
  <c r="I29" i="27"/>
  <c r="L29" i="27" s="1"/>
  <c r="J29" i="27" s="1"/>
  <c r="B29" i="27"/>
  <c r="D26" i="27"/>
  <c r="A26" i="27" s="1"/>
  <c r="A26" i="2" s="1"/>
  <c r="I26" i="27"/>
  <c r="L26" i="27" s="1"/>
  <c r="J26" i="27" s="1"/>
  <c r="C26" i="27"/>
  <c r="D24" i="27"/>
  <c r="I24" i="27"/>
  <c r="L24" i="27" s="1"/>
  <c r="J24" i="27" s="1"/>
  <c r="D22" i="27"/>
  <c r="A22" i="27" s="1"/>
  <c r="A22" i="2" s="1"/>
  <c r="I22" i="27"/>
  <c r="L22" i="27" s="1"/>
  <c r="J22" i="27" s="1"/>
  <c r="C22" i="27"/>
  <c r="F21" i="27"/>
  <c r="D18" i="27"/>
  <c r="A18" i="27" s="1"/>
  <c r="A18" i="2" s="1"/>
  <c r="I18" i="27"/>
  <c r="L18" i="27" s="1"/>
  <c r="J18" i="27" s="1"/>
  <c r="C18" i="27"/>
  <c r="D16" i="27"/>
  <c r="I16" i="27"/>
  <c r="L16" i="27" s="1"/>
  <c r="J16" i="27" s="1"/>
  <c r="D14" i="27"/>
  <c r="A14" i="27" s="1"/>
  <c r="A14" i="2" s="1"/>
  <c r="I14" i="27"/>
  <c r="L14" i="27" s="1"/>
  <c r="J14" i="27" s="1"/>
  <c r="C14" i="27"/>
  <c r="D10" i="27"/>
  <c r="A10" i="27" s="1"/>
  <c r="A10" i="2" s="1"/>
  <c r="I10" i="27"/>
  <c r="L10" i="27" s="1"/>
  <c r="J10" i="27" s="1"/>
  <c r="I10" i="2" s="1"/>
  <c r="D8" i="27"/>
  <c r="A8" i="27" s="1"/>
  <c r="A8" i="2" s="1"/>
  <c r="I8" i="27"/>
  <c r="L8" i="27" s="1"/>
  <c r="J8" i="27" s="1"/>
  <c r="I8" i="2" s="1"/>
  <c r="D5" i="27"/>
  <c r="A5" i="27" s="1"/>
  <c r="A5" i="2" s="1"/>
  <c r="I5" i="27"/>
  <c r="L5" i="27" s="1"/>
  <c r="J5" i="27" s="1"/>
  <c r="I5" i="2" s="1"/>
  <c r="B5" i="27"/>
  <c r="B10" i="2"/>
  <c r="C10" i="2"/>
  <c r="C10" i="27"/>
  <c r="G10" i="27"/>
  <c r="B10" i="27"/>
  <c r="F10" i="27"/>
  <c r="B9" i="2"/>
  <c r="B9" i="27"/>
  <c r="F9" i="2"/>
  <c r="C9" i="2"/>
  <c r="G9" i="27"/>
  <c r="F9" i="27"/>
  <c r="C8" i="27"/>
  <c r="G8" i="27"/>
  <c r="B7" i="2"/>
  <c r="C7" i="2"/>
  <c r="E69" i="27"/>
  <c r="B69" i="27"/>
  <c r="F69" i="27"/>
  <c r="B84" i="27"/>
  <c r="F84" i="27"/>
  <c r="C84" i="27"/>
  <c r="G84" i="27"/>
  <c r="B76" i="27"/>
  <c r="F76" i="27"/>
  <c r="C76" i="27"/>
  <c r="G76" i="27"/>
  <c r="G69" i="27"/>
  <c r="B68" i="27"/>
  <c r="F68" i="27"/>
  <c r="C68" i="27"/>
  <c r="G68" i="27"/>
  <c r="E56" i="27"/>
  <c r="B56" i="27"/>
  <c r="F56" i="27"/>
  <c r="C56" i="27"/>
  <c r="G56" i="27"/>
  <c r="E48" i="27"/>
  <c r="B48" i="27"/>
  <c r="F48" i="27"/>
  <c r="C48" i="27"/>
  <c r="G48" i="27"/>
  <c r="E15" i="27"/>
  <c r="B15" i="27"/>
  <c r="F15" i="27"/>
  <c r="C15" i="27"/>
  <c r="G15" i="27"/>
  <c r="D15" i="27"/>
  <c r="A15" i="27" s="1"/>
  <c r="A15" i="2" s="1"/>
  <c r="E85" i="27"/>
  <c r="B85" i="27"/>
  <c r="F85" i="27"/>
  <c r="E77" i="27"/>
  <c r="B77" i="27"/>
  <c r="F77" i="27"/>
  <c r="A89" i="27"/>
  <c r="A89" i="2" s="1"/>
  <c r="E89" i="27"/>
  <c r="B89" i="27"/>
  <c r="F89" i="27"/>
  <c r="D85" i="27"/>
  <c r="A85" i="27" s="1"/>
  <c r="A85" i="2" s="1"/>
  <c r="E84" i="27"/>
  <c r="A81" i="27"/>
  <c r="A81" i="2" s="1"/>
  <c r="E81" i="27"/>
  <c r="B81" i="27"/>
  <c r="F81" i="27"/>
  <c r="D77" i="27"/>
  <c r="A77" i="27" s="1"/>
  <c r="A77" i="2" s="1"/>
  <c r="E76" i="27"/>
  <c r="A73" i="27"/>
  <c r="A73" i="2" s="1"/>
  <c r="E73" i="27"/>
  <c r="B73" i="27"/>
  <c r="F73" i="27"/>
  <c r="D69" i="27"/>
  <c r="A69" i="27" s="1"/>
  <c r="A69" i="2" s="1"/>
  <c r="E68" i="27"/>
  <c r="A65" i="27"/>
  <c r="A65" i="2" s="1"/>
  <c r="E65" i="27"/>
  <c r="B65" i="27"/>
  <c r="F65" i="27"/>
  <c r="D56" i="27"/>
  <c r="A56" i="27" s="1"/>
  <c r="A56" i="2" s="1"/>
  <c r="D48" i="27"/>
  <c r="A48" i="27" s="1"/>
  <c r="A48" i="2" s="1"/>
  <c r="A39" i="27"/>
  <c r="A39" i="2" s="1"/>
  <c r="B27" i="27"/>
  <c r="F27" i="27"/>
  <c r="C27" i="27"/>
  <c r="G27" i="27"/>
  <c r="A27" i="27"/>
  <c r="A27" i="2" s="1"/>
  <c r="D27" i="27"/>
  <c r="E27" i="27"/>
  <c r="G89" i="27"/>
  <c r="B88" i="27"/>
  <c r="F88" i="27"/>
  <c r="C88" i="27"/>
  <c r="G88" i="27"/>
  <c r="C85" i="27"/>
  <c r="D84" i="27"/>
  <c r="A84" i="27" s="1"/>
  <c r="A84" i="2" s="1"/>
  <c r="G81" i="27"/>
  <c r="B80" i="27"/>
  <c r="F80" i="27"/>
  <c r="C80" i="27"/>
  <c r="G80" i="27"/>
  <c r="C77" i="27"/>
  <c r="D76" i="27"/>
  <c r="A76" i="27" s="1"/>
  <c r="A76" i="2" s="1"/>
  <c r="G73" i="27"/>
  <c r="B72" i="27"/>
  <c r="F72" i="27"/>
  <c r="C72" i="27"/>
  <c r="G72" i="27"/>
  <c r="C69" i="27"/>
  <c r="D68" i="27"/>
  <c r="A68" i="27" s="1"/>
  <c r="A68" i="2" s="1"/>
  <c r="G65" i="27"/>
  <c r="B64" i="27"/>
  <c r="F64" i="27"/>
  <c r="C64" i="27"/>
  <c r="G64" i="27"/>
  <c r="A60" i="27"/>
  <c r="A60" i="2" s="1"/>
  <c r="E60" i="27"/>
  <c r="B60" i="27"/>
  <c r="F60" i="27"/>
  <c r="C60" i="27"/>
  <c r="G60" i="27"/>
  <c r="A52" i="27"/>
  <c r="A52" i="2" s="1"/>
  <c r="E52" i="27"/>
  <c r="B52" i="27"/>
  <c r="F52" i="27"/>
  <c r="C52" i="27"/>
  <c r="G52" i="27"/>
  <c r="B35" i="27"/>
  <c r="F35" i="27"/>
  <c r="C35" i="27"/>
  <c r="G35" i="27"/>
  <c r="D35" i="27"/>
  <c r="A35" i="27" s="1"/>
  <c r="A35" i="2" s="1"/>
  <c r="E35" i="27"/>
  <c r="A23" i="27"/>
  <c r="A23" i="2" s="1"/>
  <c r="E23" i="27"/>
  <c r="B23" i="27"/>
  <c r="F23" i="27"/>
  <c r="C23" i="27"/>
  <c r="G23" i="27"/>
  <c r="D23" i="27"/>
  <c r="E7" i="27"/>
  <c r="B7" i="27"/>
  <c r="F7" i="27"/>
  <c r="C7" i="27"/>
  <c r="G7" i="27"/>
  <c r="D7" i="27"/>
  <c r="A7" i="27" s="1"/>
  <c r="A7" i="2" s="1"/>
  <c r="E90" i="27"/>
  <c r="A90" i="27"/>
  <c r="A90" i="2" s="1"/>
  <c r="E86" i="27"/>
  <c r="A86" i="27"/>
  <c r="A86" i="2" s="1"/>
  <c r="E82" i="27"/>
  <c r="A82" i="27"/>
  <c r="A82" i="2" s="1"/>
  <c r="E78" i="27"/>
  <c r="A78" i="27"/>
  <c r="A78" i="2" s="1"/>
  <c r="E74" i="27"/>
  <c r="A74" i="27"/>
  <c r="A74" i="2" s="1"/>
  <c r="E70" i="27"/>
  <c r="A70" i="27"/>
  <c r="A70" i="2" s="1"/>
  <c r="E66" i="27"/>
  <c r="A66" i="27"/>
  <c r="A66" i="2" s="1"/>
  <c r="E62" i="27"/>
  <c r="A62" i="27"/>
  <c r="A62" i="2" s="1"/>
  <c r="F61" i="27"/>
  <c r="B61" i="27"/>
  <c r="E58" i="27"/>
  <c r="A58" i="27"/>
  <c r="A58" i="2" s="1"/>
  <c r="F57" i="27"/>
  <c r="B57" i="27"/>
  <c r="E54" i="27"/>
  <c r="A54" i="27"/>
  <c r="A54" i="2" s="1"/>
  <c r="F53" i="27"/>
  <c r="B53" i="27"/>
  <c r="E50" i="27"/>
  <c r="A50" i="27"/>
  <c r="A50" i="2" s="1"/>
  <c r="F49" i="27"/>
  <c r="B49" i="27"/>
  <c r="E46" i="27"/>
  <c r="A46" i="27"/>
  <c r="A46" i="2" s="1"/>
  <c r="F45" i="27"/>
  <c r="B45" i="27"/>
  <c r="E44" i="27"/>
  <c r="A40" i="27"/>
  <c r="A40" i="2" s="1"/>
  <c r="E40" i="27"/>
  <c r="B40" i="27"/>
  <c r="F40" i="27"/>
  <c r="D36" i="27"/>
  <c r="A36" i="27" s="1"/>
  <c r="A36" i="2" s="1"/>
  <c r="A32" i="27"/>
  <c r="A32" i="2" s="1"/>
  <c r="E32" i="27"/>
  <c r="B32" i="27"/>
  <c r="F32" i="27"/>
  <c r="D28" i="27"/>
  <c r="E61" i="27"/>
  <c r="A61" i="27"/>
  <c r="A61" i="2" s="1"/>
  <c r="E57" i="27"/>
  <c r="A57" i="27"/>
  <c r="A57" i="2" s="1"/>
  <c r="E53" i="27"/>
  <c r="A53" i="27"/>
  <c r="A53" i="2" s="1"/>
  <c r="E49" i="27"/>
  <c r="A49" i="27"/>
  <c r="A49" i="2" s="1"/>
  <c r="C43" i="27"/>
  <c r="G43" i="27"/>
  <c r="B43" i="27"/>
  <c r="B39" i="27"/>
  <c r="F39" i="27"/>
  <c r="C39" i="27"/>
  <c r="G39" i="27"/>
  <c r="B31" i="27"/>
  <c r="F31" i="27"/>
  <c r="C31" i="27"/>
  <c r="G31" i="27"/>
  <c r="A19" i="27"/>
  <c r="A19" i="2" s="1"/>
  <c r="E19" i="27"/>
  <c r="B19" i="27"/>
  <c r="F19" i="27"/>
  <c r="C19" i="27"/>
  <c r="G19" i="27"/>
  <c r="A11" i="27"/>
  <c r="A11" i="2" s="1"/>
  <c r="E11" i="27"/>
  <c r="B11" i="27"/>
  <c r="F11" i="27"/>
  <c r="C11" i="27"/>
  <c r="G11" i="27"/>
  <c r="E3" i="27"/>
  <c r="B3" i="27"/>
  <c r="F3" i="27"/>
  <c r="C3" i="27"/>
  <c r="G3" i="27"/>
  <c r="D45" i="27"/>
  <c r="A45" i="27" s="1"/>
  <c r="A45" i="2" s="1"/>
  <c r="B44" i="27"/>
  <c r="F44" i="27"/>
  <c r="C44" i="27"/>
  <c r="E36" i="27"/>
  <c r="B36" i="27"/>
  <c r="F36" i="27"/>
  <c r="A28" i="27"/>
  <c r="A28" i="2" s="1"/>
  <c r="E28" i="27"/>
  <c r="B28" i="27"/>
  <c r="F28" i="27"/>
  <c r="D3" i="27"/>
  <c r="E41" i="27"/>
  <c r="A41" i="27"/>
  <c r="A41" i="2" s="1"/>
  <c r="E37" i="27"/>
  <c r="A37" i="27"/>
  <c r="A37" i="2" s="1"/>
  <c r="E33" i="27"/>
  <c r="A33" i="27"/>
  <c r="A33" i="2" s="1"/>
  <c r="E29" i="27"/>
  <c r="A29" i="27"/>
  <c r="A29" i="2" s="1"/>
  <c r="E25" i="27"/>
  <c r="A25" i="27"/>
  <c r="A25" i="2" s="1"/>
  <c r="F24" i="27"/>
  <c r="B24" i="27"/>
  <c r="E21" i="27"/>
  <c r="A21" i="27"/>
  <c r="A21" i="2" s="1"/>
  <c r="F20" i="27"/>
  <c r="B20" i="27"/>
  <c r="E17" i="27"/>
  <c r="A17" i="27"/>
  <c r="A17" i="2" s="1"/>
  <c r="F16" i="27"/>
  <c r="B16" i="27"/>
  <c r="E13" i="27"/>
  <c r="F12" i="27"/>
  <c r="B12" i="27"/>
  <c r="E9" i="27"/>
  <c r="A9" i="27"/>
  <c r="A9" i="2" s="1"/>
  <c r="F8" i="27"/>
  <c r="B8" i="27"/>
  <c r="E5" i="27"/>
  <c r="F4" i="27"/>
  <c r="B4" i="27"/>
  <c r="E24" i="27"/>
  <c r="A24" i="27"/>
  <c r="A24" i="2" s="1"/>
  <c r="E20" i="27"/>
  <c r="A20" i="27"/>
  <c r="A20" i="2" s="1"/>
  <c r="E16" i="27"/>
  <c r="A16" i="27"/>
  <c r="A16" i="2" s="1"/>
  <c r="E12" i="27"/>
  <c r="E8" i="27"/>
  <c r="E4" i="27"/>
  <c r="E2" i="27"/>
  <c r="F5" i="2"/>
  <c r="F4" i="2"/>
  <c r="F3" i="2"/>
  <c r="E30" i="2"/>
  <c r="E24" i="2"/>
  <c r="E20" i="2"/>
  <c r="E6" i="2"/>
  <c r="E54" i="2"/>
  <c r="E48" i="2"/>
  <c r="E44" i="2"/>
  <c r="E40" i="2"/>
  <c r="E36" i="2"/>
  <c r="E32" i="2"/>
  <c r="E28" i="2"/>
  <c r="E10" i="2"/>
  <c r="E4" i="2"/>
  <c r="E91" i="2"/>
  <c r="E87" i="2"/>
  <c r="E83" i="2"/>
  <c r="E79" i="2"/>
  <c r="E75" i="2"/>
  <c r="E71" i="2"/>
  <c r="E67" i="2"/>
  <c r="E63" i="2"/>
  <c r="E59" i="2"/>
  <c r="E56" i="2"/>
  <c r="E18" i="2"/>
  <c r="E14" i="2"/>
  <c r="E8" i="2"/>
  <c r="D68" i="2"/>
  <c r="E3" i="2"/>
  <c r="D59" i="2"/>
  <c r="E31" i="2"/>
  <c r="E15" i="2"/>
  <c r="D88" i="2"/>
  <c r="D84" i="2"/>
  <c r="D76" i="2"/>
  <c r="D72" i="2"/>
  <c r="D64" i="2"/>
  <c r="D60" i="2"/>
  <c r="E19" i="2"/>
  <c r="E57" i="2"/>
  <c r="E55" i="2"/>
  <c r="E53" i="2"/>
  <c r="E51" i="2"/>
  <c r="E49" i="2"/>
  <c r="E47" i="2"/>
  <c r="E45" i="2"/>
  <c r="E43" i="2"/>
  <c r="E41" i="2"/>
  <c r="E39" i="2"/>
  <c r="E37" i="2"/>
  <c r="E35" i="2"/>
  <c r="E27" i="2"/>
  <c r="E11" i="2"/>
  <c r="D80" i="2"/>
  <c r="E88" i="2"/>
  <c r="E84" i="2"/>
  <c r="E80" i="2"/>
  <c r="E76" i="2"/>
  <c r="E72" i="2"/>
  <c r="E68" i="2"/>
  <c r="E64" i="2"/>
  <c r="E60" i="2"/>
  <c r="E23" i="2"/>
  <c r="D19" i="2"/>
  <c r="E7" i="2"/>
  <c r="D3" i="2"/>
  <c r="E33" i="2"/>
  <c r="E29" i="2"/>
  <c r="E25" i="2"/>
  <c r="E21" i="2"/>
  <c r="E17" i="2"/>
  <c r="E13" i="2"/>
  <c r="E9" i="2"/>
  <c r="E5" i="2"/>
  <c r="T11" i="3"/>
  <c r="R11" i="7" l="1"/>
  <c r="Q11" i="7"/>
  <c r="A4" i="27"/>
  <c r="A4" i="2" s="1"/>
  <c r="A3" i="27"/>
  <c r="A3" i="2" s="1"/>
  <c r="I3" i="27"/>
  <c r="L3" i="27" s="1"/>
  <c r="J3" i="27" s="1"/>
  <c r="I3" i="2" s="1"/>
  <c r="I7" i="27"/>
  <c r="L7" i="27" s="1"/>
  <c r="J7" i="27" s="1"/>
  <c r="I7" i="2" s="1"/>
  <c r="C50" i="17"/>
  <c r="B50" i="17"/>
  <c r="C46" i="17"/>
  <c r="G46" i="17" s="1"/>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C49" i="17"/>
  <c r="B49" i="17"/>
  <c r="B8" i="17"/>
  <c r="G103" i="3"/>
  <c r="G102" i="3"/>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G3" i="17"/>
  <c r="M41" i="17"/>
  <c r="N41" i="17" s="1"/>
  <c r="M42" i="17"/>
  <c r="N42" i="17" s="1"/>
  <c r="P1" i="5"/>
  <c r="F50" i="17"/>
  <c r="K41" i="17"/>
  <c r="L41" i="17" s="1"/>
  <c r="K42" i="17"/>
  <c r="L42"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B11" i="3"/>
  <c r="D8" i="17"/>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R12" i="7" l="1"/>
  <c r="Q12" i="7"/>
  <c r="G100" i="3"/>
  <c r="AH12" i="3"/>
  <c r="AH14" i="3"/>
  <c r="G104" i="3"/>
  <c r="G48" i="17" s="1"/>
  <c r="C44" i="17"/>
  <c r="G44" i="17" s="1"/>
  <c r="AL9" i="3"/>
  <c r="I11" i="5" s="1"/>
  <c r="AJ9" i="3"/>
  <c r="C10" i="5" s="1"/>
  <c r="A4" i="19" s="1"/>
  <c r="K4" i="19" s="1"/>
  <c r="AN9" i="3"/>
  <c r="O9" i="5" s="1"/>
  <c r="A15" i="19" s="1"/>
  <c r="AP9" i="3"/>
  <c r="U10" i="5" s="1"/>
  <c r="W10" i="5" s="1"/>
  <c r="H2" i="30" s="1"/>
  <c r="R13" i="7" l="1"/>
  <c r="Q13" i="7"/>
  <c r="J11" i="5"/>
  <c r="D2" i="29"/>
  <c r="E2" i="29"/>
  <c r="C2" i="29"/>
  <c r="A2" i="29"/>
  <c r="L14" i="5"/>
  <c r="I13" i="5"/>
  <c r="I8" i="5"/>
  <c r="A8" i="19" s="1"/>
  <c r="AH15" i="3"/>
  <c r="Q9" i="5" s="1"/>
  <c r="AH13" i="3"/>
  <c r="I12" i="5"/>
  <c r="J12" i="5" s="1"/>
  <c r="I10" i="5"/>
  <c r="K10" i="5" s="1"/>
  <c r="H2" i="29" s="1"/>
  <c r="I9" i="5"/>
  <c r="A9" i="19" s="1"/>
  <c r="AH10" i="3"/>
  <c r="AB10" i="3"/>
  <c r="U9" i="5"/>
  <c r="U8" i="5"/>
  <c r="V8" i="5" s="1"/>
  <c r="X14" i="5"/>
  <c r="G41" i="17" s="1"/>
  <c r="U13" i="5"/>
  <c r="V13" i="5" s="1"/>
  <c r="A22" i="19"/>
  <c r="J22" i="19" s="1"/>
  <c r="U11" i="5"/>
  <c r="U12" i="5"/>
  <c r="V12" i="5" s="1"/>
  <c r="V10" i="5"/>
  <c r="C8" i="5"/>
  <c r="A2" i="19" s="1"/>
  <c r="C13" i="5"/>
  <c r="E13" i="5" s="1"/>
  <c r="F14" i="5"/>
  <c r="C9" i="5"/>
  <c r="C12" i="5"/>
  <c r="C11" i="5"/>
  <c r="A2" i="23" s="1"/>
  <c r="R14" i="5"/>
  <c r="O11" i="5"/>
  <c r="A17" i="19" s="1"/>
  <c r="P9" i="5"/>
  <c r="I15" i="19" s="1"/>
  <c r="K11" i="5"/>
  <c r="I2" i="29" s="1"/>
  <c r="O10" i="5"/>
  <c r="P10" i="5" s="1"/>
  <c r="O8" i="5"/>
  <c r="P8" i="5" s="1"/>
  <c r="A11" i="19"/>
  <c r="B11" i="19" s="1"/>
  <c r="O12" i="5"/>
  <c r="P12" i="5" s="1"/>
  <c r="O13" i="5"/>
  <c r="P13" i="5" s="1"/>
  <c r="E10" i="5"/>
  <c r="M4" i="19"/>
  <c r="J4" i="19"/>
  <c r="D4" i="19"/>
  <c r="D10" i="5"/>
  <c r="I4" i="19" s="1"/>
  <c r="B4" i="19"/>
  <c r="C4" i="19"/>
  <c r="L4" i="19"/>
  <c r="K8" i="5"/>
  <c r="F2" i="29" s="1"/>
  <c r="K12" i="5"/>
  <c r="J2" i="29" s="1"/>
  <c r="A12" i="19"/>
  <c r="C41" i="17"/>
  <c r="A13" i="19"/>
  <c r="J13" i="5"/>
  <c r="K13" i="5"/>
  <c r="K2" i="29" s="1"/>
  <c r="D15" i="19"/>
  <c r="M15" i="19"/>
  <c r="C15" i="19"/>
  <c r="J15" i="19"/>
  <c r="B15" i="19"/>
  <c r="K15" i="19"/>
  <c r="L15" i="19"/>
  <c r="Q14" i="7" l="1"/>
  <c r="R14" i="7"/>
  <c r="J8" i="5"/>
  <c r="J10" i="5"/>
  <c r="A23" i="19"/>
  <c r="L23" i="19" s="1"/>
  <c r="E2" i="30"/>
  <c r="C2" i="30"/>
  <c r="D2" i="30"/>
  <c r="A2" i="30"/>
  <c r="V9" i="5"/>
  <c r="A5" i="19"/>
  <c r="D5" i="19" s="1"/>
  <c r="E2" i="26"/>
  <c r="C2" i="26"/>
  <c r="D2" i="23"/>
  <c r="C2" i="23"/>
  <c r="D2" i="26"/>
  <c r="H15" i="19"/>
  <c r="G2" i="26"/>
  <c r="M22" i="19"/>
  <c r="A20" i="19"/>
  <c r="D20" i="19" s="1"/>
  <c r="J9" i="5"/>
  <c r="V11" i="5"/>
  <c r="K9" i="5"/>
  <c r="G2" i="29" s="1"/>
  <c r="D11" i="5"/>
  <c r="E2" i="23"/>
  <c r="A2" i="26"/>
  <c r="W8" i="5"/>
  <c r="F2" i="30" s="1"/>
  <c r="D13" i="5"/>
  <c r="H2" i="23"/>
  <c r="K2" i="23"/>
  <c r="A7" i="19"/>
  <c r="H7" i="19" s="1"/>
  <c r="H11" i="19"/>
  <c r="W11" i="5"/>
  <c r="I2" i="30" s="1"/>
  <c r="D11" i="19"/>
  <c r="E11" i="5"/>
  <c r="H4" i="19"/>
  <c r="A21" i="19"/>
  <c r="K21" i="19" s="1"/>
  <c r="A10" i="19"/>
  <c r="I10" i="19" s="1"/>
  <c r="H22" i="19"/>
  <c r="W12" i="5"/>
  <c r="J2" i="30" s="1"/>
  <c r="W13" i="5"/>
  <c r="K2" i="30" s="1"/>
  <c r="Q12" i="5"/>
  <c r="J2" i="26" s="1"/>
  <c r="A24" i="19"/>
  <c r="M24" i="19" s="1"/>
  <c r="Q11" i="5"/>
  <c r="A19" i="19"/>
  <c r="J19" i="19" s="1"/>
  <c r="G101" i="3"/>
  <c r="C45" i="17" s="1"/>
  <c r="G45" i="17" s="1"/>
  <c r="G47" i="17" s="1"/>
  <c r="A25" i="19"/>
  <c r="K25" i="19" s="1"/>
  <c r="Q13" i="5"/>
  <c r="K2" i="26" s="1"/>
  <c r="P11" i="5"/>
  <c r="K22" i="19"/>
  <c r="C22" i="19"/>
  <c r="E8" i="5"/>
  <c r="L22" i="19"/>
  <c r="D8" i="5"/>
  <c r="I22" i="19"/>
  <c r="D22" i="19"/>
  <c r="B22" i="19"/>
  <c r="A3" i="19"/>
  <c r="E9" i="5"/>
  <c r="D9" i="5"/>
  <c r="A14" i="19"/>
  <c r="L14" i="19" s="1"/>
  <c r="A6" i="19"/>
  <c r="E12" i="5"/>
  <c r="D12" i="5"/>
  <c r="Q10" i="5"/>
  <c r="H2" i="26" s="1"/>
  <c r="A16" i="19"/>
  <c r="C16" i="19" s="1"/>
  <c r="A18" i="19"/>
  <c r="K11" i="19"/>
  <c r="L11" i="19"/>
  <c r="I11" i="19"/>
  <c r="J11" i="19"/>
  <c r="M11" i="19"/>
  <c r="C11" i="19"/>
  <c r="J2" i="19"/>
  <c r="K2" i="19"/>
  <c r="C2" i="19"/>
  <c r="L2" i="19"/>
  <c r="B2" i="19"/>
  <c r="D2" i="19"/>
  <c r="H2" i="19"/>
  <c r="M2" i="19"/>
  <c r="I2" i="19"/>
  <c r="J9" i="19"/>
  <c r="D9" i="19"/>
  <c r="M9" i="19"/>
  <c r="K9" i="19"/>
  <c r="H9" i="19"/>
  <c r="I9" i="19"/>
  <c r="L9" i="19"/>
  <c r="C9" i="19"/>
  <c r="B9" i="19"/>
  <c r="J8" i="19"/>
  <c r="H8" i="19"/>
  <c r="M8" i="19"/>
  <c r="B8" i="19"/>
  <c r="K8" i="19"/>
  <c r="I8" i="19"/>
  <c r="C8" i="19"/>
  <c r="D8" i="19"/>
  <c r="L8" i="19"/>
  <c r="L12" i="19"/>
  <c r="B12" i="19"/>
  <c r="I12" i="19"/>
  <c r="M12" i="19"/>
  <c r="D12" i="19"/>
  <c r="K12" i="19"/>
  <c r="H12" i="19"/>
  <c r="J12" i="19"/>
  <c r="C12" i="19"/>
  <c r="I13" i="19"/>
  <c r="B13" i="19"/>
  <c r="J13" i="19"/>
  <c r="K13" i="19"/>
  <c r="M13" i="19"/>
  <c r="H13" i="19"/>
  <c r="C13" i="19"/>
  <c r="L13" i="19"/>
  <c r="D13" i="19"/>
  <c r="K17" i="19"/>
  <c r="I17" i="19"/>
  <c r="L17" i="19"/>
  <c r="D17" i="19"/>
  <c r="B17" i="19"/>
  <c r="C17" i="19"/>
  <c r="J17" i="19"/>
  <c r="M17" i="19"/>
  <c r="D23" i="19" l="1"/>
  <c r="M23" i="19"/>
  <c r="C23" i="19"/>
  <c r="B23" i="19"/>
  <c r="J23" i="19"/>
  <c r="R15" i="7"/>
  <c r="Q15" i="7"/>
  <c r="H23" i="19"/>
  <c r="I23" i="19"/>
  <c r="K23" i="19"/>
  <c r="B5" i="19"/>
  <c r="M5" i="19"/>
  <c r="L5" i="19"/>
  <c r="J5" i="19"/>
  <c r="C5" i="19"/>
  <c r="K5" i="19"/>
  <c r="I5" i="19"/>
  <c r="H5" i="19"/>
  <c r="M21" i="19"/>
  <c r="I19" i="19"/>
  <c r="M19" i="19"/>
  <c r="L21" i="19"/>
  <c r="J20" i="19"/>
  <c r="H20" i="19"/>
  <c r="L20" i="19"/>
  <c r="K10" i="19"/>
  <c r="D19" i="19"/>
  <c r="M20" i="19"/>
  <c r="I20" i="19"/>
  <c r="C10" i="19"/>
  <c r="H18" i="19"/>
  <c r="H17" i="19"/>
  <c r="I2" i="26"/>
  <c r="C20" i="19"/>
  <c r="C19" i="19"/>
  <c r="K20" i="19"/>
  <c r="B20" i="19"/>
  <c r="B10" i="19"/>
  <c r="K7" i="19"/>
  <c r="C7" i="19"/>
  <c r="B7" i="19"/>
  <c r="B19" i="19"/>
  <c r="L19" i="19"/>
  <c r="M7" i="19"/>
  <c r="I7" i="19"/>
  <c r="H10" i="19"/>
  <c r="M10" i="19"/>
  <c r="L7" i="19"/>
  <c r="D7" i="19"/>
  <c r="K19" i="19"/>
  <c r="J7" i="19"/>
  <c r="J10" i="19"/>
  <c r="L10" i="19"/>
  <c r="D10" i="19"/>
  <c r="B21" i="19"/>
  <c r="D21" i="19"/>
  <c r="G2" i="23"/>
  <c r="F2" i="23"/>
  <c r="C21" i="19"/>
  <c r="I2" i="23"/>
  <c r="J2" i="23"/>
  <c r="I21" i="19"/>
  <c r="J21" i="19"/>
  <c r="H25" i="19"/>
  <c r="J24" i="19"/>
  <c r="L25" i="19"/>
  <c r="K24" i="19"/>
  <c r="M25" i="19"/>
  <c r="C24" i="19"/>
  <c r="C25" i="19"/>
  <c r="D24" i="19"/>
  <c r="L24" i="19"/>
  <c r="H19" i="19"/>
  <c r="K18" i="19"/>
  <c r="M16" i="19"/>
  <c r="M18" i="19"/>
  <c r="I18" i="19"/>
  <c r="D25" i="19"/>
  <c r="H24" i="19"/>
  <c r="B18" i="19"/>
  <c r="L18" i="19"/>
  <c r="C18" i="19"/>
  <c r="K16" i="19"/>
  <c r="D18" i="19"/>
  <c r="B25" i="19"/>
  <c r="B24" i="19"/>
  <c r="I25" i="19"/>
  <c r="J25" i="19"/>
  <c r="I24" i="19"/>
  <c r="J18" i="19"/>
  <c r="L16" i="19"/>
  <c r="D16" i="19"/>
  <c r="D14" i="19"/>
  <c r="J16" i="19"/>
  <c r="H16" i="19"/>
  <c r="M14" i="19"/>
  <c r="I16" i="19"/>
  <c r="K14" i="19"/>
  <c r="J14" i="19"/>
  <c r="C14" i="19"/>
  <c r="I14" i="19"/>
  <c r="B14" i="19"/>
  <c r="B16" i="19"/>
  <c r="D6" i="19"/>
  <c r="J6" i="19"/>
  <c r="K6" i="19"/>
  <c r="H6" i="19"/>
  <c r="I6" i="19"/>
  <c r="L6" i="19"/>
  <c r="C6" i="19"/>
  <c r="B6" i="19"/>
  <c r="M6" i="19"/>
  <c r="I3" i="19"/>
  <c r="L3" i="19"/>
  <c r="B3" i="19"/>
  <c r="J3" i="19"/>
  <c r="M3" i="19"/>
  <c r="C3" i="19"/>
  <c r="D3" i="19"/>
  <c r="K3" i="19"/>
  <c r="H3" i="19"/>
  <c r="AH11" i="3"/>
  <c r="R16" i="7" l="1"/>
  <c r="Q16" i="7"/>
  <c r="Q8" i="5"/>
  <c r="F2" i="26" s="1"/>
  <c r="W9" i="5"/>
  <c r="H14" i="19"/>
  <c r="H21" i="19" l="1"/>
  <c r="G2" i="30"/>
  <c r="R17" i="7"/>
  <c r="Q17" i="7"/>
  <c r="Q18" i="7" l="1"/>
  <c r="R18" i="7"/>
  <c r="R19" i="7" l="1"/>
  <c r="Q19" i="7"/>
  <c r="R20" i="7" l="1"/>
  <c r="Q20" i="7"/>
  <c r="R21" i="7" l="1"/>
  <c r="Q21" i="7"/>
  <c r="Q22" i="7" l="1"/>
  <c r="R22" i="7"/>
  <c r="R23" i="7" l="1"/>
  <c r="Q23" i="7"/>
  <c r="Q24" i="7" l="1"/>
  <c r="R24" i="7"/>
  <c r="R25" i="7" l="1"/>
  <c r="Q25" i="7"/>
  <c r="R26" i="7" l="1"/>
  <c r="Q26" i="7"/>
  <c r="R27" i="7" l="1"/>
  <c r="Q27" i="7"/>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nagoya area</author>
    <author>fumiaki</author>
    <author>USER</author>
  </authors>
  <commentList>
    <comment ref="O5"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2" shapeId="0">
      <text>
        <r>
          <rPr>
            <b/>
            <sz val="9"/>
            <color indexed="81"/>
            <rFont val="ＭＳ Ｐゴシック"/>
            <family val="3"/>
            <charset val="128"/>
          </rPr>
          <t xml:space="preserve">アルファベットは、半角大文字で入力してください。
</t>
        </r>
      </text>
    </comment>
    <comment ref="C10" authorId="2" shapeId="0">
      <text>
        <r>
          <rPr>
            <b/>
            <sz val="9"/>
            <color indexed="81"/>
            <rFont val="ＭＳ Ｐゴシック"/>
            <family val="3"/>
            <charset val="128"/>
          </rPr>
          <t xml:space="preserve">数字だけ入力してください。
</t>
        </r>
      </text>
    </comment>
    <comment ref="F10" authorId="1" shapeId="0">
      <text>
        <r>
          <rPr>
            <b/>
            <sz val="9"/>
            <color indexed="81"/>
            <rFont val="ＭＳ ゴシック"/>
            <family val="3"/>
            <charset val="128"/>
          </rPr>
          <t>入力の必要はありません</t>
        </r>
      </text>
    </comment>
    <comment ref="J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1" authorId="2" shapeId="0">
      <text>
        <r>
          <rPr>
            <b/>
            <sz val="9"/>
            <color indexed="81"/>
            <rFont val="ＭＳ Ｐゴシック"/>
            <family val="3"/>
            <charset val="128"/>
          </rPr>
          <t xml:space="preserve">数字だけ入力してください。
</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2" authorId="2" shapeId="0">
      <text>
        <r>
          <rPr>
            <b/>
            <sz val="9"/>
            <color indexed="81"/>
            <rFont val="ＭＳ Ｐゴシック"/>
            <family val="3"/>
            <charset val="128"/>
          </rPr>
          <t xml:space="preserve">数字だけ入力してください。
</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3" authorId="2" shapeId="0">
      <text>
        <r>
          <rPr>
            <b/>
            <sz val="9"/>
            <color indexed="81"/>
            <rFont val="ＭＳ Ｐゴシック"/>
            <family val="3"/>
            <charset val="128"/>
          </rPr>
          <t xml:space="preserve">数字だけ入力してください。
</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4" authorId="2" shapeId="0">
      <text>
        <r>
          <rPr>
            <b/>
            <sz val="9"/>
            <color indexed="81"/>
            <rFont val="ＭＳ Ｐゴシック"/>
            <family val="3"/>
            <charset val="128"/>
          </rPr>
          <t xml:space="preserve">数字だけ入力してください。
</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5" authorId="2" shapeId="0">
      <text>
        <r>
          <rPr>
            <b/>
            <sz val="9"/>
            <color indexed="81"/>
            <rFont val="ＭＳ Ｐゴシック"/>
            <family val="3"/>
            <charset val="128"/>
          </rPr>
          <t xml:space="preserve">数字だけ入力してください。
</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6" authorId="2" shapeId="0">
      <text>
        <r>
          <rPr>
            <b/>
            <sz val="9"/>
            <color indexed="81"/>
            <rFont val="ＭＳ Ｐゴシック"/>
            <family val="3"/>
            <charset val="128"/>
          </rPr>
          <t xml:space="preserve">数字だけ入力してください。
</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7" authorId="2" shapeId="0">
      <text>
        <r>
          <rPr>
            <b/>
            <sz val="9"/>
            <color indexed="81"/>
            <rFont val="ＭＳ Ｐゴシック"/>
            <family val="3"/>
            <charset val="128"/>
          </rPr>
          <t xml:space="preserve">数字だけ入力してください。
</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8" authorId="2" shapeId="0">
      <text>
        <r>
          <rPr>
            <b/>
            <sz val="9"/>
            <color indexed="81"/>
            <rFont val="ＭＳ Ｐゴシック"/>
            <family val="3"/>
            <charset val="128"/>
          </rPr>
          <t xml:space="preserve">数字だけ入力してください。
</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9" authorId="2" shapeId="0">
      <text>
        <r>
          <rPr>
            <b/>
            <sz val="9"/>
            <color indexed="81"/>
            <rFont val="ＭＳ Ｐゴシック"/>
            <family val="3"/>
            <charset val="128"/>
          </rPr>
          <t xml:space="preserve">数字だけ入力してください。
</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0" authorId="2" shapeId="0">
      <text>
        <r>
          <rPr>
            <b/>
            <sz val="9"/>
            <color indexed="81"/>
            <rFont val="ＭＳ Ｐゴシック"/>
            <family val="3"/>
            <charset val="128"/>
          </rPr>
          <t xml:space="preserve">数字だけ入力してください。
</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1" authorId="2" shapeId="0">
      <text>
        <r>
          <rPr>
            <b/>
            <sz val="9"/>
            <color indexed="81"/>
            <rFont val="ＭＳ Ｐゴシック"/>
            <family val="3"/>
            <charset val="128"/>
          </rPr>
          <t xml:space="preserve">数字だけ入力してください。
</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2" authorId="2" shapeId="0">
      <text>
        <r>
          <rPr>
            <b/>
            <sz val="9"/>
            <color indexed="81"/>
            <rFont val="ＭＳ Ｐゴシック"/>
            <family val="3"/>
            <charset val="128"/>
          </rPr>
          <t xml:space="preserve">数字だけ入力してください。
</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3" authorId="2" shapeId="0">
      <text>
        <r>
          <rPr>
            <b/>
            <sz val="9"/>
            <color indexed="81"/>
            <rFont val="ＭＳ Ｐゴシック"/>
            <family val="3"/>
            <charset val="128"/>
          </rPr>
          <t xml:space="preserve">数字だけ入力してください。
</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4" authorId="2" shapeId="0">
      <text>
        <r>
          <rPr>
            <b/>
            <sz val="9"/>
            <color indexed="81"/>
            <rFont val="ＭＳ Ｐゴシック"/>
            <family val="3"/>
            <charset val="128"/>
          </rPr>
          <t xml:space="preserve">数字だけ入力してください。
</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5" authorId="2" shapeId="0">
      <text>
        <r>
          <rPr>
            <b/>
            <sz val="9"/>
            <color indexed="81"/>
            <rFont val="ＭＳ Ｐゴシック"/>
            <family val="3"/>
            <charset val="128"/>
          </rPr>
          <t xml:space="preserve">数字だけ入力してください。
</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6" authorId="2" shapeId="0">
      <text>
        <r>
          <rPr>
            <b/>
            <sz val="9"/>
            <color indexed="81"/>
            <rFont val="ＭＳ Ｐゴシック"/>
            <family val="3"/>
            <charset val="128"/>
          </rPr>
          <t xml:space="preserve">数字だけ入力してください。
</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7" authorId="2" shapeId="0">
      <text>
        <r>
          <rPr>
            <b/>
            <sz val="9"/>
            <color indexed="81"/>
            <rFont val="ＭＳ Ｐゴシック"/>
            <family val="3"/>
            <charset val="128"/>
          </rPr>
          <t xml:space="preserve">数字だけ入力してください。
</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8" authorId="2" shapeId="0">
      <text>
        <r>
          <rPr>
            <b/>
            <sz val="9"/>
            <color indexed="81"/>
            <rFont val="ＭＳ Ｐゴシック"/>
            <family val="3"/>
            <charset val="128"/>
          </rPr>
          <t xml:space="preserve">数字だけ入力してください。
</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9" authorId="2" shapeId="0">
      <text>
        <r>
          <rPr>
            <b/>
            <sz val="9"/>
            <color indexed="81"/>
            <rFont val="ＭＳ Ｐゴシック"/>
            <family val="3"/>
            <charset val="128"/>
          </rPr>
          <t xml:space="preserve">数字だけ入力してください。
</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0" authorId="2" shapeId="0">
      <text>
        <r>
          <rPr>
            <b/>
            <sz val="9"/>
            <color indexed="81"/>
            <rFont val="ＭＳ Ｐゴシック"/>
            <family val="3"/>
            <charset val="128"/>
          </rPr>
          <t xml:space="preserve">数字だけ入力してください。
</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1" authorId="2" shapeId="0">
      <text>
        <r>
          <rPr>
            <b/>
            <sz val="9"/>
            <color indexed="81"/>
            <rFont val="ＭＳ Ｐゴシック"/>
            <family val="3"/>
            <charset val="128"/>
          </rPr>
          <t xml:space="preserve">数字だけ入力してください。
</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2" authorId="2" shapeId="0">
      <text>
        <r>
          <rPr>
            <b/>
            <sz val="9"/>
            <color indexed="81"/>
            <rFont val="ＭＳ Ｐゴシック"/>
            <family val="3"/>
            <charset val="128"/>
          </rPr>
          <t xml:space="preserve">数字だけ入力してください。
</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3" authorId="2" shapeId="0">
      <text>
        <r>
          <rPr>
            <b/>
            <sz val="9"/>
            <color indexed="81"/>
            <rFont val="ＭＳ Ｐゴシック"/>
            <family val="3"/>
            <charset val="128"/>
          </rPr>
          <t xml:space="preserve">数字だけ入力してください。
</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4" authorId="2" shapeId="0">
      <text>
        <r>
          <rPr>
            <b/>
            <sz val="9"/>
            <color indexed="81"/>
            <rFont val="ＭＳ Ｐゴシック"/>
            <family val="3"/>
            <charset val="128"/>
          </rPr>
          <t xml:space="preserve">数字だけ入力してください。
</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5" authorId="2" shapeId="0">
      <text>
        <r>
          <rPr>
            <b/>
            <sz val="9"/>
            <color indexed="81"/>
            <rFont val="ＭＳ Ｐゴシック"/>
            <family val="3"/>
            <charset val="128"/>
          </rPr>
          <t xml:space="preserve">数字だけ入力してください。
</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6" authorId="2" shapeId="0">
      <text>
        <r>
          <rPr>
            <b/>
            <sz val="9"/>
            <color indexed="81"/>
            <rFont val="ＭＳ Ｐゴシック"/>
            <family val="3"/>
            <charset val="128"/>
          </rPr>
          <t xml:space="preserve">数字だけ入力してください。
</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7" authorId="2" shapeId="0">
      <text>
        <r>
          <rPr>
            <b/>
            <sz val="9"/>
            <color indexed="81"/>
            <rFont val="ＭＳ Ｐゴシック"/>
            <family val="3"/>
            <charset val="128"/>
          </rPr>
          <t xml:space="preserve">数字だけ入力してください。
</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8" authorId="2" shapeId="0">
      <text>
        <r>
          <rPr>
            <b/>
            <sz val="9"/>
            <color indexed="81"/>
            <rFont val="ＭＳ Ｐゴシック"/>
            <family val="3"/>
            <charset val="128"/>
          </rPr>
          <t xml:space="preserve">数字だけ入力してください。
</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9" authorId="2" shapeId="0">
      <text>
        <r>
          <rPr>
            <b/>
            <sz val="9"/>
            <color indexed="81"/>
            <rFont val="ＭＳ Ｐゴシック"/>
            <family val="3"/>
            <charset val="128"/>
          </rPr>
          <t xml:space="preserve">数字だけ入力してください。
</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0" authorId="2" shapeId="0">
      <text>
        <r>
          <rPr>
            <b/>
            <sz val="9"/>
            <color indexed="81"/>
            <rFont val="ＭＳ Ｐゴシック"/>
            <family val="3"/>
            <charset val="128"/>
          </rPr>
          <t xml:space="preserve">数字だけ入力してください。
</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1" authorId="2" shapeId="0">
      <text>
        <r>
          <rPr>
            <b/>
            <sz val="9"/>
            <color indexed="81"/>
            <rFont val="ＭＳ Ｐゴシック"/>
            <family val="3"/>
            <charset val="128"/>
          </rPr>
          <t xml:space="preserve">数字だけ入力してください。
</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2" authorId="2" shapeId="0">
      <text>
        <r>
          <rPr>
            <b/>
            <sz val="9"/>
            <color indexed="81"/>
            <rFont val="ＭＳ Ｐゴシック"/>
            <family val="3"/>
            <charset val="128"/>
          </rPr>
          <t xml:space="preserve">数字だけ入力してください。
</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3" authorId="2" shapeId="0">
      <text>
        <r>
          <rPr>
            <b/>
            <sz val="9"/>
            <color indexed="81"/>
            <rFont val="ＭＳ Ｐゴシック"/>
            <family val="3"/>
            <charset val="128"/>
          </rPr>
          <t xml:space="preserve">数字だけ入力してください。
</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4" authorId="2" shapeId="0">
      <text>
        <r>
          <rPr>
            <b/>
            <sz val="9"/>
            <color indexed="81"/>
            <rFont val="ＭＳ Ｐゴシック"/>
            <family val="3"/>
            <charset val="128"/>
          </rPr>
          <t xml:space="preserve">数字だけ入力してください。
</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5" authorId="2" shapeId="0">
      <text>
        <r>
          <rPr>
            <b/>
            <sz val="9"/>
            <color indexed="81"/>
            <rFont val="ＭＳ Ｐゴシック"/>
            <family val="3"/>
            <charset val="128"/>
          </rPr>
          <t xml:space="preserve">数字だけ入力してください。
</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6" authorId="2" shapeId="0">
      <text>
        <r>
          <rPr>
            <b/>
            <sz val="9"/>
            <color indexed="81"/>
            <rFont val="ＭＳ Ｐゴシック"/>
            <family val="3"/>
            <charset val="128"/>
          </rPr>
          <t xml:space="preserve">数字だけ入力してください。
</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7" authorId="2" shapeId="0">
      <text>
        <r>
          <rPr>
            <b/>
            <sz val="9"/>
            <color indexed="81"/>
            <rFont val="ＭＳ Ｐゴシック"/>
            <family val="3"/>
            <charset val="128"/>
          </rPr>
          <t xml:space="preserve">数字だけ入力してください。
</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8" authorId="2" shapeId="0">
      <text>
        <r>
          <rPr>
            <b/>
            <sz val="9"/>
            <color indexed="81"/>
            <rFont val="ＭＳ Ｐゴシック"/>
            <family val="3"/>
            <charset val="128"/>
          </rPr>
          <t xml:space="preserve">数字だけ入力してください。
</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9" authorId="2" shapeId="0">
      <text>
        <r>
          <rPr>
            <b/>
            <sz val="9"/>
            <color indexed="81"/>
            <rFont val="ＭＳ Ｐゴシック"/>
            <family val="3"/>
            <charset val="128"/>
          </rPr>
          <t xml:space="preserve">数字だけ入力してください。
</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0" authorId="2" shapeId="0">
      <text>
        <r>
          <rPr>
            <b/>
            <sz val="9"/>
            <color indexed="81"/>
            <rFont val="ＭＳ Ｐゴシック"/>
            <family val="3"/>
            <charset val="128"/>
          </rPr>
          <t xml:space="preserve">数字だけ入力してください。
</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1" authorId="2" shapeId="0">
      <text>
        <r>
          <rPr>
            <b/>
            <sz val="9"/>
            <color indexed="81"/>
            <rFont val="ＭＳ Ｐゴシック"/>
            <family val="3"/>
            <charset val="128"/>
          </rPr>
          <t xml:space="preserve">数字だけ入力してください。
</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2" authorId="2" shapeId="0">
      <text>
        <r>
          <rPr>
            <b/>
            <sz val="9"/>
            <color indexed="81"/>
            <rFont val="ＭＳ Ｐゴシック"/>
            <family val="3"/>
            <charset val="128"/>
          </rPr>
          <t xml:space="preserve">数字だけ入力してください。
</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3" authorId="2" shapeId="0">
      <text>
        <r>
          <rPr>
            <b/>
            <sz val="9"/>
            <color indexed="81"/>
            <rFont val="ＭＳ Ｐゴシック"/>
            <family val="3"/>
            <charset val="128"/>
          </rPr>
          <t xml:space="preserve">数字だけ入力してください。
</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4" authorId="2" shapeId="0">
      <text>
        <r>
          <rPr>
            <b/>
            <sz val="9"/>
            <color indexed="81"/>
            <rFont val="ＭＳ Ｐゴシック"/>
            <family val="3"/>
            <charset val="128"/>
          </rPr>
          <t xml:space="preserve">数字だけ入力してください。
</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5" authorId="2" shapeId="0">
      <text>
        <r>
          <rPr>
            <b/>
            <sz val="9"/>
            <color indexed="81"/>
            <rFont val="ＭＳ Ｐゴシック"/>
            <family val="3"/>
            <charset val="128"/>
          </rPr>
          <t xml:space="preserve">数字だけ入力してください。
</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6" authorId="2" shapeId="0">
      <text>
        <r>
          <rPr>
            <b/>
            <sz val="9"/>
            <color indexed="81"/>
            <rFont val="ＭＳ Ｐゴシック"/>
            <family val="3"/>
            <charset val="128"/>
          </rPr>
          <t xml:space="preserve">数字だけ入力してください。
</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7" authorId="2" shapeId="0">
      <text>
        <r>
          <rPr>
            <b/>
            <sz val="9"/>
            <color indexed="81"/>
            <rFont val="ＭＳ Ｐゴシック"/>
            <family val="3"/>
            <charset val="128"/>
          </rPr>
          <t xml:space="preserve">数字だけ入力してください。
</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8" authorId="2" shapeId="0">
      <text>
        <r>
          <rPr>
            <b/>
            <sz val="9"/>
            <color indexed="81"/>
            <rFont val="ＭＳ Ｐゴシック"/>
            <family val="3"/>
            <charset val="128"/>
          </rPr>
          <t xml:space="preserve">数字だけ入力してください。
</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9" authorId="2" shapeId="0">
      <text>
        <r>
          <rPr>
            <b/>
            <sz val="9"/>
            <color indexed="81"/>
            <rFont val="ＭＳ Ｐゴシック"/>
            <family val="3"/>
            <charset val="128"/>
          </rPr>
          <t xml:space="preserve">数字だけ入力してください。
</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0" authorId="2" shapeId="0">
      <text>
        <r>
          <rPr>
            <b/>
            <sz val="9"/>
            <color indexed="81"/>
            <rFont val="ＭＳ Ｐゴシック"/>
            <family val="3"/>
            <charset val="128"/>
          </rPr>
          <t xml:space="preserve">数字だけ入力してください。
</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1" authorId="2" shapeId="0">
      <text>
        <r>
          <rPr>
            <b/>
            <sz val="9"/>
            <color indexed="81"/>
            <rFont val="ＭＳ Ｐゴシック"/>
            <family val="3"/>
            <charset val="128"/>
          </rPr>
          <t xml:space="preserve">数字だけ入力してください。
</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2" authorId="2" shapeId="0">
      <text>
        <r>
          <rPr>
            <b/>
            <sz val="9"/>
            <color indexed="81"/>
            <rFont val="ＭＳ Ｐゴシック"/>
            <family val="3"/>
            <charset val="128"/>
          </rPr>
          <t xml:space="preserve">数字だけ入力してください。
</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3" authorId="2" shapeId="0">
      <text>
        <r>
          <rPr>
            <b/>
            <sz val="9"/>
            <color indexed="81"/>
            <rFont val="ＭＳ Ｐゴシック"/>
            <family val="3"/>
            <charset val="128"/>
          </rPr>
          <t xml:space="preserve">数字だけ入力してください。
</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4" authorId="2" shapeId="0">
      <text>
        <r>
          <rPr>
            <b/>
            <sz val="9"/>
            <color indexed="81"/>
            <rFont val="ＭＳ Ｐゴシック"/>
            <family val="3"/>
            <charset val="128"/>
          </rPr>
          <t xml:space="preserve">数字だけ入力してください。
</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5" authorId="2" shapeId="0">
      <text>
        <r>
          <rPr>
            <b/>
            <sz val="9"/>
            <color indexed="81"/>
            <rFont val="ＭＳ Ｐゴシック"/>
            <family val="3"/>
            <charset val="128"/>
          </rPr>
          <t xml:space="preserve">数字だけ入力してください。
</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6" authorId="2" shapeId="0">
      <text>
        <r>
          <rPr>
            <b/>
            <sz val="9"/>
            <color indexed="81"/>
            <rFont val="ＭＳ Ｐゴシック"/>
            <family val="3"/>
            <charset val="128"/>
          </rPr>
          <t xml:space="preserve">数字だけ入力してください。
</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7" authorId="2" shapeId="0">
      <text>
        <r>
          <rPr>
            <b/>
            <sz val="9"/>
            <color indexed="81"/>
            <rFont val="ＭＳ Ｐゴシック"/>
            <family val="3"/>
            <charset val="128"/>
          </rPr>
          <t xml:space="preserve">数字だけ入力してください。
</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8" authorId="2" shapeId="0">
      <text>
        <r>
          <rPr>
            <b/>
            <sz val="9"/>
            <color indexed="81"/>
            <rFont val="ＭＳ Ｐゴシック"/>
            <family val="3"/>
            <charset val="128"/>
          </rPr>
          <t xml:space="preserve">数字だけ入力してください。
</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9" authorId="2" shapeId="0">
      <text>
        <r>
          <rPr>
            <b/>
            <sz val="9"/>
            <color indexed="81"/>
            <rFont val="ＭＳ Ｐゴシック"/>
            <family val="3"/>
            <charset val="128"/>
          </rPr>
          <t xml:space="preserve">数字だけ入力してください。
</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0" authorId="2" shapeId="0">
      <text>
        <r>
          <rPr>
            <b/>
            <sz val="9"/>
            <color indexed="81"/>
            <rFont val="ＭＳ Ｐゴシック"/>
            <family val="3"/>
            <charset val="128"/>
          </rPr>
          <t xml:space="preserve">数字だけ入力してください。
</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1" authorId="2" shapeId="0">
      <text>
        <r>
          <rPr>
            <b/>
            <sz val="9"/>
            <color indexed="81"/>
            <rFont val="ＭＳ Ｐゴシック"/>
            <family val="3"/>
            <charset val="128"/>
          </rPr>
          <t xml:space="preserve">数字だけ入力してください。
</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2" authorId="2" shapeId="0">
      <text>
        <r>
          <rPr>
            <b/>
            <sz val="9"/>
            <color indexed="81"/>
            <rFont val="ＭＳ Ｐゴシック"/>
            <family val="3"/>
            <charset val="128"/>
          </rPr>
          <t xml:space="preserve">数字だけ入力してください。
</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3" authorId="2" shapeId="0">
      <text>
        <r>
          <rPr>
            <b/>
            <sz val="9"/>
            <color indexed="81"/>
            <rFont val="ＭＳ Ｐゴシック"/>
            <family val="3"/>
            <charset val="128"/>
          </rPr>
          <t xml:space="preserve">数字だけ入力してください。
</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4" authorId="2" shapeId="0">
      <text>
        <r>
          <rPr>
            <b/>
            <sz val="9"/>
            <color indexed="81"/>
            <rFont val="ＭＳ Ｐゴシック"/>
            <family val="3"/>
            <charset val="128"/>
          </rPr>
          <t xml:space="preserve">数字だけ入力してください。
</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5" authorId="2" shapeId="0">
      <text>
        <r>
          <rPr>
            <b/>
            <sz val="9"/>
            <color indexed="81"/>
            <rFont val="ＭＳ Ｐゴシック"/>
            <family val="3"/>
            <charset val="128"/>
          </rPr>
          <t xml:space="preserve">数字だけ入力してください。
</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6" authorId="2" shapeId="0">
      <text>
        <r>
          <rPr>
            <b/>
            <sz val="9"/>
            <color indexed="81"/>
            <rFont val="ＭＳ Ｐゴシック"/>
            <family val="3"/>
            <charset val="128"/>
          </rPr>
          <t xml:space="preserve">数字だけ入力してください。
</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7" authorId="2" shapeId="0">
      <text>
        <r>
          <rPr>
            <b/>
            <sz val="9"/>
            <color indexed="81"/>
            <rFont val="ＭＳ Ｐゴシック"/>
            <family val="3"/>
            <charset val="128"/>
          </rPr>
          <t xml:space="preserve">数字だけ入力してください。
</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8" authorId="2" shapeId="0">
      <text>
        <r>
          <rPr>
            <b/>
            <sz val="9"/>
            <color indexed="81"/>
            <rFont val="ＭＳ Ｐゴシック"/>
            <family val="3"/>
            <charset val="128"/>
          </rPr>
          <t xml:space="preserve">数字だけ入力してください。
</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9" authorId="2" shapeId="0">
      <text>
        <r>
          <rPr>
            <b/>
            <sz val="9"/>
            <color indexed="81"/>
            <rFont val="ＭＳ Ｐゴシック"/>
            <family val="3"/>
            <charset val="128"/>
          </rPr>
          <t xml:space="preserve">数字だけ入力してください。
</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0" authorId="2" shapeId="0">
      <text>
        <r>
          <rPr>
            <b/>
            <sz val="9"/>
            <color indexed="81"/>
            <rFont val="ＭＳ Ｐゴシック"/>
            <family val="3"/>
            <charset val="128"/>
          </rPr>
          <t xml:space="preserve">数字だけ入力してください。
</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1" authorId="2" shapeId="0">
      <text>
        <r>
          <rPr>
            <b/>
            <sz val="9"/>
            <color indexed="81"/>
            <rFont val="ＭＳ Ｐゴシック"/>
            <family val="3"/>
            <charset val="128"/>
          </rPr>
          <t xml:space="preserve">数字だけ入力してください。
</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2" authorId="2" shapeId="0">
      <text>
        <r>
          <rPr>
            <b/>
            <sz val="9"/>
            <color indexed="81"/>
            <rFont val="ＭＳ Ｐゴシック"/>
            <family val="3"/>
            <charset val="128"/>
          </rPr>
          <t xml:space="preserve">数字だけ入力してください。
</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3" authorId="2" shapeId="0">
      <text>
        <r>
          <rPr>
            <b/>
            <sz val="9"/>
            <color indexed="81"/>
            <rFont val="ＭＳ Ｐゴシック"/>
            <family val="3"/>
            <charset val="128"/>
          </rPr>
          <t xml:space="preserve">数字だけ入力してください。
</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4" authorId="2" shapeId="0">
      <text>
        <r>
          <rPr>
            <b/>
            <sz val="9"/>
            <color indexed="81"/>
            <rFont val="ＭＳ Ｐゴシック"/>
            <family val="3"/>
            <charset val="128"/>
          </rPr>
          <t xml:space="preserve">数字だけ入力してください。
</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5" authorId="2" shapeId="0">
      <text>
        <r>
          <rPr>
            <b/>
            <sz val="9"/>
            <color indexed="81"/>
            <rFont val="ＭＳ Ｐゴシック"/>
            <family val="3"/>
            <charset val="128"/>
          </rPr>
          <t xml:space="preserve">数字だけ入力してください。
</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6" authorId="2" shapeId="0">
      <text>
        <r>
          <rPr>
            <b/>
            <sz val="9"/>
            <color indexed="81"/>
            <rFont val="ＭＳ Ｐゴシック"/>
            <family val="3"/>
            <charset val="128"/>
          </rPr>
          <t xml:space="preserve">数字だけ入力してください。
</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7" authorId="2" shapeId="0">
      <text>
        <r>
          <rPr>
            <b/>
            <sz val="9"/>
            <color indexed="81"/>
            <rFont val="ＭＳ Ｐゴシック"/>
            <family val="3"/>
            <charset val="128"/>
          </rPr>
          <t xml:space="preserve">数字だけ入力してください。
</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8" authorId="2" shapeId="0">
      <text>
        <r>
          <rPr>
            <b/>
            <sz val="9"/>
            <color indexed="81"/>
            <rFont val="ＭＳ Ｐゴシック"/>
            <family val="3"/>
            <charset val="128"/>
          </rPr>
          <t xml:space="preserve">数字だけ入力してください。
</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9" authorId="2" shapeId="0">
      <text>
        <r>
          <rPr>
            <b/>
            <sz val="9"/>
            <color indexed="81"/>
            <rFont val="ＭＳ Ｐゴシック"/>
            <family val="3"/>
            <charset val="128"/>
          </rPr>
          <t xml:space="preserve">数字だけ入力してください。
</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0" authorId="2" shapeId="0">
      <text>
        <r>
          <rPr>
            <b/>
            <sz val="9"/>
            <color indexed="81"/>
            <rFont val="ＭＳ Ｐゴシック"/>
            <family val="3"/>
            <charset val="128"/>
          </rPr>
          <t xml:space="preserve">数字だけ入力してください。
</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1" authorId="2" shapeId="0">
      <text>
        <r>
          <rPr>
            <b/>
            <sz val="9"/>
            <color indexed="81"/>
            <rFont val="ＭＳ Ｐゴシック"/>
            <family val="3"/>
            <charset val="128"/>
          </rPr>
          <t xml:space="preserve">数字だけ入力してください。
</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2" authorId="2" shapeId="0">
      <text>
        <r>
          <rPr>
            <b/>
            <sz val="9"/>
            <color indexed="81"/>
            <rFont val="ＭＳ Ｐゴシック"/>
            <family val="3"/>
            <charset val="128"/>
          </rPr>
          <t xml:space="preserve">数字だけ入力してください。
</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3" authorId="2" shapeId="0">
      <text>
        <r>
          <rPr>
            <b/>
            <sz val="9"/>
            <color indexed="81"/>
            <rFont val="ＭＳ Ｐゴシック"/>
            <family val="3"/>
            <charset val="128"/>
          </rPr>
          <t xml:space="preserve">数字だけ入力してください。
</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4" authorId="2" shapeId="0">
      <text>
        <r>
          <rPr>
            <b/>
            <sz val="9"/>
            <color indexed="81"/>
            <rFont val="ＭＳ Ｐゴシック"/>
            <family val="3"/>
            <charset val="128"/>
          </rPr>
          <t xml:space="preserve">数字だけ入力してください。
</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5" authorId="2" shapeId="0">
      <text>
        <r>
          <rPr>
            <b/>
            <sz val="9"/>
            <color indexed="81"/>
            <rFont val="ＭＳ Ｐゴシック"/>
            <family val="3"/>
            <charset val="128"/>
          </rPr>
          <t xml:space="preserve">数字だけ入力してください。
</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6" authorId="2" shapeId="0">
      <text>
        <r>
          <rPr>
            <b/>
            <sz val="9"/>
            <color indexed="81"/>
            <rFont val="ＭＳ Ｐゴシック"/>
            <family val="3"/>
            <charset val="128"/>
          </rPr>
          <t xml:space="preserve">数字だけ入力してください。
</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7" authorId="2" shapeId="0">
      <text>
        <r>
          <rPr>
            <b/>
            <sz val="9"/>
            <color indexed="81"/>
            <rFont val="ＭＳ Ｐゴシック"/>
            <family val="3"/>
            <charset val="128"/>
          </rPr>
          <t xml:space="preserve">数字だけ入力してください。
</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8" authorId="2" shapeId="0">
      <text>
        <r>
          <rPr>
            <b/>
            <sz val="9"/>
            <color indexed="81"/>
            <rFont val="ＭＳ Ｐゴシック"/>
            <family val="3"/>
            <charset val="128"/>
          </rPr>
          <t xml:space="preserve">数字だけ入力してください。
</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9" authorId="2" shapeId="0">
      <text>
        <r>
          <rPr>
            <b/>
            <sz val="9"/>
            <color indexed="81"/>
            <rFont val="ＭＳ Ｐゴシック"/>
            <family val="3"/>
            <charset val="128"/>
          </rPr>
          <t xml:space="preserve">数字だけ入力してください。
</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0" authorId="2" shapeId="0">
      <text>
        <r>
          <rPr>
            <b/>
            <sz val="9"/>
            <color indexed="81"/>
            <rFont val="ＭＳ Ｐゴシック"/>
            <family val="3"/>
            <charset val="128"/>
          </rPr>
          <t xml:space="preserve">数字だけ入力してください。
</t>
        </r>
      </text>
    </comment>
    <comment ref="C101" authorId="2"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<sst xmlns="http://schemas.openxmlformats.org/spreadsheetml/2006/main" count="1093" uniqueCount="772">
  <si>
    <t>ﾅﾝﾊﾞｰ</t>
    <phoneticPr fontId="6"/>
  </si>
  <si>
    <t>学年</t>
    <rPh sb="0" eb="2">
      <t>ガクネン</t>
    </rPh>
    <phoneticPr fontId="6"/>
  </si>
  <si>
    <t>男</t>
    <rPh sb="0" eb="1">
      <t>オトコ</t>
    </rPh>
    <phoneticPr fontId="6"/>
  </si>
  <si>
    <t>競技者NO</t>
  </si>
  <si>
    <t>競技者名</t>
  </si>
  <si>
    <t>連絡先電話番号</t>
    <rPh sb="0" eb="3">
      <t>レンラクサキ</t>
    </rPh>
    <rPh sb="3" eb="5">
      <t>デンワ</t>
    </rPh>
    <rPh sb="5" eb="7">
      <t>バンゴウ</t>
    </rPh>
    <phoneticPr fontId="6"/>
  </si>
  <si>
    <t>性別</t>
    <rPh sb="0" eb="2">
      <t>セイベツ</t>
    </rPh>
    <phoneticPr fontId="6"/>
  </si>
  <si>
    <t>学年</t>
    <rPh sb="0" eb="2">
      <t>ガクネン</t>
    </rPh>
    <phoneticPr fontId="6"/>
  </si>
  <si>
    <t>記録</t>
    <rPh sb="0" eb="2">
      <t>キロク</t>
    </rPh>
    <phoneticPr fontId="6"/>
  </si>
  <si>
    <t>種目１</t>
    <rPh sb="0" eb="2">
      <t>シュモク</t>
    </rPh>
    <phoneticPr fontId="6"/>
  </si>
  <si>
    <t>記録１</t>
    <rPh sb="0" eb="2">
      <t>キロク</t>
    </rPh>
    <phoneticPr fontId="6"/>
  </si>
  <si>
    <t>例</t>
    <rPh sb="0" eb="1">
      <t>レイ</t>
    </rPh>
    <phoneticPr fontId="6"/>
  </si>
  <si>
    <t>西三　太郎</t>
    <rPh sb="0" eb="1">
      <t>セイ</t>
    </rPh>
    <rPh sb="1" eb="2">
      <t>サン</t>
    </rPh>
    <rPh sb="3" eb="5">
      <t>タロウ</t>
    </rPh>
    <phoneticPr fontId="6"/>
  </si>
  <si>
    <t>4X100mR</t>
    <phoneticPr fontId="6"/>
  </si>
  <si>
    <t>4X400mR</t>
    <phoneticPr fontId="6"/>
  </si>
  <si>
    <t>氏　名</t>
    <rPh sb="0" eb="1">
      <t>シ</t>
    </rPh>
    <rPh sb="2" eb="3">
      <t>メイ</t>
    </rPh>
    <phoneticPr fontId="6"/>
  </si>
  <si>
    <t>A4サイズ</t>
    <phoneticPr fontId="10"/>
  </si>
  <si>
    <t>４×４００ｍＲ</t>
    <phoneticPr fontId="10"/>
  </si>
  <si>
    <t>女</t>
    <rPh sb="0" eb="1">
      <t>オンナ</t>
    </rPh>
    <phoneticPr fontId="6"/>
  </si>
  <si>
    <t>男</t>
    <rPh sb="0" eb="1">
      <t>オトコ</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</si>
  <si>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</si>
  <si>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</si>
  <si>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</si>
  <si>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</si>
  <si>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</si>
  <si>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</si>
  <si>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</si>
  <si>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</si>
  <si>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</si>
  <si>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</si>
  <si>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</si>
  <si>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</si>
  <si>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</si>
  <si>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6"/>
  </si>
  <si>
    <t>申込チーム数</t>
    <rPh sb="0" eb="2">
      <t>モウシコミ</t>
    </rPh>
    <rPh sb="5" eb="6">
      <t>スウ</t>
    </rPh>
    <phoneticPr fontId="6"/>
  </si>
  <si>
    <t>②選手情報入力</t>
    <rPh sb="1" eb="3">
      <t>センシュ</t>
    </rPh>
    <rPh sb="3" eb="5">
      <t>ジョウホウ</t>
    </rPh>
    <rPh sb="5" eb="7">
      <t>ニュウリョク</t>
    </rPh>
    <phoneticPr fontId="6"/>
  </si>
  <si>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6"/>
  </si>
  <si>
    <t xml:space="preserve">チーム名 </t>
    <rPh sb="3" eb="4">
      <t>メイ</t>
    </rPh>
    <phoneticPr fontId="6"/>
  </si>
  <si>
    <t>54秒23</t>
    <rPh sb="2" eb="3">
      <t>ビョウ</t>
    </rPh>
    <phoneticPr fontId="6"/>
  </si>
  <si>
    <t>↓</t>
    <phoneticPr fontId="6"/>
  </si>
  <si>
    <t xml:space="preserve">１ </t>
    <phoneticPr fontId="6"/>
  </si>
  <si>
    <t xml:space="preserve">３ </t>
    <phoneticPr fontId="6"/>
  </si>
  <si>
    <t>期　日</t>
    <rPh sb="0" eb="1">
      <t>キ</t>
    </rPh>
    <rPh sb="2" eb="3">
      <t>ヒ</t>
    </rPh>
    <phoneticPr fontId="6"/>
  </si>
  <si>
    <t>会　場</t>
    <rPh sb="0" eb="1">
      <t>カイ</t>
    </rPh>
    <rPh sb="2" eb="3">
      <t>バ</t>
    </rPh>
    <phoneticPr fontId="6"/>
  </si>
  <si>
    <t>　　②選手情報の入力</t>
    <rPh sb="3" eb="5">
      <t>センシュ</t>
    </rPh>
    <rPh sb="5" eb="7">
      <t>ジョウホウ</t>
    </rPh>
    <rPh sb="8" eb="10">
      <t>ニュウリョク</t>
    </rPh>
    <phoneticPr fontId="6"/>
  </si>
  <si>
    <t>送付先</t>
    <rPh sb="0" eb="2">
      <t>ソウフ</t>
    </rPh>
    <rPh sb="2" eb="3">
      <t>サキ</t>
    </rPh>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</si>
  <si>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</si>
  <si>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</si>
  <si>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6"/>
  </si>
  <si>
    <t>　　なっていることを確認してください。</t>
    <rPh sb="10" eb="12">
      <t>カクニン</t>
    </rPh>
    <phoneticPr fontId="6"/>
  </si>
  <si>
    <t>←入力</t>
    <rPh sb="1" eb="3">
      <t>ニュウリョク</t>
    </rPh>
    <phoneticPr fontId="6"/>
  </si>
  <si>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6"/>
  </si>
  <si>
    <t>○</t>
    <phoneticPr fontId="6"/>
  </si>
  <si>
    <t>★記録がない場合は空欄にしてください。</t>
    <rPh sb="1" eb="3">
      <t>キロク</t>
    </rPh>
    <rPh sb="6" eb="8">
      <t>バアイ</t>
    </rPh>
    <rPh sb="9" eb="11">
      <t>クウラン</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</si>
  <si>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</si>
  <si>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</si>
  <si>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</si>
  <si>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</si>
  <si>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</si>
  <si>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氏　名</t>
    <rPh sb="0" eb="1">
      <t>シ</t>
    </rPh>
    <rPh sb="2" eb="3">
      <t>メイ</t>
    </rPh>
    <phoneticPr fontId="6"/>
  </si>
  <si>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6"/>
  </si>
  <si>
    <t>　＜注意事項等＞</t>
    <rPh sb="2" eb="4">
      <t>チュウイ</t>
    </rPh>
    <rPh sb="4" eb="6">
      <t>ジコウ</t>
    </rPh>
    <rPh sb="6" eb="7">
      <t>トウ</t>
    </rPh>
    <phoneticPr fontId="6"/>
  </si>
  <si>
    <t>例１</t>
    <rPh sb="0" eb="1">
      <t>レイ</t>
    </rPh>
    <phoneticPr fontId="6"/>
  </si>
  <si>
    <t>例２</t>
    <rPh sb="0" eb="1">
      <t>レイ</t>
    </rPh>
    <phoneticPr fontId="6"/>
  </si>
  <si>
    <t>例３</t>
    <rPh sb="0" eb="1">
      <t>レイ</t>
    </rPh>
    <phoneticPr fontId="6"/>
  </si>
  <si>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6"/>
  </si>
  <si>
    <t>ｾｲｻﾝ ﾀﾛｳ</t>
    <phoneticPr fontId="6"/>
  </si>
  <si>
    <t>ﾌﾘｶﾞﾅ</t>
    <phoneticPr fontId="6"/>
  </si>
  <si>
    <t>男4X100mR</t>
    <rPh sb="0" eb="1">
      <t>オトコ</t>
    </rPh>
    <phoneticPr fontId="6"/>
  </si>
  <si>
    <t>女4X100mR</t>
    <phoneticPr fontId="6"/>
  </si>
  <si>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</si>
  <si>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 xml:space="preserve">ﾌﾘｶﾞﾅ
</t>
    </r>
    <r>
      <rPr>
        <b/>
        <sz val="8"/>
        <color indexed="10"/>
        <rFont val="ＭＳ 明朝"/>
        <family val="1"/>
        <charset val="128"/>
      </rPr>
      <t>姓と名の間に
半角ｽﾍﾟｰｽ1つ</t>
    </r>
    <rPh sb="13" eb="15">
      <t>ハンカク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</si>
  <si>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</si>
  <si>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ｶﾅ</t>
    <phoneticPr fontId="6"/>
  </si>
  <si>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</si>
  <si>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</si>
  <si>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</si>
  <si>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</si>
  <si>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男　　　子</t>
    <rPh sb="0" eb="1">
      <t>オトコ</t>
    </rPh>
    <rPh sb="4" eb="5">
      <t>コ</t>
    </rPh>
    <phoneticPr fontId="27"/>
  </si>
  <si>
    <t>女　　　子</t>
    <rPh sb="0" eb="1">
      <t>オンナ</t>
    </rPh>
    <rPh sb="4" eb="5">
      <t>コ</t>
    </rPh>
    <phoneticPr fontId="27"/>
  </si>
  <si>
    <t>一覧表用　種目名</t>
    <rPh sb="0" eb="2">
      <t>イチラン</t>
    </rPh>
    <rPh sb="2" eb="3">
      <t>ヒョウ</t>
    </rPh>
    <rPh sb="3" eb="4">
      <t>ヨウ</t>
    </rPh>
    <rPh sb="5" eb="7">
      <t>シュモク</t>
    </rPh>
    <rPh sb="7" eb="8">
      <t>メイ</t>
    </rPh>
    <phoneticPr fontId="27"/>
  </si>
  <si>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7"/>
  </si>
  <si>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</si>
  <si>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</si>
  <si>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</si>
  <si>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</si>
  <si>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</si>
  <si>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</si>
  <si>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</si>
  <si>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</si>
  <si>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男1600R</t>
    <rPh sb="0" eb="1">
      <t>オトコ</t>
    </rPh>
    <phoneticPr fontId="6"/>
  </si>
  <si>
    <t>女400R</t>
    <rPh sb="0" eb="1">
      <t>オンナ</t>
    </rPh>
    <phoneticPr fontId="6"/>
  </si>
  <si>
    <t>女1600R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</si>
  <si>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</si>
  <si>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</si>
  <si>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</si>
  <si>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③リレー情報確認</t>
    <rPh sb="4" eb="6">
      <t>ジョウホウ</t>
    </rPh>
    <rPh sb="6" eb="8">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</si>
  <si>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</si>
  <si>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〒463-8799　守山郵便局　私書箱１４号　名古屋地区陸上競技協会</t>
    <rPh sb="23" eb="26">
      <t>ナゴヤ</t>
    </rPh>
    <rPh sb="26" eb="28">
      <t>チク</t>
    </rPh>
    <phoneticPr fontId="6"/>
  </si>
  <si>
    <t>勝見　昌弘　宛</t>
    <rPh sb="0" eb="2">
      <t>カツミ</t>
    </rPh>
    <rPh sb="3" eb="5">
      <t>マサヒロ</t>
    </rPh>
    <rPh sb="6" eb="7">
      <t>アテ</t>
    </rPh>
    <phoneticPr fontId="6"/>
  </si>
  <si>
    <t>種　目　数</t>
    <rPh sb="0" eb="1">
      <t>シュ</t>
    </rPh>
    <rPh sb="2" eb="3">
      <t>メ</t>
    </rPh>
    <rPh sb="4" eb="5">
      <t>スウ</t>
    </rPh>
    <phoneticPr fontId="10"/>
  </si>
  <si>
    <t>種目計</t>
    <rPh sb="0" eb="2">
      <t>シュモク</t>
    </rPh>
    <rPh sb="2" eb="3">
      <t>ケイ</t>
    </rPh>
    <phoneticPr fontId="6"/>
  </si>
  <si>
    <t>種目数</t>
    <rPh sb="0" eb="3">
      <t>シュモクスウ</t>
    </rPh>
    <phoneticPr fontId="10"/>
  </si>
  <si>
    <t>リレー</t>
    <phoneticPr fontId="10"/>
  </si>
  <si>
    <t>リレー計</t>
    <rPh sb="3" eb="4">
      <t>ケイ</t>
    </rPh>
    <phoneticPr fontId="6"/>
  </si>
  <si>
    <t>部</t>
    <rPh sb="0" eb="1">
      <t>ブ</t>
    </rPh>
    <phoneticPr fontId="10"/>
  </si>
  <si>
    <t>男</t>
    <rPh sb="0" eb="1">
      <t>オトコ</t>
    </rPh>
    <phoneticPr fontId="6"/>
  </si>
  <si>
    <t>女</t>
    <rPh sb="0" eb="1">
      <t>オンナ</t>
    </rPh>
    <phoneticPr fontId="6"/>
  </si>
  <si>
    <t>申込責任者</t>
    <rPh sb="0" eb="2">
      <t>モウシコミ</t>
    </rPh>
    <rPh sb="2" eb="5">
      <t>セキニ</t>
    </rPh>
    <phoneticPr fontId="6"/>
  </si>
  <si>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6"/>
  </si>
  <si>
    <t>役員ができる方のお名前を入力してください</t>
    <rPh sb="0" eb="2">
      <t>ヤクイン</t>
    </rPh>
    <rPh sb="6" eb="7">
      <t>カタ</t>
    </rPh>
    <rPh sb="9" eb="11">
      <t>ナマ</t>
    </rPh>
    <rPh sb="12" eb="14">
      <t>ニュウリョク</t>
    </rPh>
    <phoneticPr fontId="6"/>
  </si>
  <si>
    <t>メール送信期限</t>
    <rPh sb="3" eb="5">
      <t>ソウシン</t>
    </rPh>
    <rPh sb="5" eb="7">
      <t>キゲン</t>
    </rPh>
    <phoneticPr fontId="6"/>
  </si>
  <si>
    <t>書類郵送期限　</t>
    <rPh sb="0" eb="2">
      <t>ショルイ</t>
    </rPh>
    <rPh sb="2" eb="4">
      <t>ユウソウ</t>
    </rPh>
    <rPh sb="4" eb="6">
      <t>キゲン</t>
    </rPh>
    <phoneticPr fontId="6"/>
  </si>
  <si>
    <t>メール送信後に郵送願います。</t>
    <rPh sb="3" eb="6">
      <t>ソウシンゴ</t>
    </rPh>
    <rPh sb="7" eb="10">
      <t>ユウソウネガ</t>
    </rPh>
    <phoneticPr fontId="6"/>
  </si>
  <si>
    <t xml:space="preserve">４ </t>
  </si>
  <si>
    <t xml:space="preserve">５ </t>
  </si>
  <si>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</si>
  <si>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</si>
  <si>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</si>
  <si>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</si>
  <si>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</si>
  <si>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　・入力したファイルを送信してください。</t>
    </r>
    <r>
      <rPr>
        <b/>
        <sz val="12"/>
        <color indexed="8"/>
        <rFont val="ＭＳ 明朝"/>
        <family val="1"/>
        <charset val="128"/>
      </rPr>
      <t/>
    </r>
    <rPh sb="2" eb="4">
      <t>ニュウリョク</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</si>
  <si>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</si>
  <si>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④ファイルの保存</t>
    <rPh sb="8" eb="10">
      <t>ホゾン</t>
    </rPh>
    <phoneticPr fontId="6"/>
  </si>
  <si>
    <t>　　⑤メール送信</t>
    <rPh sb="6" eb="8">
      <t>ソウシン</t>
    </rPh>
    <phoneticPr fontId="6"/>
  </si>
  <si>
    <t>　　⑥参加料の振込</t>
    <rPh sb="3" eb="6">
      <t>サンカリョウ</t>
    </rPh>
    <rPh sb="7" eb="9">
      <t>フリコミ</t>
    </rPh>
    <phoneticPr fontId="6"/>
  </si>
  <si>
    <t>　　⑦郵送</t>
    <rPh sb="3" eb="5">
      <t>ユウソウ</t>
    </rPh>
    <phoneticPr fontId="6"/>
  </si>
  <si>
    <t>　　⑧申込完了</t>
    <rPh sb="3" eb="5">
      <t>モウシコミ</t>
    </rPh>
    <rPh sb="5" eb="7">
      <t>カンリョウ</t>
    </rPh>
    <phoneticPr fontId="6"/>
  </si>
  <si>
    <t>①団体情報入力</t>
    <rPh sb="1" eb="3">
      <t>ダン</t>
    </rPh>
    <rPh sb="3" eb="5">
      <t>ジョウホウ</t>
    </rPh>
    <rPh sb="5" eb="7">
      <t>ニュウリョク</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</si>
  <si>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</si>
  <si>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</si>
  <si>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</si>
  <si>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申込責任者</t>
    <rPh sb="0" eb="2">
      <t>モウシコミ</t>
    </rPh>
    <rPh sb="2" eb="5">
      <t>セキニンシャ</t>
    </rPh>
    <phoneticPr fontId="6"/>
  </si>
  <si>
    <t>役員のできる方のお名前を入力してください</t>
    <rPh sb="0" eb="2">
      <t>ヤクイン</t>
    </rPh>
    <rPh sb="6" eb="7">
      <t>カタ</t>
    </rPh>
    <rPh sb="9" eb="11">
      <t>ナマ</t>
    </rPh>
    <rPh sb="12" eb="14">
      <t>ニュウリョク</t>
    </rPh>
    <phoneticPr fontId="6"/>
  </si>
  <si>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6"/>
  </si>
  <si>
    <t>種目２</t>
    <rPh sb="0" eb="2">
      <t>シュモク</t>
    </rPh>
    <phoneticPr fontId="6"/>
  </si>
  <si>
    <t>記録２</t>
    <rPh sb="0" eb="2">
      <t>キロク</t>
    </rPh>
    <phoneticPr fontId="6"/>
  </si>
  <si>
    <t>男走幅跳</t>
    <rPh sb="1" eb="2">
      <t>ハシ</t>
    </rPh>
    <rPh sb="2" eb="4">
      <t>ハバト</t>
    </rPh>
    <phoneticPr fontId="23"/>
  </si>
  <si>
    <t>男4X100mR</t>
  </si>
  <si>
    <t>女4X100mR</t>
  </si>
  <si>
    <t>女走幅跳</t>
    <rPh sb="1" eb="2">
      <t>ハシ</t>
    </rPh>
    <rPh sb="2" eb="4">
      <t>ハバト</t>
    </rPh>
    <phoneticPr fontId="23"/>
  </si>
  <si>
    <t>リレー参加数✕1000円</t>
    <rPh sb="3" eb="6">
      <t>サンカスウ</t>
    </rPh>
    <rPh sb="11" eb="12">
      <t>エン</t>
    </rPh>
    <phoneticPr fontId="6"/>
  </si>
  <si>
    <t>支払金額</t>
    <rPh sb="0" eb="4">
      <t>シハライキンガク</t>
    </rPh>
    <phoneticPr fontId="6"/>
  </si>
  <si>
    <t>プログラム購入部数</t>
    <phoneticPr fontId="6"/>
  </si>
  <si>
    <t>部</t>
    <rPh sb="0" eb="1">
      <t>ブ</t>
    </rPh>
    <phoneticPr fontId="6"/>
  </si>
  <si>
    <t>男女で、行を空けないでください。</t>
    <rPh sb="0" eb="2">
      <t>ダンジョ</t>
    </rPh>
    <rPh sb="4" eb="5">
      <t>ギョウ</t>
    </rPh>
    <rPh sb="6" eb="7">
      <t>ア</t>
    </rPh>
    <phoneticPr fontId="6"/>
  </si>
  <si>
    <t>普通預金　口座番号００７４９４８</t>
    <rPh sb="0" eb="4">
      <t>フツウヨキン</t>
    </rPh>
    <rPh sb="5" eb="9">
      <t>コウザバンゴウ</t>
    </rPh>
    <phoneticPr fontId="6"/>
  </si>
  <si>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6"/>
  </si>
  <si>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6"/>
  </si>
  <si>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</si>
  <si>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</si>
  <si>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t>　　例）　００１ｱｻﾋｶﾞｵｶｺｳｺｳ</t>
    <rPh sb="2" eb="3">
      <t>レイ</t>
    </rPh>
    <phoneticPr fontId="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</si>
  <si>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6"/>
  </si>
  <si>
    <t>団体名</t>
    <rPh sb="0" eb="3">
      <t>ダンタイメイ</t>
    </rPh>
    <phoneticPr fontId="10"/>
  </si>
  <si>
    <t>男60m</t>
  </si>
  <si>
    <t>男300m</t>
  </si>
  <si>
    <t>女60m</t>
  </si>
  <si>
    <t>女300m</t>
  </si>
  <si>
    <t>プログラム事前申し込み１部</t>
    <rPh sb="5" eb="7">
      <t>ジゼン</t>
    </rPh>
    <rPh sb="7" eb="8">
      <t>モウ</t>
    </rPh>
    <rPh sb="9" eb="10">
      <t>コ</t>
    </rPh>
    <rPh sb="12" eb="13">
      <t>ブ</t>
    </rPh>
    <phoneticPr fontId="6"/>
  </si>
  <si>
    <t>(１)この大会は、ウォーミングアップ場として北陸上競技場は使用できません。</t>
    <rPh sb="5" eb="7">
      <t>タイカイ</t>
    </rPh>
    <rPh sb="18" eb="19">
      <t>バ</t>
    </rPh>
    <rPh sb="22" eb="28">
      <t>キタリクジョウキョウギジョウ</t>
    </rPh>
    <rPh sb="29" eb="31">
      <t>シヨウ</t>
    </rPh>
    <phoneticPr fontId="6"/>
  </si>
  <si>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6"/>
  </si>
  <si>
    <t>http://www.aichi-rk.jp/01_01nittei.htm</t>
  </si>
  <si>
    <t>(4)メールの件名には、必ず団体名を記入してください。</t>
    <rPh sb="7" eb="9">
      <t>ケンメイ</t>
    </rPh>
    <rPh sb="12" eb="13">
      <t>カナラ</t>
    </rPh>
    <rPh sb="14" eb="17">
      <t>ダンタイメイ</t>
    </rPh>
    <rPh sb="18" eb="20">
      <t>キニュウ</t>
    </rPh>
    <phoneticPr fontId="6"/>
  </si>
  <si>
    <t>(5)申込ファイル名も団体名に変えてから送信してください。</t>
    <rPh sb="3" eb="5">
      <t>モウシコミ</t>
    </rPh>
    <rPh sb="9" eb="10">
      <t>メイ</t>
    </rPh>
    <rPh sb="11" eb="14">
      <t>ダンタイメイ</t>
    </rPh>
    <rPh sb="15" eb="16">
      <t>カ</t>
    </rPh>
    <rPh sb="20" eb="22">
      <t>ソウシン</t>
    </rPh>
    <phoneticPr fontId="6"/>
  </si>
  <si>
    <t>(6)申し込み人数に応じて、本競技場２F･３Fのスタンド下の</t>
    <rPh sb="3" eb="4">
      <t>モウ</t>
    </rPh>
    <rPh sb="5" eb="6">
      <t>コ</t>
    </rPh>
    <rPh sb="7" eb="9">
      <t>ニンズウ</t>
    </rPh>
    <rPh sb="10" eb="11">
      <t>オウ</t>
    </rPh>
    <rPh sb="14" eb="18">
      <t>ホンキョウギジョウ</t>
    </rPh>
    <rPh sb="28" eb="29">
      <t>シタ</t>
    </rPh>
    <phoneticPr fontId="6"/>
  </si>
  <si>
    <t>　  割り振りを行いますので、場所取りは行わないでください。</t>
    <rPh sb="3" eb="4">
      <t>ワ</t>
    </rPh>
    <rPh sb="5" eb="6">
      <t>フ</t>
    </rPh>
    <rPh sb="8" eb="9">
      <t>オコナ</t>
    </rPh>
    <rPh sb="15" eb="18">
      <t>バショト</t>
    </rPh>
    <rPh sb="20" eb="21">
      <t>オコナ</t>
    </rPh>
    <phoneticPr fontId="6"/>
  </si>
  <si>
    <t>(8)問合せアドレス</t>
    <rPh sb="3" eb="5">
      <t>トイアワ</t>
    </rPh>
    <phoneticPr fontId="6"/>
  </si>
  <si>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6"/>
  </si>
  <si>
    <t>種目</t>
    <rPh sb="0" eb="2">
      <t>シュモク</t>
    </rPh>
    <phoneticPr fontId="6"/>
  </si>
  <si>
    <t>No</t>
    <phoneticPr fontId="6"/>
  </si>
  <si>
    <t>FLAG</t>
    <phoneticPr fontId="6"/>
  </si>
  <si>
    <t>女1000m</t>
  </si>
  <si>
    <t>男走高跳A</t>
    <rPh sb="1" eb="2">
      <t>ハシ</t>
    </rPh>
    <rPh sb="2" eb="4">
      <t>タカト</t>
    </rPh>
    <phoneticPr fontId="23"/>
  </si>
  <si>
    <t>女走高跳A</t>
    <rPh sb="1" eb="2">
      <t>ハシ</t>
    </rPh>
    <rPh sb="2" eb="4">
      <t>タカト</t>
    </rPh>
    <phoneticPr fontId="23"/>
  </si>
  <si>
    <t>男走高跳B</t>
    <rPh sb="1" eb="2">
      <t>ハシ</t>
    </rPh>
    <rPh sb="2" eb="4">
      <t>タカト</t>
    </rPh>
    <phoneticPr fontId="23"/>
  </si>
  <si>
    <t>女走高跳B</t>
    <rPh sb="1" eb="2">
      <t>ハシ</t>
    </rPh>
    <rPh sb="2" eb="4">
      <t>タカト</t>
    </rPh>
    <phoneticPr fontId="23"/>
  </si>
  <si>
    <t>女砲丸投</t>
    <rPh sb="1" eb="4">
      <t>ホウガンナ</t>
    </rPh>
    <phoneticPr fontId="78"/>
  </si>
  <si>
    <t>女円盤投</t>
    <rPh sb="1" eb="4">
      <t>エンバンナゲ</t>
    </rPh>
    <phoneticPr fontId="78"/>
  </si>
  <si>
    <t>男1000m</t>
  </si>
  <si>
    <t>A</t>
    <phoneticPr fontId="6"/>
  </si>
  <si>
    <t>ﾅﾝﾊﾞｰ１</t>
    <phoneticPr fontId="6"/>
  </si>
  <si>
    <t>ﾅﾝﾊﾞｰ2</t>
    <phoneticPr fontId="6"/>
  </si>
  <si>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6"/>
  </si>
  <si>
    <t>ここに、振込明細書のコピーを貼付けてください</t>
    <rPh sb="4" eb="6">
      <t>フリコミ</t>
    </rPh>
    <rPh sb="6" eb="9">
      <t>メイサイショ</t>
    </rPh>
    <rPh sb="14" eb="16">
      <t>ハリツ</t>
    </rPh>
    <phoneticPr fontId="6"/>
  </si>
  <si>
    <t>このシートを印刷し振込明細のコピーを貼り付けてください</t>
    <rPh sb="6" eb="8">
      <t>インサツ</t>
    </rPh>
    <rPh sb="9" eb="11">
      <t>フリコミ</t>
    </rPh>
    <rPh sb="11" eb="13">
      <t>メイサイ</t>
    </rPh>
    <rPh sb="18" eb="19">
      <t>ハ</t>
    </rPh>
    <rPh sb="20" eb="21">
      <t>ツ</t>
    </rPh>
    <phoneticPr fontId="6"/>
  </si>
  <si>
    <t>プログラム部数✕800円</t>
    <rPh sb="5" eb="7">
      <t>ブスウ</t>
    </rPh>
    <rPh sb="11" eb="12">
      <t>エン</t>
    </rPh>
    <phoneticPr fontId="6"/>
  </si>
  <si>
    <t>参加人数</t>
    <rPh sb="0" eb="4">
      <t>サンカニンズウ</t>
    </rPh>
    <phoneticPr fontId="6"/>
  </si>
  <si>
    <t>00300</t>
    <phoneticPr fontId="27"/>
  </si>
  <si>
    <t>DB</t>
  </si>
  <si>
    <t>N1</t>
  </si>
  <si>
    <t>N2</t>
  </si>
  <si>
    <t>SX</t>
  </si>
  <si>
    <t>KC</t>
  </si>
  <si>
    <t>MC</t>
  </si>
  <si>
    <t>Syozoku</t>
  </si>
  <si>
    <t>ZK</t>
  </si>
  <si>
    <t>S1</t>
  </si>
  <si>
    <t>TM</t>
  </si>
  <si>
    <t>S2</t>
  </si>
  <si>
    <t>S3</t>
  </si>
  <si>
    <t>S4</t>
  </si>
  <si>
    <t>S5</t>
  </si>
  <si>
    <t>S6</t>
  </si>
  <si>
    <t>団体名略称</t>
  </si>
  <si>
    <t>団体名カナ</t>
  </si>
  <si>
    <t>学校名検索</t>
    <rPh sb="0" eb="3">
      <t>ガッコウメイ</t>
    </rPh>
    <rPh sb="3" eb="5">
      <t>ケンサク</t>
    </rPh>
    <phoneticPr fontId="6"/>
  </si>
  <si>
    <t>←学校名を選択すると、自動で入力されます。</t>
    <rPh sb="1" eb="4">
      <t>ガッコウメイ</t>
    </rPh>
    <rPh sb="5" eb="7">
      <t>センタク</t>
    </rPh>
    <rPh sb="11" eb="13">
      <t>ジドウ</t>
    </rPh>
    <rPh sb="14" eb="16">
      <t>ニュウリョク</t>
    </rPh>
    <phoneticPr fontId="6"/>
  </si>
  <si>
    <t>ナンバーのアルファベット</t>
    <phoneticPr fontId="6"/>
  </si>
  <si>
    <t>←入力　ナンバーのアルファベットを入力してください。</t>
    <rPh sb="1" eb="3">
      <t>ニュウリョク</t>
    </rPh>
    <rPh sb="17" eb="19">
      <t>ニュウ</t>
    </rPh>
    <phoneticPr fontId="6"/>
  </si>
  <si>
    <t>プログラム購入部数</t>
    <phoneticPr fontId="6"/>
  </si>
  <si>
    <t>　・申し込みメールへの返信は行いません。</t>
    <rPh sb="2" eb="3">
      <t>モウ</t>
    </rPh>
    <rPh sb="4" eb="5">
      <t>コ</t>
    </rPh>
    <rPh sb="11" eb="13">
      <t>ヘンシン</t>
    </rPh>
    <rPh sb="14" eb="15">
      <t>オコナ</t>
    </rPh>
    <phoneticPr fontId="6"/>
  </si>
  <si>
    <t>８００円</t>
    <rPh sb="3" eb="4">
      <t>エン</t>
    </rPh>
    <phoneticPr fontId="6"/>
  </si>
  <si>
    <t>④参加人数一覧表</t>
    <rPh sb="1" eb="3">
      <t>サンカ</t>
    </rPh>
    <rPh sb="3" eb="5">
      <t>ニンズウ</t>
    </rPh>
    <rPh sb="5" eb="7">
      <t>イチラン</t>
    </rPh>
    <rPh sb="7" eb="8">
      <t>ヒョウ</t>
    </rPh>
    <phoneticPr fontId="6"/>
  </si>
  <si>
    <r>
      <t>　・</t>
    </r>
    <r>
      <rPr>
        <b/>
        <sz val="11"/>
        <color indexed="10"/>
        <rFont val="ＭＳ ゴシック"/>
        <family val="3"/>
        <charset val="128"/>
      </rPr>
      <t>「参加人数」表</t>
    </r>
    <r>
      <rPr>
        <b/>
        <sz val="11"/>
        <rFont val="ＭＳ ゴシック"/>
        <family val="3"/>
        <charset val="128"/>
      </rPr>
      <t>に</t>
    </r>
    <r>
      <rPr>
        <b/>
        <sz val="11"/>
        <color indexed="10"/>
        <rFont val="ＭＳ ゴシック"/>
        <family val="3"/>
        <charset val="128"/>
      </rPr>
      <t>振込明細書のコピーを添付して</t>
    </r>
    <r>
      <rPr>
        <sz val="11"/>
        <rFont val="ＭＳ 明朝"/>
        <family val="1"/>
        <charset val="128"/>
      </rPr>
      <t>郵送してください。</t>
    </r>
    <rPh sb="3" eb="5">
      <t>サンカ</t>
    </rPh>
    <rPh sb="5" eb="7">
      <t>ニンズウ</t>
    </rPh>
    <rPh sb="8" eb="9">
      <t>ヒョウ</t>
    </rPh>
    <rPh sb="20" eb="22">
      <t>テンプ</t>
    </rPh>
    <rPh sb="24" eb="26">
      <t>ユウソウ</t>
    </rPh>
    <phoneticPr fontId="6"/>
  </si>
  <si>
    <t>(２)プログラムは予約有料販売（800円）です。</t>
  </si>
  <si>
    <t>No</t>
    <phoneticPr fontId="79"/>
  </si>
  <si>
    <t>団体コード</t>
    <phoneticPr fontId="84"/>
  </si>
  <si>
    <r>
      <t>N</t>
    </r>
    <r>
      <rPr>
        <sz val="11"/>
        <color theme="1"/>
        <rFont val="ＭＳ ゴシック"/>
        <family val="2"/>
        <charset val="128"/>
      </rPr>
      <t>o</t>
    </r>
    <phoneticPr fontId="79"/>
  </si>
  <si>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</si>
  <si>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</si>
  <si>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</si>
  <si>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</si>
  <si>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</si>
  <si>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</si>
  <si>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</si>
  <si>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</si>
  <si>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</si>
  <si>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</si>
  <si>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</si>
  <si>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</si>
  <si>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</si>
  <si>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</si>
  <si>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</si>
  <si>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</si>
  <si>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</si>
  <si>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</si>
  <si>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</si>
  <si>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</si>
  <si>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</si>
  <si>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</si>
  <si>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</si>
  <si>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</si>
  <si>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</si>
  <si>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</si>
  <si>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</si>
  <si>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</si>
  <si>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</si>
  <si>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</si>
  <si>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</si>
  <si>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</si>
  <si>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</si>
  <si>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</si>
  <si>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</si>
  <si>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</si>
  <si>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</si>
  <si>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</si>
  <si>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</si>
  <si>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</si>
  <si>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</si>
  <si>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</si>
  <si>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</si>
  <si>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</si>
  <si>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</si>
  <si>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</si>
  <si>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</si>
  <si>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</si>
  <si>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</si>
  <si>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</si>
  <si>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</si>
  <si>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</si>
  <si>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</si>
  <si>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</si>
  <si>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</si>
  <si>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</si>
  <si>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</si>
  <si>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</si>
  <si>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</si>
  <si>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</si>
  <si>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</si>
  <si>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</si>
  <si>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</si>
  <si>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</si>
  <si>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</si>
  <si>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</si>
  <si>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</si>
  <si>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</si>
  <si>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</si>
  <si>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</si>
  <si>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</si>
  <si>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</si>
  <si>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</si>
  <si>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</si>
  <si>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</si>
  <si>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</si>
  <si>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</si>
  <si>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</si>
  <si>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</si>
  <si>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</si>
  <si>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</si>
  <si>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</si>
  <si>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</si>
  <si>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</si>
  <si>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</si>
  <si>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</si>
  <si>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</si>
  <si>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</si>
  <si>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</si>
  <si>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</si>
  <si>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</si>
  <si>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</si>
  <si>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</si>
  <si>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</si>
  <si>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</si>
  <si>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</si>
  <si>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</si>
  <si>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</si>
  <si>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</si>
  <si>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</si>
  <si>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</si>
  <si>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</si>
  <si>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</si>
  <si>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</si>
  <si>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</si>
  <si>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</si>
  <si>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</si>
  <si>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</si>
  <si>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</si>
  <si>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</si>
  <si>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</si>
  <si>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</si>
  <si>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</si>
  <si>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</si>
  <si>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</si>
  <si>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</si>
  <si>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</si>
  <si>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</si>
  <si>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</si>
  <si>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</si>
  <si>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</si>
  <si>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</si>
  <si>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</si>
  <si>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</si>
  <si>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</si>
  <si>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</si>
  <si>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</si>
  <si>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</si>
  <si>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</si>
  <si>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</si>
  <si>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</si>
  <si>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</si>
  <si>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</si>
  <si>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</si>
  <si>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</si>
  <si>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</si>
  <si>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</si>
  <si>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</si>
  <si>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</si>
  <si>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</si>
  <si>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</si>
  <si>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</si>
  <si>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</si>
  <si>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</si>
  <si>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</si>
  <si>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</si>
  <si>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</si>
  <si>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</si>
  <si>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</si>
  <si>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</si>
  <si>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</si>
  <si>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</si>
  <si>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</si>
  <si>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</si>
  <si>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</si>
  <si>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</si>
  <si>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</si>
  <si>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</si>
  <si>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</si>
  <si>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</si>
  <si>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</si>
  <si>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</si>
  <si>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</si>
  <si>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</si>
  <si>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</si>
  <si>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</si>
  <si>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</si>
  <si>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</si>
  <si>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</si>
  <si>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</si>
  <si>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</si>
  <si>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</si>
  <si>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</si>
  <si>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</si>
  <si>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</si>
  <si>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</si>
  <si>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</si>
  <si>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</si>
  <si>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</si>
  <si>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</si>
  <si>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</si>
  <si>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</si>
  <si>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</si>
  <si>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</si>
  <si>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</si>
  <si>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</si>
  <si>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</si>
  <si>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</si>
  <si>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</si>
  <si>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</si>
  <si>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</si>
  <si>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</si>
  <si>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K1</t>
    <phoneticPr fontId="79"/>
  </si>
  <si>
    <t>男砲丸投</t>
    <rPh sb="0" eb="1">
      <t>オトコ</t>
    </rPh>
    <rPh sb="1" eb="4">
      <t>ホウガンナゲ</t>
    </rPh>
    <phoneticPr fontId="44"/>
  </si>
  <si>
    <t>男円盤投</t>
    <rPh sb="0" eb="1">
      <t>オトコ</t>
    </rPh>
    <rPh sb="1" eb="4">
      <t>エンバンナ</t>
    </rPh>
    <phoneticPr fontId="44"/>
  </si>
  <si>
    <t>２．場  所</t>
    <phoneticPr fontId="6"/>
  </si>
  <si>
    <t>３．種  目</t>
    <phoneticPr fontId="6"/>
  </si>
  <si>
    <t>（男子）</t>
    <phoneticPr fontId="6"/>
  </si>
  <si>
    <t>５．参加料</t>
    <phoneticPr fontId="6"/>
  </si>
  <si>
    <t>６．申込ｱﾄﾞﾚｽ</t>
    <phoneticPr fontId="6"/>
  </si>
  <si>
    <t>７．申込締切</t>
    <phoneticPr fontId="6"/>
  </si>
  <si>
    <r>
      <t>愛知陸協個人登録の方は、</t>
    </r>
    <r>
      <rPr>
        <b/>
        <sz val="14"/>
        <rFont val="ＭＳ Ｐゴシック"/>
        <family val="3"/>
        <charset val="128"/>
      </rPr>
      <t>個人名での振込</t>
    </r>
    <r>
      <rPr>
        <sz val="12"/>
        <rFont val="ＭＳ Ｐゴシック"/>
        <family val="3"/>
        <charset val="128"/>
      </rPr>
      <t>をお願いします。愛知陸協は使用しないでください。</t>
    </r>
    <rPh sb="0" eb="4">
      <t>アイチリ</t>
    </rPh>
    <rPh sb="4" eb="9">
      <t>コジン</t>
    </rPh>
    <rPh sb="9" eb="10">
      <t>カタ</t>
    </rPh>
    <rPh sb="12" eb="15">
      <t>コジンメイ</t>
    </rPh>
    <rPh sb="17" eb="19">
      <t>フリコミ</t>
    </rPh>
    <rPh sb="21" eb="22">
      <t>ネガ</t>
    </rPh>
    <rPh sb="27" eb="31">
      <t>アイチ</t>
    </rPh>
    <rPh sb="32" eb="34">
      <t>シヨウ</t>
    </rPh>
    <phoneticPr fontId="6"/>
  </si>
  <si>
    <t>９．その他</t>
    <phoneticPr fontId="6"/>
  </si>
  <si>
    <t>　　レクリエーション広場を利用ください。</t>
    <phoneticPr fontId="6"/>
  </si>
  <si>
    <t>当日販売は１０００円です。</t>
    <rPh sb="0" eb="2">
      <t>トウジツ</t>
    </rPh>
    <rPh sb="2" eb="4">
      <t>ハンバイ</t>
    </rPh>
    <rPh sb="9" eb="10">
      <t>エン</t>
    </rPh>
    <phoneticPr fontId="6"/>
  </si>
  <si>
    <r>
      <t>(7)</t>
    </r>
    <r>
      <rPr>
        <b/>
        <u val="double"/>
        <sz val="11"/>
        <rFont val="ＭＳ Ｐ明朝"/>
        <family val="1"/>
        <charset val="128"/>
      </rPr>
      <t>平成２９年度の登録番号</t>
    </r>
    <r>
      <rPr>
        <b/>
        <sz val="11"/>
        <rFont val="ＭＳ Ｐ明朝"/>
        <family val="1"/>
        <charset val="128"/>
      </rPr>
      <t>で申し込みください。</t>
    </r>
    <rPh sb="10" eb="14">
      <t>トウロクバンゴウ</t>
    </rPh>
    <rPh sb="15" eb="16">
      <t>モウ</t>
    </rPh>
    <rPh sb="17" eb="18">
      <t>コ</t>
    </rPh>
    <phoneticPr fontId="6"/>
  </si>
  <si>
    <t xml:space="preserve"> toiawase.nagoya@gmail.com</t>
    <phoneticPr fontId="6"/>
  </si>
  <si>
    <t>このアドレスには、申込ファイルを送らないでください。</t>
    <rPh sb="9" eb="11">
      <t>モウシコミ</t>
    </rPh>
    <rPh sb="16" eb="17">
      <t>オク</t>
    </rPh>
    <phoneticPr fontId="6"/>
  </si>
  <si>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6"/>
  </si>
  <si>
    <t>参加人数一覧表</t>
    <rPh sb="0" eb="2">
      <t>サンカ</t>
    </rPh>
    <rPh sb="2" eb="3">
      <t>ジン</t>
    </rPh>
    <rPh sb="3" eb="4">
      <t>カズ</t>
    </rPh>
    <rPh sb="4" eb="5">
      <t>イチ</t>
    </rPh>
    <rPh sb="5" eb="6">
      <t>ラン</t>
    </rPh>
    <rPh sb="6" eb="7">
      <t>ヒョウ</t>
    </rPh>
    <phoneticPr fontId="10"/>
  </si>
  <si>
    <t>←団体名の一部を入力すると、候補がドロップダウンに表示されますので選択してください。</t>
    <rPh sb="3" eb="4">
      <t>メイ</t>
    </rPh>
    <rPh sb="5" eb="7">
      <t>イチブ</t>
    </rPh>
    <rPh sb="8" eb="10">
      <t>ニュウリョク</t>
    </rPh>
    <rPh sb="14" eb="16">
      <t>コウホ</t>
    </rPh>
    <rPh sb="25" eb="27">
      <t>ヒョウジ</t>
    </rPh>
    <rPh sb="33" eb="35">
      <t>センタク</t>
    </rPh>
    <phoneticPr fontId="6"/>
  </si>
  <si>
    <t xml:space="preserve">２ </t>
    <phoneticPr fontId="6"/>
  </si>
  <si>
    <t xml:space="preserve">６ </t>
    <phoneticPr fontId="6"/>
  </si>
  <si>
    <t xml:space="preserve">７ </t>
    <phoneticPr fontId="6"/>
  </si>
  <si>
    <t xml:space="preserve">８ </t>
    <phoneticPr fontId="6"/>
  </si>
  <si>
    <r>
      <t>◎トラック種目・・・・</t>
    </r>
    <r>
      <rPr>
        <b/>
        <u/>
        <sz val="11"/>
        <color indexed="10"/>
        <rFont val="ＭＳ ゴシック"/>
        <family val="3"/>
        <charset val="128"/>
      </rPr>
      <t>100分の1秒まで入力</t>
    </r>
    <rPh sb="5" eb="7">
      <t>シュモク</t>
    </rPh>
    <phoneticPr fontId="6"/>
  </si>
  <si>
    <t>⇒</t>
    <phoneticPr fontId="6"/>
  </si>
  <si>
    <r>
      <t>◎フィールド種目・・・</t>
    </r>
    <r>
      <rPr>
        <b/>
        <u/>
        <sz val="11"/>
        <color indexed="10"/>
        <rFont val="ＭＳ ゴシック"/>
        <family val="3"/>
        <charset val="128"/>
      </rPr>
      <t>cm単位まで入力（「cm」の文字は入れない）</t>
    </r>
    <rPh sb="6" eb="8">
      <t>シュモク</t>
    </rPh>
    <phoneticPr fontId="6"/>
  </si>
  <si>
    <t>20m</t>
    <phoneticPr fontId="6"/>
  </si>
  <si>
    <t>　・各団体の申込人数と申込金額を確認してください。</t>
    <rPh sb="2" eb="3">
      <t>カク</t>
    </rPh>
    <rPh sb="3" eb="5">
      <t>ダンタイ</t>
    </rPh>
    <rPh sb="6" eb="8">
      <t>モウシコミ</t>
    </rPh>
    <rPh sb="8" eb="10">
      <t>ニンズウ</t>
    </rPh>
    <rPh sb="11" eb="13">
      <t>モウシコミ</t>
    </rPh>
    <rPh sb="13" eb="15">
      <t>キンガク</t>
    </rPh>
    <rPh sb="16" eb="18">
      <t>カクニン</t>
    </rPh>
    <phoneticPr fontId="6"/>
  </si>
  <si>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6"/>
  </si>
  <si>
    <t xml:space="preserve">mail：   </t>
    <phoneticPr fontId="6"/>
  </si>
  <si>
    <t>toiawase.nagoya@gmail.com</t>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</si>
  <si>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</si>
  <si>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r>
      <t>　・記録会分の参加料を振り込み、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6"/>
  </si>
  <si>
    <t>男100m</t>
  </si>
  <si>
    <t>男200m</t>
  </si>
  <si>
    <t>男400m</t>
  </si>
  <si>
    <t>男800m</t>
  </si>
  <si>
    <t>男1500m</t>
  </si>
  <si>
    <t>男走高跳</t>
  </si>
  <si>
    <t>男棒高跳</t>
    <rPh sb="1" eb="2">
      <t>ボウ</t>
    </rPh>
    <phoneticPr fontId="84"/>
  </si>
  <si>
    <t>男110mJH</t>
    <phoneticPr fontId="27"/>
  </si>
  <si>
    <t>女100m</t>
  </si>
  <si>
    <t>女200m</t>
  </si>
  <si>
    <t>女400m</t>
  </si>
  <si>
    <t>女800m</t>
  </si>
  <si>
    <t>女1500m</t>
  </si>
  <si>
    <t>女3000m</t>
  </si>
  <si>
    <t>女走高跳</t>
  </si>
  <si>
    <t>女棒高跳</t>
    <rPh sb="1" eb="2">
      <t>ボウ</t>
    </rPh>
    <phoneticPr fontId="3"/>
  </si>
  <si>
    <t>女円盤投</t>
    <rPh sb="1" eb="3">
      <t>エンバン</t>
    </rPh>
    <phoneticPr fontId="3"/>
  </si>
  <si>
    <t>女100mYH</t>
    <phoneticPr fontId="27"/>
  </si>
  <si>
    <t>00200</t>
    <phoneticPr fontId="27"/>
  </si>
  <si>
    <t>00500</t>
    <phoneticPr fontId="27"/>
  </si>
  <si>
    <t>00600</t>
    <phoneticPr fontId="27"/>
  </si>
  <si>
    <t>00800</t>
    <phoneticPr fontId="27"/>
  </si>
  <si>
    <t>07100</t>
    <phoneticPr fontId="27"/>
  </si>
  <si>
    <t>07200</t>
    <phoneticPr fontId="27"/>
  </si>
  <si>
    <t>01000</t>
    <phoneticPr fontId="27"/>
  </si>
  <si>
    <t>04340</t>
    <phoneticPr fontId="27"/>
  </si>
  <si>
    <t>07100</t>
    <phoneticPr fontId="27"/>
  </si>
  <si>
    <t>07200</t>
    <phoneticPr fontId="27"/>
  </si>
  <si>
    <t>08800</t>
    <phoneticPr fontId="27"/>
  </si>
  <si>
    <t>第１回名古屋地区競技会　クラス別競技会</t>
    <rPh sb="0" eb="1">
      <t>ダイ</t>
    </rPh>
    <rPh sb="2" eb="3">
      <t>カイ</t>
    </rPh>
    <rPh sb="3" eb="8">
      <t>ナゴヤ</t>
    </rPh>
    <rPh sb="8" eb="10">
      <t>キョウギ</t>
    </rPh>
    <rPh sb="10" eb="11">
      <t>カイ</t>
    </rPh>
    <rPh sb="16" eb="19">
      <t>キョウギカイ</t>
    </rPh>
    <phoneticPr fontId="6"/>
  </si>
  <si>
    <t>書留での郵送はしないでください。</t>
    <rPh sb="0" eb="2">
      <t>カキトメ</t>
    </rPh>
    <rPh sb="4" eb="6">
      <t>ユウソウ</t>
    </rPh>
    <phoneticPr fontId="6"/>
  </si>
  <si>
    <t>第１回名古屋地区陸上競技大会
クラス別競技会　兼　愛知県国体選手選考会</t>
    <rPh sb="19" eb="22">
      <t>キョウギカイ</t>
    </rPh>
    <phoneticPr fontId="6"/>
  </si>
  <si>
    <t>大会番号　００１</t>
    <rPh sb="0" eb="4">
      <t>タイカイバンゴウ</t>
    </rPh>
    <phoneticPr fontId="6"/>
  </si>
  <si>
    <t>注意事項
中高校生の2重登録が日本陸連から認められておりますが、大会出場に関してはどちらか一方のエントリーとします。申込の際に二つの所属で同一人がエントリーした場合、主催者の判断で片方のエントリー削除を行いますのでご了解ください。</t>
    <rPh sb="0" eb="2">
      <t>チュウイ</t>
    </rPh>
    <rPh sb="2" eb="4">
      <t>ジコウ</t>
    </rPh>
    <rPh sb="5" eb="9">
      <t>チュウコウコウセイ</t>
    </rPh>
    <rPh sb="11" eb="12">
      <t>ジュウ</t>
    </rPh>
    <rPh sb="12" eb="14">
      <t>トウロク</t>
    </rPh>
    <rPh sb="15" eb="19">
      <t>ニホン</t>
    </rPh>
    <rPh sb="21" eb="22">
      <t>ミト</t>
    </rPh>
    <rPh sb="32" eb="36">
      <t>タイカイシュツジョウ</t>
    </rPh>
    <rPh sb="37" eb="38">
      <t>カン</t>
    </rPh>
    <rPh sb="45" eb="47">
      <t>イッポウ</t>
    </rPh>
    <rPh sb="58" eb="60">
      <t>モウシコミ</t>
    </rPh>
    <rPh sb="61" eb="62">
      <t>サイ</t>
    </rPh>
    <rPh sb="63" eb="64">
      <t>ニ</t>
    </rPh>
    <rPh sb="66" eb="68">
      <t>ショゾク</t>
    </rPh>
    <rPh sb="69" eb="72">
      <t>ドウイツジン</t>
    </rPh>
    <rPh sb="80" eb="82">
      <t>バアイ</t>
    </rPh>
    <rPh sb="83" eb="86">
      <t>シュサイシャ</t>
    </rPh>
    <rPh sb="87" eb="89">
      <t>ハンダン</t>
    </rPh>
    <rPh sb="90" eb="92">
      <t>カタホウ</t>
    </rPh>
    <rPh sb="98" eb="100">
      <t>サクジョ</t>
    </rPh>
    <rPh sb="101" eb="102">
      <t>オコナ</t>
    </rPh>
    <rPh sb="108" eb="110">
      <t>リョウカイ</t>
    </rPh>
    <phoneticPr fontId="6"/>
  </si>
  <si>
    <t xml:space="preserve">１．期  日        </t>
    <phoneticPr fontId="6"/>
  </si>
  <si>
    <t>パロマ瑞穂スタジアム,パロマ瑞穂北陸上競技場</t>
    <rPh sb="3" eb="5">
      <t>ミズホ</t>
    </rPh>
    <rPh sb="14" eb="16">
      <t>ミズホ</t>
    </rPh>
    <rPh sb="16" eb="17">
      <t>キタ</t>
    </rPh>
    <rPh sb="17" eb="19">
      <t>リクジョウ</t>
    </rPh>
    <rPh sb="19" eb="22">
      <t>キョウギジョウ</t>
    </rPh>
    <phoneticPr fontId="6"/>
  </si>
  <si>
    <r>
      <rPr>
        <b/>
        <sz val="11"/>
        <rFont val="ＭＳ Ｐゴシック"/>
        <family val="3"/>
        <charset val="128"/>
      </rPr>
      <t xml:space="preserve">   １００ｍ,４００ｍ,１５００ｍ</t>
    </r>
    <r>
      <rPr>
        <sz val="11"/>
        <color theme="1"/>
        <rFont val="ＭＳ Ｐゴシック"/>
        <family val="3"/>
        <charset val="128"/>
        <scheme val="minor"/>
      </rPr>
      <t>,</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6"/>
  </si>
  <si>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6"/>
  </si>
  <si>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6"/>
  </si>
  <si>
    <t>（女子）</t>
    <phoneticPr fontId="6"/>
  </si>
  <si>
    <r>
      <rPr>
        <b/>
        <sz val="11"/>
        <rFont val="ＭＳ Ｐゴシック"/>
        <family val="3"/>
        <charset val="128"/>
      </rPr>
      <t>１００ｍ,４００ｍ,１５００ｍ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6"/>
  </si>
  <si>
    <r>
      <rPr>
        <b/>
        <sz val="11"/>
        <rFont val="ＭＳ Ｐゴシック"/>
        <family val="3"/>
        <charset val="128"/>
      </rPr>
      <t>中学１００ｍＨ</t>
    </r>
    <r>
      <rPr>
        <b/>
        <sz val="11"/>
        <rFont val="ＭＳ Ｐ明朝"/>
        <family val="3"/>
        <charset val="128"/>
      </rPr>
      <t>(0.762m)</t>
    </r>
    <r>
      <rPr>
        <b/>
        <sz val="11"/>
        <rFont val="ＭＳ Ｐゴシック"/>
        <family val="3"/>
        <charset val="128"/>
      </rPr>
      <t>,</t>
    </r>
    <r>
      <rPr>
        <sz val="11"/>
        <rFont val="ＭＳ Ｐ明朝"/>
        <family val="3"/>
        <charset val="128"/>
      </rPr>
      <t>５０００ｍＷ,</t>
    </r>
    <r>
      <rPr>
        <b/>
        <sz val="11"/>
        <rFont val="ＭＳ Ｐゴシック"/>
        <family val="3"/>
        <charset val="128"/>
      </rPr>
      <t>４×１００ｍＲ,</t>
    </r>
    <phoneticPr fontId="6"/>
  </si>
  <si>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6"/>
  </si>
  <si>
    <r>
      <rPr>
        <b/>
        <sz val="11"/>
        <rFont val="ＭＳ Ｐゴシック"/>
        <family val="3"/>
        <charset val="128"/>
      </rPr>
      <t>２００ｍ,８００ｍ,中学３０００ｍ,</t>
    </r>
    <r>
      <rPr>
        <sz val="11"/>
        <rFont val="ＭＳ Ｐ明朝"/>
        <family val="1"/>
        <charset val="128"/>
      </rPr>
      <t>５０００ｍ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sz val="11"/>
        <rFont val="ＭＳ Ｐ明朝"/>
        <family val="1"/>
        <charset val="128"/>
      </rPr>
      <t>３０００ｍＳＣ</t>
    </r>
    <r>
      <rPr>
        <sz val="11"/>
        <color theme="1"/>
        <rFont val="ＭＳ Ｐゴシック"/>
        <family val="3"/>
        <charset val="128"/>
        <scheme val="minor"/>
      </rPr>
      <t>(0.914m),</t>
    </r>
    <r>
      <rPr>
        <b/>
        <sz val="11"/>
        <rFont val="ＭＳ Ｐゴシック"/>
        <family val="3"/>
        <charset val="128"/>
      </rPr>
      <t>４×４００ｍＲ，</t>
    </r>
    <rPh sb="10" eb="12">
      <t>チュウガク</t>
    </rPh>
    <phoneticPr fontId="6"/>
  </si>
  <si>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6"/>
  </si>
  <si>
    <t>ハンマー投(7.260kg),高校ハンマー投(6.000kg)</t>
    <rPh sb="15" eb="17">
      <t>コウコウ</t>
    </rPh>
    <phoneticPr fontId="6"/>
  </si>
  <si>
    <r>
      <rPr>
        <b/>
        <sz val="11"/>
        <rFont val="ＭＳ Ｐゴシック"/>
        <family val="3"/>
        <charset val="128"/>
      </rPr>
      <t>２００ｍ,８００ｍ,３０００ｍ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6"/>
  </si>
  <si>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rPh sb="8" eb="10">
      <t>エンバン</t>
    </rPh>
    <phoneticPr fontId="6"/>
  </si>
  <si>
    <t>４．競技について</t>
    <rPh sb="2" eb="4">
      <t>キョウギ</t>
    </rPh>
    <phoneticPr fontId="6"/>
  </si>
  <si>
    <t>(1)１人３種目まで（リレー種目は除く）,リレーは１団体１チームとします。</t>
    <rPh sb="4" eb="5">
      <t>ニン</t>
    </rPh>
    <rPh sb="6" eb="8">
      <t>シュモク</t>
    </rPh>
    <rPh sb="14" eb="16">
      <t>シュモク</t>
    </rPh>
    <rPh sb="17" eb="18">
      <t>ノゾ</t>
    </rPh>
    <rPh sb="26" eb="28">
      <t>ダンタイ</t>
    </rPh>
    <phoneticPr fontId="6"/>
  </si>
  <si>
    <t>(2)北陸上競技場は,屋根がないので雨等の対策について十分注意してください。</t>
    <rPh sb="3" eb="4">
      <t>キタ</t>
    </rPh>
    <rPh sb="4" eb="6">
      <t>リクジョウ</t>
    </rPh>
    <rPh sb="6" eb="9">
      <t>キョウギジョウ</t>
    </rPh>
    <rPh sb="11" eb="13">
      <t>ヤネ</t>
    </rPh>
    <rPh sb="18" eb="19">
      <t>アメ</t>
    </rPh>
    <rPh sb="19" eb="20">
      <t>トウ</t>
    </rPh>
    <rPh sb="21" eb="23">
      <t>タイサク</t>
    </rPh>
    <rPh sb="27" eb="29">
      <t>ジュウブン</t>
    </rPh>
    <rPh sb="29" eb="31">
      <t>チュウイ</t>
    </rPh>
    <phoneticPr fontId="6"/>
  </si>
  <si>
    <t>(3)他地区,他県登録者の参加は認めていません。</t>
    <rPh sb="3" eb="6">
      <t>タチク</t>
    </rPh>
    <rPh sb="7" eb="9">
      <t>タケン</t>
    </rPh>
    <rPh sb="9" eb="12">
      <t>トウロクシャ</t>
    </rPh>
    <rPh sb="13" eb="15">
      <t>サンカ</t>
    </rPh>
    <rPh sb="16" eb="17">
      <t>ミト</t>
    </rPh>
    <phoneticPr fontId="6"/>
  </si>
  <si>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6"/>
  </si>
  <si>
    <t>(5)投てき種目において,中学・高校の設定がある場合には,一般には申し込めません。</t>
    <rPh sb="3" eb="4">
      <t>トウ</t>
    </rPh>
    <rPh sb="6" eb="8">
      <t>シュモク</t>
    </rPh>
    <rPh sb="13" eb="15">
      <t>チュウガク</t>
    </rPh>
    <rPh sb="16" eb="18">
      <t>コウコウ</t>
    </rPh>
    <rPh sb="19" eb="21">
      <t>セッテイ</t>
    </rPh>
    <rPh sb="24" eb="26">
      <t>バアイ</t>
    </rPh>
    <rPh sb="29" eb="31">
      <t>イッパン</t>
    </rPh>
    <rPh sb="33" eb="34">
      <t>モウ</t>
    </rPh>
    <rPh sb="35" eb="36">
      <t>コ</t>
    </rPh>
    <phoneticPr fontId="6"/>
  </si>
  <si>
    <t>(6)団体情報シートをプリントアウトして,参加料振込用紙のコピーを添付して</t>
    <rPh sb="3" eb="7">
      <t>ダンタイジョウ</t>
    </rPh>
    <rPh sb="21" eb="24">
      <t>サンカリョウ</t>
    </rPh>
    <rPh sb="24" eb="28">
      <t>フリコミヨウシ</t>
    </rPh>
    <rPh sb="33" eb="35">
      <t>テンプ</t>
    </rPh>
    <phoneticPr fontId="6"/>
  </si>
  <si>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6"/>
  </si>
  <si>
    <t>(7)同時進行になる種目が有る場合がありますが,番組編成は考慮しません。</t>
    <rPh sb="3" eb="5">
      <t>ドウジ</t>
    </rPh>
    <rPh sb="5" eb="7">
      <t>シンコウ</t>
    </rPh>
    <rPh sb="10" eb="12">
      <t>シュモク</t>
    </rPh>
    <rPh sb="13" eb="14">
      <t>ア</t>
    </rPh>
    <rPh sb="15" eb="17">
      <t>バアイ</t>
    </rPh>
    <rPh sb="24" eb="28">
      <t>バングミヘンセイ</t>
    </rPh>
    <rPh sb="29" eb="31">
      <t>コウリョ</t>
    </rPh>
    <phoneticPr fontId="6"/>
  </si>
  <si>
    <t>(8)女子三段跳は９ｍの踏切板を使用します。</t>
    <rPh sb="3" eb="5">
      <t>ジョシ</t>
    </rPh>
    <rPh sb="5" eb="8">
      <t>サンダントビ</t>
    </rPh>
    <rPh sb="12" eb="14">
      <t>フミキリ</t>
    </rPh>
    <rPh sb="14" eb="15">
      <t>イタ</t>
    </rPh>
    <rPh sb="16" eb="18">
      <t>シヨウ</t>
    </rPh>
    <phoneticPr fontId="6"/>
  </si>
  <si>
    <t>(9)棒高跳はＢゾーンで実施します。</t>
    <rPh sb="3" eb="6">
      <t>ボウタカトビ</t>
    </rPh>
    <rPh sb="12" eb="17">
      <t>ジッシシ</t>
    </rPh>
    <phoneticPr fontId="6"/>
  </si>
  <si>
    <t>(10)100m,200m,400mは、申込記録によってグループ分けを行い</t>
    <rPh sb="20" eb="22">
      <t>モウシコミ</t>
    </rPh>
    <rPh sb="22" eb="24">
      <t>キロク</t>
    </rPh>
    <rPh sb="32" eb="33">
      <t>ワ</t>
    </rPh>
    <rPh sb="35" eb="36">
      <t>オコナ</t>
    </rPh>
    <phoneticPr fontId="6"/>
  </si>
  <si>
    <t>　　 予選→決勝を実施します。</t>
    <rPh sb="3" eb="5">
      <t>ヨセン</t>
    </rPh>
    <rPh sb="6" eb="8">
      <t>ケッショウ</t>
    </rPh>
    <rPh sb="9" eb="11">
      <t>ジッシ</t>
    </rPh>
    <phoneticPr fontId="6"/>
  </si>
  <si>
    <t>　　 100mは申込上位２００名程度、200m～400mは申込上位１２０名程度とします。</t>
    <rPh sb="8" eb="10">
      <t>モウシコミ</t>
    </rPh>
    <rPh sb="10" eb="12">
      <t>ジョウイ</t>
    </rPh>
    <rPh sb="15" eb="18">
      <t>メイテイド</t>
    </rPh>
    <rPh sb="31" eb="33">
      <t>ジョウイ</t>
    </rPh>
    <rPh sb="36" eb="37">
      <t>メイ</t>
    </rPh>
    <rPh sb="37" eb="39">
      <t>テイド</t>
    </rPh>
    <phoneticPr fontId="6"/>
  </si>
  <si>
    <t xml:space="preserve">  　申告記録でグループ分けを行います。</t>
    <rPh sb="3" eb="7">
      <t>シンコクキロク</t>
    </rPh>
    <rPh sb="12" eb="13">
      <t>ワ</t>
    </rPh>
    <rPh sb="15" eb="16">
      <t>オコナ</t>
    </rPh>
    <phoneticPr fontId="6"/>
  </si>
  <si>
    <t>　　上位グループ以外は、通常のタイムレースとします。</t>
    <rPh sb="2" eb="4">
      <t>ジョウイ</t>
    </rPh>
    <rPh sb="8" eb="10">
      <t>イガイ</t>
    </rPh>
    <rPh sb="12" eb="14">
      <t>ツウジョウ</t>
    </rPh>
    <phoneticPr fontId="6"/>
  </si>
  <si>
    <t>(11)フィールド長さを競う種目については、申込記録最上位グループのみ６回試技を実施します。最上位グループは、各種目申込記録上位３０名程度とします(区切りの記録によって人数は増減します）。その他のクループでは、２回＋トップ８、２回の４回試技とします。</t>
    <rPh sb="9" eb="10">
      <t>ナガ</t>
    </rPh>
    <rPh sb="12" eb="13">
      <t>キソ</t>
    </rPh>
    <rPh sb="14" eb="16">
      <t>シュモク</t>
    </rPh>
    <rPh sb="22" eb="24">
      <t>モウシコミ</t>
    </rPh>
    <rPh sb="24" eb="26">
      <t>キロク</t>
    </rPh>
    <rPh sb="26" eb="29">
      <t>サイジョウイ</t>
    </rPh>
    <rPh sb="36" eb="37">
      <t>カイ</t>
    </rPh>
    <rPh sb="37" eb="39">
      <t>シギ</t>
    </rPh>
    <rPh sb="40" eb="42">
      <t>ジッシ</t>
    </rPh>
    <rPh sb="46" eb="53">
      <t>サイジョウイ</t>
    </rPh>
    <rPh sb="55" eb="58">
      <t>カクシュモク</t>
    </rPh>
    <rPh sb="58" eb="60">
      <t>モウシコミ</t>
    </rPh>
    <rPh sb="60" eb="62">
      <t>キロク</t>
    </rPh>
    <rPh sb="62" eb="64">
      <t>ジョウイ</t>
    </rPh>
    <rPh sb="66" eb="69">
      <t>メイテイド</t>
    </rPh>
    <rPh sb="74" eb="76">
      <t>クギ</t>
    </rPh>
    <rPh sb="78" eb="80">
      <t>キロク</t>
    </rPh>
    <rPh sb="84" eb="86">
      <t>ニンズウ</t>
    </rPh>
    <rPh sb="87" eb="89">
      <t>ゾウゲン</t>
    </rPh>
    <rPh sb="96" eb="97">
      <t>タ</t>
    </rPh>
    <rPh sb="106" eb="107">
      <t>カイ</t>
    </rPh>
    <rPh sb="114" eb="115">
      <t>カイ</t>
    </rPh>
    <rPh sb="117" eb="118">
      <t>カイ</t>
    </rPh>
    <rPh sb="118" eb="120">
      <t>シギ</t>
    </rPh>
    <phoneticPr fontId="6"/>
  </si>
  <si>
    <t>(12)(10)･(11)に関しては、事前にスタートリストでの確認をお願いします</t>
    <rPh sb="14" eb="15">
      <t>カン</t>
    </rPh>
    <rPh sb="19" eb="21">
      <t>ジゼン</t>
    </rPh>
    <rPh sb="31" eb="33">
      <t>カクニン</t>
    </rPh>
    <rPh sb="35" eb="36">
      <t>ネガ</t>
    </rPh>
    <phoneticPr fontId="6"/>
  </si>
  <si>
    <t>(13)この大会は、招集時間･競技時間を細分化して競技を実施します。</t>
    <rPh sb="6" eb="8">
      <t>タイカイ</t>
    </rPh>
    <rPh sb="10" eb="12">
      <t>ショウシュウ</t>
    </rPh>
    <rPh sb="12" eb="14">
      <t>ジカン</t>
    </rPh>
    <rPh sb="15" eb="19">
      <t>キョウギジカン</t>
    </rPh>
    <rPh sb="20" eb="23">
      <t>サイブンカ</t>
    </rPh>
    <rPh sb="25" eb="27">
      <t>キョウギ</t>
    </rPh>
    <rPh sb="28" eb="30">
      <t>ジッシ</t>
    </rPh>
    <phoneticPr fontId="6"/>
  </si>
  <si>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6"/>
  </si>
  <si>
    <t>　　大会前にHPで、組と招集時間の確認をお願い致します。</t>
    <rPh sb="2" eb="5">
      <t>タイカイマエ</t>
    </rPh>
    <rPh sb="10" eb="11">
      <t>クミ</t>
    </rPh>
    <rPh sb="12" eb="16">
      <t>ショウ</t>
    </rPh>
    <rPh sb="17" eb="19">
      <t>カクニン</t>
    </rPh>
    <rPh sb="21" eb="22">
      <t>ネガ</t>
    </rPh>
    <rPh sb="23" eb="24">
      <t>イタ</t>
    </rPh>
    <phoneticPr fontId="6"/>
  </si>
  <si>
    <t>(14)各種目、各カテゴリー毎、8位まで賞状を授与します。</t>
    <rPh sb="4" eb="7">
      <t>カク</t>
    </rPh>
    <rPh sb="8" eb="9">
      <t>カク</t>
    </rPh>
    <rPh sb="14" eb="15">
      <t>ゴト</t>
    </rPh>
    <rPh sb="17" eb="18">
      <t>イ</t>
    </rPh>
    <rPh sb="20" eb="22">
      <t>ショウジョウ</t>
    </rPh>
    <rPh sb="23" eb="25">
      <t>ジュヨ</t>
    </rPh>
    <phoneticPr fontId="6"/>
  </si>
  <si>
    <t>１種目　高校生以上７００円　中学生５００円　　　</t>
    <rPh sb="1" eb="3">
      <t>シュモク</t>
    </rPh>
    <rPh sb="4" eb="9">
      <t>コウコウセイイジョウ</t>
    </rPh>
    <rPh sb="12" eb="13">
      <t>エン</t>
    </rPh>
    <rPh sb="14" eb="17">
      <t>チュウガクセイ</t>
    </rPh>
    <rPh sb="20" eb="21">
      <t>エン</t>
    </rPh>
    <phoneticPr fontId="6"/>
  </si>
  <si>
    <t>リレー　１チーム１０００円</t>
    <phoneticPr fontId="6"/>
  </si>
  <si>
    <t>プログラムの当日販売は1000円です</t>
    <rPh sb="6" eb="8">
      <t>トウジツ</t>
    </rPh>
    <rPh sb="8" eb="10">
      <t>ハンバイ</t>
    </rPh>
    <rPh sb="15" eb="16">
      <t>エン</t>
    </rPh>
    <phoneticPr fontId="6"/>
  </si>
  <si>
    <r>
      <t>メールアドレス　　　</t>
    </r>
    <r>
      <rPr>
        <b/>
        <sz val="22"/>
        <rFont val="ＭＳ Ｐ明朝"/>
        <family val="1"/>
        <charset val="128"/>
      </rPr>
      <t>no1nagoya@gmail.com</t>
    </r>
    <phoneticPr fontId="6"/>
  </si>
  <si>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6"/>
  </si>
  <si>
    <t>＊申し込みのファイルは,各カテゴリーのものを使用してください。</t>
    <rPh sb="1" eb="2">
      <t>モウ</t>
    </rPh>
    <rPh sb="3" eb="4">
      <t>コ</t>
    </rPh>
    <rPh sb="12" eb="13">
      <t>カク</t>
    </rPh>
    <rPh sb="22" eb="24">
      <t>シヨウ</t>
    </rPh>
    <phoneticPr fontId="6"/>
  </si>
  <si>
    <t>申し込みアドレスの間違えが多く発生しています。
正しいアドレスに送信してください。
問い合わせのアドレスに送信されても受付できません。</t>
    <phoneticPr fontId="6"/>
  </si>
  <si>
    <t>E-mail</t>
    <phoneticPr fontId="6"/>
  </si>
  <si>
    <t>no1nagoya@gmail.com</t>
    <phoneticPr fontId="6"/>
  </si>
  <si>
    <t>団体名</t>
    <rPh sb="0" eb="2">
      <t>ダンタイ</t>
    </rPh>
    <rPh sb="2" eb="3">
      <t>メイ</t>
    </rPh>
    <phoneticPr fontId="6"/>
  </si>
  <si>
    <t>種目３</t>
    <rPh sb="0" eb="2">
      <t>シュモク</t>
    </rPh>
    <phoneticPr fontId="6"/>
  </si>
  <si>
    <t>記録３</t>
    <rPh sb="0" eb="2">
      <t>キロク</t>
    </rPh>
    <phoneticPr fontId="6"/>
  </si>
  <si>
    <t>今大会の記録入力では、ピリオド・メートルを入力しないでください！</t>
    <rPh sb="0" eb="3">
      <t>コンタイカイ</t>
    </rPh>
    <rPh sb="4" eb="6">
      <t>キロク</t>
    </rPh>
    <rPh sb="6" eb="8">
      <t>ニュウリョク</t>
    </rPh>
    <rPh sb="21" eb="23">
      <t>ニュウリョク</t>
    </rPh>
    <phoneticPr fontId="6"/>
  </si>
  <si>
    <t>男100m</t>
    <rPh sb="0" eb="1">
      <t>ダン</t>
    </rPh>
    <phoneticPr fontId="6"/>
  </si>
  <si>
    <t>男走幅跳</t>
    <rPh sb="0" eb="1">
      <t>オトコ</t>
    </rPh>
    <rPh sb="1" eb="4">
      <t>h</t>
    </rPh>
    <phoneticPr fontId="10"/>
  </si>
  <si>
    <t>男1500m</t>
    <rPh sb="0" eb="1">
      <t>オトコ</t>
    </rPh>
    <phoneticPr fontId="6"/>
  </si>
  <si>
    <t>HIDESONZ</t>
    <phoneticPr fontId="79"/>
  </si>
  <si>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6"/>
  </si>
  <si>
    <t>パロマ瑞穂スタジアム･北陸上競技場</t>
    <rPh sb="3" eb="5">
      <t>ミズホ</t>
    </rPh>
    <rPh sb="11" eb="17">
      <t>キタ</t>
    </rPh>
    <phoneticPr fontId="6"/>
  </si>
  <si>
    <r>
      <t>←団体名の</t>
    </r>
    <r>
      <rPr>
        <b/>
        <sz val="14"/>
        <color rgb="FFFF0000"/>
        <rFont val="ＭＳ ゴシック"/>
        <family val="3"/>
        <charset val="128"/>
      </rPr>
      <t>最初の一文字</t>
    </r>
    <r>
      <rPr>
        <sz val="11"/>
        <color rgb="FFFF0000"/>
        <rFont val="ＭＳ 明朝"/>
        <family val="1"/>
        <charset val="128"/>
      </rPr>
      <t>を入力してください。</t>
    </r>
    <rPh sb="5" eb="7">
      <t>サイショ</t>
    </rPh>
    <rPh sb="8" eb="11">
      <t>ヒトモジ</t>
    </rPh>
    <rPh sb="12" eb="21">
      <t>ニュウリョク</t>
    </rPh>
    <phoneticPr fontId="6"/>
  </si>
  <si>
    <t>日進中</t>
  </si>
  <si>
    <t>ニッシンチュウ</t>
    <phoneticPr fontId="79"/>
  </si>
  <si>
    <t>田光中</t>
  </si>
  <si>
    <t>タコウチュウ</t>
    <phoneticPr fontId="79"/>
  </si>
  <si>
    <t>城山中</t>
  </si>
  <si>
    <t>シロヤマチュウ</t>
  </si>
  <si>
    <t>千種台中</t>
  </si>
  <si>
    <t>チクサダイ</t>
  </si>
  <si>
    <t>振甫中</t>
  </si>
  <si>
    <t>シンポ</t>
    <phoneticPr fontId="79"/>
  </si>
  <si>
    <t>若水中</t>
  </si>
  <si>
    <t>ワカミズチュウ</t>
    <phoneticPr fontId="79"/>
  </si>
  <si>
    <t>千種中</t>
  </si>
  <si>
    <t>チクサチュウ</t>
  </si>
  <si>
    <t>冨士中</t>
  </si>
  <si>
    <t>フジチュウ</t>
  </si>
  <si>
    <t>北陵中</t>
  </si>
  <si>
    <t>ホクリョウチュウ</t>
  </si>
  <si>
    <t>大曽根中</t>
  </si>
  <si>
    <t>オオゾネチュウ</t>
  </si>
  <si>
    <t>名古屋北中</t>
  </si>
  <si>
    <t>ナゴヤキタ</t>
  </si>
  <si>
    <t>名塚中</t>
    <phoneticPr fontId="79"/>
  </si>
  <si>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</si>
  <si>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</si>
  <si>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</si>
  <si>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</si>
  <si>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</si>
  <si>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</si>
  <si>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</si>
  <si>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</si>
  <si>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</si>
  <si>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</si>
  <si>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</si>
  <si>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</si>
  <si>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</si>
  <si>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</si>
  <si>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</si>
  <si>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</si>
  <si>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</si>
  <si>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</si>
  <si>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</si>
  <si>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</si>
  <si>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</si>
  <si>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</si>
  <si>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</si>
  <si>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</si>
  <si>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</si>
  <si>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</si>
  <si>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phoneticPr fontId="79"/>
  </si>
  <si>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</si>
  <si>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</si>
  <si>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</si>
  <si>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</si>
  <si>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</si>
  <si>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</si>
  <si>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</si>
  <si>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</si>
  <si>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</si>
  <si>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</si>
  <si>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</si>
  <si>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</si>
  <si>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</si>
  <si>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</si>
  <si>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</si>
  <si>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</si>
  <si>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phoneticPr fontId="79"/>
  </si>
  <si>
    <t>守山中</t>
  </si>
  <si>
    <t>モリヤマ</t>
  </si>
  <si>
    <t>守山東中</t>
  </si>
  <si>
    <t>モリヤマヒガシ</t>
  </si>
  <si>
    <t>守山西中</t>
    <phoneticPr fontId="79"/>
  </si>
  <si>
    <t>守山西中</t>
  </si>
  <si>
    <t>モリヤマニシチュウ</t>
  </si>
  <si>
    <t>鳴海中</t>
  </si>
  <si>
    <t>ナルミチュウ</t>
  </si>
  <si>
    <t>鳴子台中</t>
  </si>
  <si>
    <t>ナルコダイチュウ</t>
  </si>
  <si>
    <t>大高中</t>
  </si>
  <si>
    <t>オオダカチュウ</t>
  </si>
  <si>
    <t>有松中</t>
    <phoneticPr fontId="79"/>
  </si>
  <si>
    <t>有松中</t>
  </si>
  <si>
    <t>アリマツ</t>
  </si>
  <si>
    <t>千鳥丘中</t>
  </si>
  <si>
    <t>チドリガオカチュウ</t>
  </si>
  <si>
    <t>扇台中</t>
    <phoneticPr fontId="79"/>
  </si>
  <si>
    <t>扇台中</t>
  </si>
  <si>
    <t>オウギダイチュウ</t>
  </si>
  <si>
    <t>鎌倉台中</t>
  </si>
  <si>
    <t>カマクラダイチュウ</t>
  </si>
  <si>
    <t>神の倉中</t>
  </si>
  <si>
    <t>カミノクラ</t>
  </si>
  <si>
    <t>猪高中</t>
  </si>
  <si>
    <t>イタカチュウ</t>
  </si>
  <si>
    <t>神丘中</t>
  </si>
  <si>
    <t>カミオカチュウ</t>
  </si>
  <si>
    <t>高針台中</t>
    <phoneticPr fontId="79"/>
  </si>
  <si>
    <t>高針台中</t>
  </si>
  <si>
    <t>タカバリダイ</t>
  </si>
  <si>
    <t>藤森中</t>
  </si>
  <si>
    <t>フジモリチュウ</t>
  </si>
  <si>
    <t>牧の池中</t>
  </si>
  <si>
    <t>マキノイケチュウ</t>
  </si>
  <si>
    <t>御幸山中</t>
    <phoneticPr fontId="79"/>
  </si>
  <si>
    <t>御幸山中</t>
  </si>
  <si>
    <t>ミユキヤマ</t>
  </si>
  <si>
    <t>平針中</t>
  </si>
  <si>
    <t>ヒラバリ</t>
  </si>
  <si>
    <t>水無瀬中</t>
  </si>
  <si>
    <t>セトシリツミナセチュウ</t>
  </si>
  <si>
    <t>瀬戸南山中</t>
    <phoneticPr fontId="79"/>
  </si>
  <si>
    <t>瀬戸南山中</t>
  </si>
  <si>
    <t>セトミナミヤマ</t>
  </si>
  <si>
    <t>東部中</t>
  </si>
  <si>
    <t>トウブチュウ</t>
  </si>
  <si>
    <t>中部中</t>
  </si>
  <si>
    <t>チュウブチュウ</t>
  </si>
  <si>
    <t>高蔵寺中</t>
  </si>
  <si>
    <t>コウゾウジチュウ</t>
  </si>
  <si>
    <t>高森台中</t>
  </si>
  <si>
    <t>タカモリダイチュウ</t>
  </si>
  <si>
    <t>味美中</t>
  </si>
  <si>
    <t>アジヨシチュウ</t>
  </si>
  <si>
    <t>味岡中</t>
  </si>
  <si>
    <t>アジオカチュウ</t>
    <phoneticPr fontId="79"/>
  </si>
  <si>
    <t>尾張旭東中</t>
    <phoneticPr fontId="79"/>
  </si>
  <si>
    <t>尾張旭東中</t>
  </si>
  <si>
    <t>オワリアサヒシリツヒガシチュウ</t>
  </si>
  <si>
    <t>尾張旭西中</t>
    <phoneticPr fontId="79"/>
  </si>
  <si>
    <t>尾張旭西中</t>
  </si>
  <si>
    <t>オワリアサヒシリツニシチュウ</t>
  </si>
  <si>
    <t>豊明中</t>
    <phoneticPr fontId="79"/>
  </si>
  <si>
    <t>豊明中</t>
  </si>
  <si>
    <t>トヨアケ</t>
  </si>
  <si>
    <t>栄中</t>
  </si>
  <si>
    <t>サカエチュウ</t>
    <phoneticPr fontId="79"/>
  </si>
  <si>
    <t>沓掛中</t>
  </si>
  <si>
    <t>クツカケチュウ</t>
  </si>
  <si>
    <t>日進西中</t>
  </si>
  <si>
    <t>ニッシンニシチュウ</t>
  </si>
  <si>
    <t>日進東中</t>
  </si>
  <si>
    <t>ニッシンヒガシチュウ</t>
  </si>
  <si>
    <t>春木中</t>
  </si>
  <si>
    <t>ハルキチュウ</t>
    <phoneticPr fontId="79"/>
  </si>
  <si>
    <t>長久手中</t>
    <phoneticPr fontId="79"/>
  </si>
  <si>
    <t>長久手中</t>
  </si>
  <si>
    <t>ナガクテ</t>
  </si>
  <si>
    <t>亀崎中</t>
  </si>
  <si>
    <t>カメザキチュウ</t>
  </si>
  <si>
    <t>横須賀中</t>
  </si>
  <si>
    <t>ヨコスカチュウ</t>
    <phoneticPr fontId="79"/>
  </si>
  <si>
    <t>大府中</t>
  </si>
  <si>
    <t>オオブチュウ</t>
    <phoneticPr fontId="79"/>
  </si>
  <si>
    <t>大府西中</t>
    <phoneticPr fontId="79"/>
  </si>
  <si>
    <t>大府西中</t>
  </si>
  <si>
    <t>オオブニシ</t>
  </si>
  <si>
    <t>大府北中</t>
  </si>
  <si>
    <t>オオブキタチュウ</t>
    <phoneticPr fontId="79"/>
  </si>
  <si>
    <t>知多中</t>
  </si>
  <si>
    <t>チタシツリチタチュウ</t>
  </si>
  <si>
    <t>知多東部中</t>
  </si>
  <si>
    <t>チタトウブチュウ</t>
    <phoneticPr fontId="79"/>
  </si>
  <si>
    <t>知多中部中</t>
    <phoneticPr fontId="79"/>
  </si>
  <si>
    <t>知多中部中</t>
  </si>
  <si>
    <t>チタチュウブ</t>
  </si>
  <si>
    <t>東浦北部中</t>
  </si>
  <si>
    <t>ヒガシウラホクブチュウ</t>
    <phoneticPr fontId="79"/>
  </si>
  <si>
    <t>東浦西部中</t>
  </si>
  <si>
    <t>ヒガシウラセイブチュウ</t>
  </si>
  <si>
    <t>野間中</t>
  </si>
  <si>
    <t>ノマチュウ</t>
    <phoneticPr fontId="79"/>
  </si>
  <si>
    <t>河和中</t>
  </si>
  <si>
    <t>コウワチュウ</t>
  </si>
  <si>
    <t>武豊中</t>
    <phoneticPr fontId="79"/>
  </si>
  <si>
    <t>武豊中</t>
  </si>
  <si>
    <t>タケトヨ</t>
  </si>
  <si>
    <t>富貴中</t>
    <phoneticPr fontId="79"/>
  </si>
  <si>
    <t>富貴中</t>
  </si>
  <si>
    <t>フキ</t>
  </si>
  <si>
    <t>愛知中</t>
    <phoneticPr fontId="79"/>
  </si>
  <si>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</si>
  <si>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</si>
  <si>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</si>
  <si>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</si>
  <si>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</si>
  <si>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</si>
  <si>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</si>
  <si>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</si>
  <si>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</si>
  <si>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</si>
  <si>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79"/>
  </si>
  <si>
    <t>南山中男子部</t>
  </si>
  <si>
    <t>ナンザンチュウ　ダンシブ</t>
  </si>
  <si>
    <t>名古屋女子大学中</t>
  </si>
  <si>
    <t>ナゴヤジョシダイガクチュウ</t>
  </si>
  <si>
    <t>名経大高蔵中</t>
    <phoneticPr fontId="79"/>
  </si>
  <si>
    <t>名経大高蔵中</t>
  </si>
  <si>
    <t>メイケイダイタカクラ</t>
  </si>
  <si>
    <t>聖霊中</t>
  </si>
  <si>
    <t>セイレイチュウ</t>
  </si>
  <si>
    <t>長久手北中</t>
  </si>
  <si>
    <t>ナガクテシリツキタチュウ</t>
  </si>
  <si>
    <t>吉根中</t>
  </si>
  <si>
    <t>キッコチュウ</t>
  </si>
  <si>
    <t>阿久比中</t>
  </si>
  <si>
    <t>乙川中</t>
  </si>
  <si>
    <t>東浦中</t>
  </si>
  <si>
    <t>北山中</t>
  </si>
  <si>
    <t>前津中</t>
  </si>
  <si>
    <t>ｱｸﾞｲﾁｭｳ</t>
    <phoneticPr fontId="79"/>
  </si>
  <si>
    <t>ｵｯｶﾜﾁｭｳ</t>
    <phoneticPr fontId="79"/>
  </si>
  <si>
    <t>ﾋｶﾞｼｳﾗﾁｭｳ</t>
    <phoneticPr fontId="79"/>
  </si>
  <si>
    <t>ｷﾀﾔﾏﾁｭｳ</t>
    <phoneticPr fontId="79"/>
  </si>
  <si>
    <t>ﾏｴﾂﾞﾁｭｳ</t>
    <phoneticPr fontId="79"/>
  </si>
  <si>
    <t>男中学3000m</t>
    <rPh sb="0" eb="1">
      <t>オトコ</t>
    </rPh>
    <rPh sb="1" eb="3">
      <t>チュウガク</t>
    </rPh>
    <phoneticPr fontId="27"/>
  </si>
  <si>
    <t>01020</t>
    <phoneticPr fontId="27"/>
  </si>
  <si>
    <t>男中学110mH</t>
    <rPh sb="0" eb="1">
      <t>オトコ</t>
    </rPh>
    <rPh sb="1" eb="3">
      <t>チュウガク</t>
    </rPh>
    <phoneticPr fontId="27"/>
  </si>
  <si>
    <t>03220</t>
    <phoneticPr fontId="27"/>
  </si>
  <si>
    <t>03340</t>
    <phoneticPr fontId="27"/>
  </si>
  <si>
    <t>男中学砲丸投</t>
    <rPh sb="1" eb="3">
      <t>チュウガク</t>
    </rPh>
    <rPh sb="3" eb="6">
      <t>ホウガンナゲ</t>
    </rPh>
    <phoneticPr fontId="3"/>
  </si>
  <si>
    <t>08320</t>
    <phoneticPr fontId="27"/>
  </si>
  <si>
    <t>男中学円盤投</t>
    <rPh sb="1" eb="3">
      <t>t</t>
    </rPh>
    <rPh sb="3" eb="6">
      <t>エンバンナゲ</t>
    </rPh>
    <phoneticPr fontId="3"/>
  </si>
  <si>
    <t>09620</t>
    <phoneticPr fontId="27"/>
  </si>
  <si>
    <t>女中学100mH</t>
    <rPh sb="1" eb="3">
      <t>t</t>
    </rPh>
    <phoneticPr fontId="27"/>
  </si>
  <si>
    <t>04220</t>
    <phoneticPr fontId="27"/>
  </si>
  <si>
    <t>女中学砲丸投</t>
    <rPh sb="1" eb="3">
      <t>t</t>
    </rPh>
    <phoneticPr fontId="27"/>
  </si>
  <si>
    <t>08520</t>
    <phoneticPr fontId="27"/>
  </si>
  <si>
    <t>種目数×500円</t>
    <rPh sb="0" eb="2">
      <t>シュモク</t>
    </rPh>
    <rPh sb="2" eb="3">
      <t>スウ</t>
    </rPh>
    <rPh sb="7" eb="8">
      <t>エン</t>
    </rPh>
    <phoneticPr fontId="6"/>
  </si>
  <si>
    <t>中学・中学生クラブチーム共用</t>
    <rPh sb="0" eb="2">
      <t>チュウガク</t>
    </rPh>
    <rPh sb="12" eb="14">
      <t>キョウヨウ</t>
    </rPh>
    <phoneticPr fontId="6"/>
  </si>
  <si>
    <t>※このファイルをメールに添付して送信してください！　書類のみでは受け付けません。</t>
    <rPh sb="12" eb="14">
      <t>テンプ</t>
    </rPh>
    <rPh sb="16" eb="18">
      <t>ソウシン</t>
    </rPh>
    <rPh sb="26" eb="28">
      <t>ショルイ</t>
    </rPh>
    <rPh sb="32" eb="33">
      <t>ウ</t>
    </rPh>
    <rPh sb="34" eb="35">
      <t>ツ</t>
    </rPh>
    <phoneticPr fontId="6"/>
  </si>
  <si>
    <t>携帯から送信の場合、左記のアドレスが受信できるように設定してください。</t>
    <rPh sb="0" eb="2">
      <t>ケイタイ</t>
    </rPh>
    <rPh sb="4" eb="6">
      <t>ソウシン</t>
    </rPh>
    <rPh sb="7" eb="9">
      <t>バアイ</t>
    </rPh>
    <rPh sb="10" eb="12">
      <t>サキ</t>
    </rPh>
    <rPh sb="18" eb="20">
      <t>ジュシン</t>
    </rPh>
    <rPh sb="26" eb="28">
      <t>セッテイ</t>
    </rPh>
    <phoneticPr fontId="6"/>
  </si>
  <si>
    <t>男中学走幅跳</t>
    <rPh sb="1" eb="3">
      <t>t</t>
    </rPh>
    <phoneticPr fontId="27"/>
  </si>
  <si>
    <t>07320</t>
    <phoneticPr fontId="27"/>
  </si>
  <si>
    <t>女中学走幅跳</t>
    <rPh sb="1" eb="3">
      <t>t</t>
    </rPh>
    <phoneticPr fontId="27"/>
  </si>
  <si>
    <t>07320</t>
    <phoneticPr fontId="27"/>
  </si>
  <si>
    <t>Ver2</t>
    <phoneticPr fontId="6"/>
  </si>
  <si>
    <t>中学生用Ver3</t>
    <rPh sb="0" eb="3">
      <t>チュウガクセイ</t>
    </rPh>
    <phoneticPr fontId="6"/>
  </si>
  <si>
    <t>Ver3</t>
    <phoneticPr fontId="6"/>
  </si>
  <si>
    <r>
      <t>　　</t>
    </r>
    <r>
      <rPr>
        <b/>
        <sz val="11"/>
        <rFont val="ＭＳ Ｐゴシック"/>
        <family val="3"/>
        <charset val="128"/>
      </rPr>
      <t>中学１１０ｍＨ(0.914m)</t>
    </r>
    <r>
      <rPr>
        <sz val="11"/>
        <color theme="1"/>
        <rFont val="ＭＳ Ｐゴシック"/>
        <family val="3"/>
        <charset val="128"/>
        <scheme val="minor"/>
      </rPr>
      <t>，</t>
    </r>
    <r>
      <rPr>
        <sz val="11"/>
        <rFont val="ＭＳ Ｐ明朝"/>
        <family val="3"/>
        <charset val="128"/>
      </rPr>
      <t>５０００ｍＷ，</t>
    </r>
    <r>
      <rPr>
        <b/>
        <sz val="11"/>
        <rFont val="ＭＳ Ｐゴシック"/>
        <family val="3"/>
        <charset val="128"/>
      </rPr>
      <t>４×１００ｍＲ</t>
    </r>
    <r>
      <rPr>
        <sz val="11"/>
        <rFont val="ＭＳ Ｐ明朝"/>
        <family val="3"/>
        <charset val="128"/>
      </rPr>
      <t>，</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</si>
</sst>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yyyy&quot;年&quot;m&quot;月&quot;d&quot;日(&quot;aaa&quot;)メール必着&quot;"/>
    <numFmt numFmtId="179" formatCode="[$-411]yyyy&quot;年&quot;m&quot;月&quot;d&quot;日(&quot;aaa&quot;)必着&quot;"/>
    <numFmt numFmtId="180" formatCode="[$-411]yyyy&quot;年&quot;m&quot;月&quot;d&quot;日&quot;&quot;(&quot;aaa&quot;)&quot;"/>
    <numFmt numFmtId="181" formatCode="m&quot;月&quot;d&quot;日&quot;&quot;(&quot;aaa&quot;)&quot;"/>
    <numFmt numFmtId="182" formatCode="[$-411]yyyy&quot;年&quot;m&quot;月&quot;d&quot;日&quot;&quot;(&quot;aaa&quot;)メール必着&quot;"/>
    <numFmt numFmtId="183" formatCode="[$-411]yyyy&quot;年&quot;m&quot;月&quot;d&quot;日&quot;&quot;(&quot;aaa&quot;)郵送必着&quot;"/>
  </numFmts>
  <fonts count="9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6"/>
      <name val="ＭＳ ゴシック"/>
      <family val="3"/>
      <charset val="128"/>
    </font>
    <font>
      <b/>
      <sz val="2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b/>
      <sz val="11"/>
      <name val="ＭＳ Ｐゴシック"/>
      <family val="3"/>
      <charset val="128"/>
    </font>
    <font>
      <b/>
      <sz val="11"/>
      <name val="ＭＳ Ｐ明朝"/>
      <family val="1"/>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sz val="6"/>
      <name val="ＭＳ ゴシック"/>
      <family val="2"/>
      <charset val="128"/>
    </font>
    <font>
      <b/>
      <sz val="9"/>
      <color indexed="53"/>
      <name val="ＭＳ Ｐゴシック"/>
      <family val="3"/>
      <charset val="128"/>
    </font>
    <font>
      <b/>
      <sz val="14"/>
      <name val="ＭＳ Ｐゴシック"/>
      <family val="3"/>
      <charset val="128"/>
    </font>
    <font>
      <b/>
      <sz val="22"/>
      <color theme="1"/>
      <name val="HG創英角ｺﾞｼｯｸUB"/>
      <family val="3"/>
      <charset val="128"/>
    </font>
    <font>
      <sz val="11"/>
      <name val="ＭＳ Ｐ明朝"/>
      <family val="3"/>
      <charset val="128"/>
    </font>
    <font>
      <b/>
      <sz val="11"/>
      <name val="ＭＳ Ｐ明朝"/>
      <family val="3"/>
      <charset val="128"/>
    </font>
    <font>
      <b/>
      <sz val="12"/>
      <name val="ＭＳ Ｐ明朝"/>
      <family val="1"/>
      <charset val="128"/>
    </font>
    <font>
      <b/>
      <i/>
      <sz val="12"/>
      <name val="ＭＳ Ｐゴシック"/>
      <family val="3"/>
      <charset val="128"/>
    </font>
    <font>
      <i/>
      <sz val="12"/>
      <name val="ＭＳ Ｐ明朝"/>
      <family val="1"/>
      <charset val="128"/>
    </font>
    <font>
      <b/>
      <i/>
      <sz val="9"/>
      <name val="ＭＳ Ｐゴシック"/>
      <family val="3"/>
      <charset val="128"/>
    </font>
    <font>
      <b/>
      <i/>
      <sz val="16"/>
      <name val="ＭＳ Ｐ明朝"/>
      <family val="1"/>
      <charset val="128"/>
    </font>
    <font>
      <sz val="14"/>
      <name val="ＭＳ Ｐ明朝"/>
      <family val="1"/>
      <charset val="128"/>
    </font>
    <font>
      <b/>
      <sz val="22"/>
      <name val="ＭＳ Ｐ明朝"/>
      <family val="1"/>
      <charset val="128"/>
    </font>
    <font>
      <sz val="18"/>
      <color theme="1"/>
      <name val="ＭＳ Ｐゴシック"/>
      <family val="3"/>
      <charset val="128"/>
      <scheme val="minor"/>
    </font>
    <font>
      <b/>
      <i/>
      <sz val="20"/>
      <color theme="1"/>
      <name val="ＭＳ 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92">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auto="1"/>
      </left>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48" fillId="0" borderId="0"/>
    <xf numFmtId="0" fontId="16" fillId="0" borderId="0">
      <alignment vertical="center"/>
    </xf>
    <xf numFmtId="0" fontId="46" fillId="0" borderId="0">
      <alignment vertical="center"/>
    </xf>
    <xf numFmtId="0" fontId="5" fillId="0" borderId="0">
      <alignment vertical="center"/>
    </xf>
    <xf numFmtId="0" fontId="4" fillId="0" borderId="0">
      <alignment vertical="center"/>
    </xf>
  </cellStyleXfs>
  <cellXfs count="397">
    <xf numFmtId="0" fontId="0" fillId="0" borderId="0" xfId="0">
      <alignment vertical="center"/>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Fill="1" applyBorder="1" applyAlignment="1">
      <alignment vertical="center"/>
    </xf>
    <xf numFmtId="0" fontId="49" fillId="0" borderId="0" xfId="0" applyFont="1" applyBorder="1" applyAlignment="1">
      <alignment horizontal="center" vertical="center"/>
    </xf>
    <xf numFmtId="0" fontId="52" fillId="0" borderId="0" xfId="0" applyFont="1" applyAlignment="1">
      <alignment vertical="center"/>
    </xf>
    <xf numFmtId="0" fontId="49"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9" fillId="0" borderId="0" xfId="0" applyFont="1">
      <alignment vertical="center"/>
    </xf>
    <xf numFmtId="49" fontId="49" fillId="0" borderId="0" xfId="0" applyNumberFormat="1" applyFont="1" applyAlignment="1">
      <alignment horizontal="right" vertical="center"/>
    </xf>
    <xf numFmtId="0" fontId="49" fillId="0" borderId="0" xfId="0" applyFont="1" applyAlignment="1">
      <alignment horizontal="right" vertical="center"/>
    </xf>
    <xf numFmtId="0" fontId="49" fillId="0" borderId="2" xfId="0" applyFont="1" applyBorder="1" applyAlignment="1">
      <alignment horizontal="right" vertical="center"/>
    </xf>
    <xf numFmtId="0" fontId="49" fillId="0" borderId="3" xfId="0" applyFont="1" applyBorder="1" applyAlignment="1">
      <alignment horizontal="right" vertical="center"/>
    </xf>
    <xf numFmtId="0" fontId="50" fillId="0" borderId="0" xfId="0" applyFont="1">
      <alignment vertical="center"/>
    </xf>
    <xf numFmtId="0" fontId="53" fillId="3" borderId="4" xfId="0" applyFont="1" applyFill="1" applyBorder="1" applyAlignment="1">
      <alignment horizontal="center" vertical="center"/>
    </xf>
    <xf numFmtId="0" fontId="49" fillId="5" borderId="0" xfId="0" applyFont="1" applyFill="1">
      <alignment vertical="center"/>
    </xf>
    <xf numFmtId="0" fontId="54" fillId="5" borderId="0" xfId="0" applyFont="1" applyFill="1">
      <alignment vertical="center"/>
    </xf>
    <xf numFmtId="0" fontId="49" fillId="5" borderId="0" xfId="0" applyFont="1" applyFill="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0" fillId="0" borderId="8" xfId="0" applyBorder="1">
      <alignment vertical="center"/>
    </xf>
    <xf numFmtId="0" fontId="49" fillId="0" borderId="9" xfId="0" applyFont="1" applyBorder="1" applyAlignment="1">
      <alignment horizontal="center" vertical="center"/>
    </xf>
    <xf numFmtId="0" fontId="53" fillId="3" borderId="10" xfId="0" applyFont="1" applyFill="1" applyBorder="1" applyAlignment="1">
      <alignment horizontal="center" vertical="center"/>
    </xf>
    <xf numFmtId="0" fontId="53" fillId="3" borderId="11" xfId="0" applyFont="1" applyFill="1" applyBorder="1" applyAlignment="1">
      <alignment horizontal="center" vertical="center"/>
    </xf>
    <xf numFmtId="0" fontId="49" fillId="0" borderId="12" xfId="0" applyFont="1" applyBorder="1" applyAlignment="1">
      <alignment horizontal="center" vertical="center"/>
    </xf>
    <xf numFmtId="0" fontId="53" fillId="3" borderId="13" xfId="0" applyFont="1" applyFill="1" applyBorder="1" applyAlignment="1">
      <alignment horizontal="center" vertical="center"/>
    </xf>
    <xf numFmtId="0" fontId="49" fillId="0" borderId="7" xfId="0" applyFont="1" applyBorder="1" applyAlignment="1">
      <alignment horizontal="center" vertical="center" wrapText="1"/>
    </xf>
    <xf numFmtId="0" fontId="55" fillId="3" borderId="10" xfId="0" applyFont="1" applyFill="1" applyBorder="1" applyAlignment="1">
      <alignment horizontal="center" vertical="center"/>
    </xf>
    <xf numFmtId="0" fontId="49" fillId="0" borderId="10" xfId="0" applyFont="1" applyBorder="1" applyAlignment="1">
      <alignment horizontal="center" vertical="center"/>
    </xf>
    <xf numFmtId="0" fontId="0" fillId="0" borderId="0" xfId="0" applyBorder="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9" fillId="0" borderId="0" xfId="0" applyFont="1" applyFill="1" applyProtection="1">
      <alignment vertical="center"/>
    </xf>
    <xf numFmtId="0" fontId="49" fillId="0" borderId="0" xfId="0" applyFont="1" applyFill="1" applyBorder="1" applyAlignment="1" applyProtection="1">
      <alignment vertical="center"/>
    </xf>
    <xf numFmtId="0" fontId="0" fillId="0" borderId="0" xfId="0" applyFill="1" applyProtection="1">
      <alignment vertical="center"/>
    </xf>
    <xf numFmtId="0" fontId="51" fillId="5" borderId="0" xfId="0" applyFont="1" applyFill="1" applyAlignment="1">
      <alignment vertical="center"/>
    </xf>
    <xf numFmtId="0" fontId="0" fillId="5" borderId="0" xfId="0" applyFill="1">
      <alignment vertical="center"/>
    </xf>
    <xf numFmtId="0" fontId="49" fillId="5" borderId="0" xfId="0" applyFont="1" applyFill="1" applyAlignment="1">
      <alignment horizontal="right" vertical="center"/>
    </xf>
    <xf numFmtId="0" fontId="49" fillId="0" borderId="4"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13" xfId="0" applyFont="1" applyBorder="1" applyAlignment="1" applyProtection="1">
      <alignment horizontal="center" vertical="center" shrinkToFit="1"/>
      <protection locked="0"/>
    </xf>
    <xf numFmtId="0" fontId="49" fillId="0" borderId="14" xfId="0" applyFont="1" applyBorder="1" applyAlignment="1" applyProtection="1">
      <alignment horizontal="center" vertical="center" shrinkToFit="1"/>
      <protection locked="0"/>
    </xf>
    <xf numFmtId="0" fontId="49" fillId="0" borderId="15"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56" fillId="0" borderId="0" xfId="0" applyFont="1" applyAlignment="1">
      <alignment vertical="center"/>
    </xf>
    <xf numFmtId="0" fontId="49" fillId="0" borderId="0" xfId="0" applyFont="1" applyFill="1" applyBorder="1" applyAlignment="1" applyProtection="1">
      <alignment horizontal="right" vertical="center"/>
    </xf>
    <xf numFmtId="0" fontId="49" fillId="0" borderId="17" xfId="0" applyFont="1" applyBorder="1" applyAlignment="1">
      <alignment vertical="center"/>
    </xf>
    <xf numFmtId="0" fontId="49" fillId="0" borderId="18" xfId="0" applyFont="1" applyBorder="1" applyAlignment="1">
      <alignment horizontal="center" vertical="center"/>
    </xf>
    <xf numFmtId="0" fontId="49" fillId="0" borderId="19" xfId="0" applyFont="1" applyBorder="1" applyAlignment="1">
      <alignment vertical="center"/>
    </xf>
    <xf numFmtId="0" fontId="49" fillId="0" borderId="20" xfId="0" applyFont="1" applyBorder="1" applyAlignment="1">
      <alignment vertical="center"/>
    </xf>
    <xf numFmtId="0" fontId="57" fillId="0" borderId="0" xfId="0" applyFont="1" applyBorder="1" applyAlignment="1">
      <alignment vertical="center"/>
    </xf>
    <xf numFmtId="0" fontId="50"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8" fillId="5" borderId="0" xfId="0" applyFont="1" applyFill="1" applyAlignment="1">
      <alignment vertical="center"/>
    </xf>
    <xf numFmtId="0" fontId="49" fillId="0" borderId="17" xfId="0" applyFont="1" applyBorder="1">
      <alignment vertical="center"/>
    </xf>
    <xf numFmtId="0" fontId="49" fillId="0" borderId="23" xfId="0" applyFont="1" applyBorder="1">
      <alignment vertical="center"/>
    </xf>
    <xf numFmtId="0" fontId="53" fillId="0" borderId="23"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0" xfId="0" applyFont="1" applyBorder="1">
      <alignment vertical="center"/>
    </xf>
    <xf numFmtId="0" fontId="49" fillId="0" borderId="20" xfId="0" applyFont="1" applyBorder="1">
      <alignment vertical="center"/>
    </xf>
    <xf numFmtId="0" fontId="49" fillId="0" borderId="24" xfId="0" applyFont="1" applyBorder="1">
      <alignment vertical="center"/>
    </xf>
    <xf numFmtId="0" fontId="49" fillId="0" borderId="25" xfId="0" applyFont="1" applyBorder="1">
      <alignment vertical="center"/>
    </xf>
    <xf numFmtId="0" fontId="49" fillId="0" borderId="22" xfId="0" applyFont="1" applyBorder="1">
      <alignment vertical="center"/>
    </xf>
    <xf numFmtId="0" fontId="56" fillId="0" borderId="0" xfId="0" applyFont="1">
      <alignment vertical="center"/>
    </xf>
    <xf numFmtId="0" fontId="56" fillId="0" borderId="4" xfId="0" applyFont="1" applyBorder="1" applyAlignment="1">
      <alignment horizontal="center" vertical="center"/>
    </xf>
    <xf numFmtId="0" fontId="56" fillId="5" borderId="0" xfId="0" applyFont="1" applyFill="1">
      <alignment vertical="center"/>
    </xf>
    <xf numFmtId="0" fontId="18" fillId="5" borderId="0" xfId="0" applyFont="1" applyFill="1">
      <alignment vertical="center"/>
    </xf>
    <xf numFmtId="0" fontId="49"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59" fillId="0" borderId="26" xfId="0" applyFont="1" applyFill="1" applyBorder="1" applyAlignment="1" applyProtection="1">
      <alignment horizontal="center" vertical="center" shrinkToFit="1"/>
    </xf>
    <xf numFmtId="0" fontId="59" fillId="0" borderId="27" xfId="0" applyFont="1" applyFill="1" applyBorder="1" applyAlignment="1" applyProtection="1">
      <alignment horizontal="center" vertical="center" shrinkToFit="1"/>
    </xf>
    <xf numFmtId="0" fontId="59" fillId="0" borderId="28" xfId="0" applyFont="1" applyFill="1" applyBorder="1" applyAlignment="1" applyProtection="1">
      <alignment horizontal="center" vertical="center" shrinkToFit="1"/>
    </xf>
    <xf numFmtId="0" fontId="49" fillId="0" borderId="2" xfId="0" applyFont="1" applyBorder="1" applyAlignment="1">
      <alignment horizontal="center" vertical="center"/>
    </xf>
    <xf numFmtId="0" fontId="49" fillId="0" borderId="30" xfId="0" applyFont="1" applyBorder="1" applyAlignment="1">
      <alignment horizontal="center" vertical="center"/>
    </xf>
    <xf numFmtId="0" fontId="25" fillId="0" borderId="0" xfId="1" applyFont="1" applyFill="1" applyBorder="1" applyAlignment="1" applyProtection="1">
      <alignment horizontal="center" vertical="center"/>
    </xf>
    <xf numFmtId="0" fontId="51" fillId="0" borderId="0" xfId="0" applyFont="1" applyBorder="1" applyAlignment="1">
      <alignment vertical="center"/>
    </xf>
    <xf numFmtId="0" fontId="50" fillId="0" borderId="0" xfId="3" applyFont="1">
      <alignment vertical="center"/>
    </xf>
    <xf numFmtId="0" fontId="49" fillId="0" borderId="0" xfId="3" applyFont="1">
      <alignment vertical="center"/>
    </xf>
    <xf numFmtId="0" fontId="49" fillId="0" borderId="0" xfId="3" applyFont="1" applyAlignment="1">
      <alignment horizontal="right" vertical="center"/>
    </xf>
    <xf numFmtId="0" fontId="9" fillId="5" borderId="0" xfId="0" applyFont="1" applyFill="1" applyAlignment="1">
      <alignment vertical="center"/>
    </xf>
    <xf numFmtId="0" fontId="56" fillId="0" borderId="0" xfId="0" applyFont="1" applyFill="1" applyBorder="1" applyAlignment="1" applyProtection="1">
      <alignment horizontal="center"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9" fillId="0" borderId="16" xfId="0" applyFont="1" applyBorder="1" applyAlignment="1">
      <alignment horizontal="center" vertical="center"/>
    </xf>
    <xf numFmtId="0" fontId="50" fillId="0" borderId="0" xfId="0" applyFont="1" applyAlignment="1" applyProtection="1">
      <alignment vertical="center"/>
    </xf>
    <xf numFmtId="0" fontId="9" fillId="5" borderId="0" xfId="0" applyFont="1" applyFill="1" applyBorder="1" applyAlignment="1" applyProtection="1">
      <alignment vertical="center"/>
    </xf>
    <xf numFmtId="0" fontId="49" fillId="5" borderId="0" xfId="0" applyFont="1" applyFill="1" applyAlignment="1" applyProtection="1">
      <alignment horizontal="center" vertical="center"/>
    </xf>
    <xf numFmtId="0" fontId="49" fillId="0" borderId="0" xfId="0" applyFont="1" applyAlignment="1" applyProtection="1">
      <alignment horizontal="center" vertical="center"/>
    </xf>
    <xf numFmtId="0" fontId="50" fillId="0" borderId="0" xfId="0" applyFont="1" applyFill="1" applyBorder="1" applyAlignment="1" applyProtection="1">
      <alignment vertical="center"/>
    </xf>
    <xf numFmtId="0" fontId="49" fillId="0" borderId="0" xfId="0" applyFont="1" applyFill="1" applyBorder="1" applyProtection="1">
      <alignment vertical="center"/>
    </xf>
    <xf numFmtId="0" fontId="49" fillId="0" borderId="21"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49" fillId="0" borderId="26" xfId="0" applyFont="1" applyFill="1" applyBorder="1" applyAlignment="1" applyProtection="1">
      <alignment horizontal="center" vertical="center"/>
    </xf>
    <xf numFmtId="0" fontId="49" fillId="0" borderId="27" xfId="0" applyFont="1" applyFill="1" applyBorder="1" applyAlignment="1" applyProtection="1">
      <alignment horizontal="center" vertical="center"/>
    </xf>
    <xf numFmtId="0" fontId="49" fillId="0" borderId="28" xfId="0" applyFont="1" applyFill="1" applyBorder="1" applyAlignment="1" applyProtection="1">
      <alignment horizontal="center" vertical="center"/>
    </xf>
    <xf numFmtId="0" fontId="60" fillId="0" borderId="8" xfId="0" applyFont="1" applyFill="1" applyBorder="1" applyAlignment="1" applyProtection="1">
      <alignment vertical="center"/>
    </xf>
    <xf numFmtId="0" fontId="60" fillId="0" borderId="8" xfId="0" applyFont="1" applyFill="1" applyBorder="1" applyAlignment="1" applyProtection="1">
      <alignment horizontal="right" vertical="center"/>
    </xf>
    <xf numFmtId="0" fontId="60"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49" fillId="0" borderId="33" xfId="0" applyFont="1" applyFill="1" applyBorder="1" applyProtection="1">
      <alignment vertical="center"/>
    </xf>
    <xf numFmtId="0" fontId="0" fillId="0" borderId="33" xfId="0" applyFill="1" applyBorder="1" applyProtection="1">
      <alignment vertical="center"/>
    </xf>
    <xf numFmtId="0" fontId="49" fillId="0" borderId="0" xfId="0" applyFont="1" applyFill="1" applyAlignment="1" applyProtection="1">
      <alignment horizontal="center" vertical="center"/>
    </xf>
    <xf numFmtId="0" fontId="48" fillId="0" borderId="0" xfId="1" applyAlignment="1" applyProtection="1">
      <alignment horizontal="right" vertical="center" shrinkToFit="1"/>
    </xf>
    <xf numFmtId="0" fontId="48" fillId="0" borderId="0" xfId="1" applyAlignment="1" applyProtection="1">
      <alignment vertical="center"/>
    </xf>
    <xf numFmtId="0" fontId="0" fillId="0" borderId="0" xfId="0" applyProtection="1">
      <alignment vertical="center"/>
    </xf>
    <xf numFmtId="0" fontId="61" fillId="0" borderId="0" xfId="0" applyFont="1" applyBorder="1" applyAlignment="1" applyProtection="1">
      <alignment vertical="center"/>
    </xf>
    <xf numFmtId="0" fontId="48" fillId="0" borderId="0" xfId="1" applyFont="1" applyAlignment="1" applyProtection="1">
      <alignment vertical="center"/>
    </xf>
    <xf numFmtId="0" fontId="22" fillId="0" borderId="0" xfId="1" applyFont="1" applyAlignment="1" applyProtection="1">
      <alignment horizontal="center" shrinkToFit="1"/>
    </xf>
    <xf numFmtId="0" fontId="11" fillId="0" borderId="0" xfId="1" applyFont="1" applyAlignment="1" applyProtection="1">
      <alignment horizontal="center" shrinkToFit="1"/>
    </xf>
    <xf numFmtId="0" fontId="13" fillId="0" borderId="0" xfId="1" applyFont="1" applyBorder="1" applyAlignment="1" applyProtection="1">
      <alignment vertical="center" shrinkToFit="1"/>
    </xf>
    <xf numFmtId="0" fontId="48" fillId="0" borderId="0" xfId="1" applyFont="1" applyBorder="1" applyAlignment="1" applyProtection="1">
      <alignment vertical="center"/>
    </xf>
    <xf numFmtId="0" fontId="16" fillId="0" borderId="0" xfId="1" applyFont="1" applyAlignment="1" applyProtection="1">
      <alignment horizontal="left" vertical="center"/>
    </xf>
    <xf numFmtId="0" fontId="19" fillId="0" borderId="0" xfId="1" applyFont="1" applyBorder="1" applyAlignment="1" applyProtection="1">
      <alignment horizontal="left" vertical="center"/>
    </xf>
    <xf numFmtId="0" fontId="16" fillId="0" borderId="0" xfId="1" applyFont="1" applyAlignment="1" applyProtection="1">
      <alignment horizontal="center" vertical="center"/>
    </xf>
    <xf numFmtId="0" fontId="30" fillId="0" borderId="0" xfId="1" applyFont="1" applyBorder="1" applyAlignment="1" applyProtection="1">
      <alignment horizontal="distributed" vertical="center" indent="1" shrinkToFit="1"/>
    </xf>
    <xf numFmtId="0" fontId="18" fillId="0" borderId="0" xfId="1" applyFont="1" applyBorder="1" applyAlignment="1" applyProtection="1">
      <alignment horizontal="center" vertical="center"/>
    </xf>
    <xf numFmtId="0" fontId="17" fillId="0" borderId="36" xfId="1" applyFont="1" applyBorder="1" applyAlignment="1" applyProtection="1">
      <alignment horizontal="distributed" vertical="center" indent="2"/>
    </xf>
    <xf numFmtId="0" fontId="17" fillId="0" borderId="37" xfId="1" applyFont="1" applyBorder="1" applyAlignment="1" applyProtection="1">
      <alignment horizontal="distributed" vertical="center" indent="2"/>
    </xf>
    <xf numFmtId="0" fontId="48" fillId="0" borderId="0" xfId="1" applyBorder="1" applyAlignment="1" applyProtection="1">
      <alignment vertical="center"/>
    </xf>
    <xf numFmtId="0" fontId="11" fillId="0" borderId="0" xfId="1" applyFont="1" applyBorder="1" applyAlignment="1" applyProtection="1">
      <alignment horizontal="distributed" vertical="center" indent="2"/>
    </xf>
    <xf numFmtId="0" fontId="62" fillId="0" borderId="0" xfId="1" applyFont="1" applyBorder="1" applyAlignment="1" applyProtection="1">
      <alignment vertical="center" shrinkToFit="1"/>
    </xf>
    <xf numFmtId="0" fontId="20" fillId="0" borderId="0" xfId="1" applyFont="1" applyBorder="1" applyAlignment="1" applyProtection="1"/>
    <xf numFmtId="0" fontId="48" fillId="0" borderId="0" xfId="1" applyBorder="1" applyAlignment="1" applyProtection="1">
      <alignment horizontal="right" shrinkToFit="1"/>
    </xf>
    <xf numFmtId="0" fontId="48" fillId="0" borderId="0" xfId="1" applyBorder="1" applyAlignment="1" applyProtection="1">
      <alignment horizontal="right"/>
    </xf>
    <xf numFmtId="2" fontId="49" fillId="0" borderId="11" xfId="0" applyNumberFormat="1" applyFont="1" applyBorder="1" applyAlignment="1" applyProtection="1">
      <alignment horizontal="center" vertical="center" shrinkToFit="1"/>
      <protection locked="0"/>
    </xf>
    <xf numFmtId="2" fontId="49"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4" fillId="0" borderId="0" xfId="0" applyFont="1" applyFill="1">
      <alignment vertical="center"/>
    </xf>
    <xf numFmtId="0" fontId="56" fillId="0" borderId="0" xfId="0" applyFont="1" applyAlignment="1">
      <alignment vertical="center" shrinkToFit="1"/>
    </xf>
    <xf numFmtId="0" fontId="63" fillId="0" borderId="4" xfId="0" applyFont="1" applyBorder="1" applyAlignment="1" applyProtection="1">
      <alignment horizontal="center" vertical="center" shrinkToFit="1"/>
    </xf>
    <xf numFmtId="0" fontId="17" fillId="0" borderId="24" xfId="1" applyFont="1" applyBorder="1" applyAlignment="1" applyProtection="1">
      <alignment horizontal="distributed" vertical="center" indent="1"/>
    </xf>
    <xf numFmtId="5" fontId="25" fillId="0" borderId="38" xfId="1" applyNumberFormat="1" applyFont="1" applyBorder="1" applyAlignment="1" applyProtection="1">
      <alignment vertical="center"/>
    </xf>
    <xf numFmtId="0" fontId="0" fillId="0" borderId="0" xfId="0" applyAlignment="1" applyProtection="1">
      <alignment horizontal="left" vertical="center"/>
    </xf>
    <xf numFmtId="0" fontId="14" fillId="0" borderId="0" xfId="1" applyFont="1" applyBorder="1" applyAlignment="1" applyProtection="1">
      <alignment horizontal="center" vertical="center" shrinkToFit="1"/>
    </xf>
    <xf numFmtId="0" fontId="14" fillId="0" borderId="0" xfId="1" applyFont="1" applyBorder="1" applyAlignment="1" applyProtection="1">
      <alignment horizontal="center" vertical="center"/>
    </xf>
    <xf numFmtId="0" fontId="17" fillId="0" borderId="22" xfId="1" applyFont="1" applyBorder="1" applyAlignment="1" applyProtection="1">
      <alignment horizontal="center" vertical="center"/>
    </xf>
    <xf numFmtId="0" fontId="49" fillId="0" borderId="40" xfId="0" applyFont="1" applyBorder="1" applyAlignment="1">
      <alignment horizontal="center" vertical="center" wrapText="1"/>
    </xf>
    <xf numFmtId="0" fontId="53" fillId="3" borderId="41" xfId="0" applyNumberFormat="1" applyFont="1" applyFill="1" applyBorder="1" applyAlignment="1">
      <alignment horizontal="center" vertical="center"/>
    </xf>
    <xf numFmtId="0" fontId="49" fillId="0" borderId="41" xfId="0" applyNumberFormat="1" applyFont="1" applyBorder="1" applyAlignment="1" applyProtection="1">
      <alignment horizontal="center" vertical="center" shrinkToFit="1"/>
      <protection locked="0"/>
    </xf>
    <xf numFmtId="0" fontId="49" fillId="0" borderId="42" xfId="0" applyNumberFormat="1" applyFont="1" applyBorder="1" applyAlignment="1" applyProtection="1">
      <alignment horizontal="center" vertical="center" shrinkToFit="1"/>
      <protection locked="0"/>
    </xf>
    <xf numFmtId="0" fontId="13" fillId="0" borderId="12" xfId="1" applyFont="1" applyBorder="1" applyAlignment="1" applyProtection="1">
      <alignment horizontal="center" vertical="center" shrinkToFit="1"/>
    </xf>
    <xf numFmtId="0" fontId="13" fillId="0" borderId="16" xfId="1" applyFont="1" applyBorder="1" applyAlignment="1" applyProtection="1">
      <alignment horizontal="center" vertical="center" shrinkToFit="1"/>
    </xf>
    <xf numFmtId="0" fontId="17" fillId="0" borderId="17" xfId="1" applyFont="1" applyBorder="1" applyAlignment="1" applyProtection="1">
      <alignment horizontal="distributed" vertical="center" indent="1"/>
    </xf>
    <xf numFmtId="5" fontId="25" fillId="0" borderId="43" xfId="1" applyNumberFormat="1" applyFont="1" applyBorder="1" applyAlignment="1" applyProtection="1">
      <alignment vertical="center"/>
    </xf>
    <xf numFmtId="5" fontId="25" fillId="0" borderId="45" xfId="1" applyNumberFormat="1" applyFont="1" applyBorder="1" applyAlignment="1" applyProtection="1">
      <alignment vertical="center"/>
    </xf>
    <xf numFmtId="0" fontId="17" fillId="0" borderId="39" xfId="1" applyFont="1" applyBorder="1" applyAlignment="1" applyProtection="1">
      <alignment horizontal="distributed" vertical="center" indent="1"/>
    </xf>
    <xf numFmtId="5" fontId="25" fillId="0" borderId="11" xfId="1" applyNumberFormat="1" applyFont="1" applyBorder="1" applyAlignment="1" applyProtection="1">
      <alignment vertical="center"/>
    </xf>
    <xf numFmtId="0" fontId="17"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5" fillId="0" borderId="0" xfId="0" applyFont="1" applyFill="1">
      <alignment vertical="center"/>
    </xf>
    <xf numFmtId="0" fontId="39" fillId="0" borderId="46" xfId="1" applyNumberFormat="1" applyFont="1" applyBorder="1" applyAlignment="1" applyProtection="1">
      <alignment horizontal="center" vertical="center"/>
      <protection locked="0"/>
    </xf>
    <xf numFmtId="0" fontId="52" fillId="0" borderId="0" xfId="1" applyFont="1" applyAlignment="1" applyProtection="1">
      <alignment horizontal="center" vertical="center"/>
    </xf>
    <xf numFmtId="0" fontId="65" fillId="0" borderId="0" xfId="0" applyFont="1" applyAlignment="1">
      <alignment vertical="center"/>
    </xf>
    <xf numFmtId="0" fontId="25" fillId="0" borderId="47" xfId="1" applyNumberFormat="1" applyFont="1" applyBorder="1" applyAlignment="1" applyProtection="1">
      <alignment horizontal="center" vertical="center"/>
      <protection locked="0"/>
    </xf>
    <xf numFmtId="0" fontId="25" fillId="0" borderId="48" xfId="1" applyNumberFormat="1" applyFont="1" applyBorder="1" applyAlignment="1" applyProtection="1">
      <alignment vertical="center"/>
    </xf>
    <xf numFmtId="0" fontId="0" fillId="0" borderId="49" xfId="0" applyBorder="1" applyAlignment="1">
      <alignment vertical="center" textRotation="255"/>
    </xf>
    <xf numFmtId="0" fontId="0" fillId="0" borderId="50" xfId="0" applyBorder="1" applyAlignment="1">
      <alignment vertical="center" textRotation="255"/>
    </xf>
    <xf numFmtId="0" fontId="0" fillId="0" borderId="51" xfId="0" applyBorder="1" applyAlignment="1">
      <alignment vertical="center" textRotation="255"/>
    </xf>
    <xf numFmtId="0" fontId="0" fillId="0" borderId="34" xfId="0" applyBorder="1" applyAlignment="1">
      <alignment horizontal="center" vertical="center" textRotation="255"/>
    </xf>
    <xf numFmtId="0" fontId="0" fillId="0" borderId="35" xfId="0" applyBorder="1" applyAlignment="1">
      <alignment vertical="center" textRotation="255"/>
    </xf>
    <xf numFmtId="0" fontId="62" fillId="0" borderId="0" xfId="0" applyFont="1">
      <alignment vertical="center"/>
    </xf>
    <xf numFmtId="0" fontId="49" fillId="0" borderId="48" xfId="0" applyFont="1" applyBorder="1" applyAlignment="1">
      <alignment horizontal="center" vertical="center"/>
    </xf>
    <xf numFmtId="0" fontId="49" fillId="0" borderId="52" xfId="0" applyNumberFormat="1" applyFont="1" applyBorder="1" applyAlignment="1" applyProtection="1">
      <alignment horizontal="center" vertical="center"/>
      <protection locked="0"/>
    </xf>
    <xf numFmtId="0" fontId="49" fillId="0" borderId="53" xfId="0" applyNumberFormat="1" applyFont="1" applyBorder="1" applyAlignment="1" applyProtection="1">
      <alignment horizontal="center" vertical="center"/>
      <protection locked="0"/>
    </xf>
    <xf numFmtId="0" fontId="49" fillId="0" borderId="41" xfId="0" applyFont="1" applyFill="1" applyBorder="1" applyAlignment="1" applyProtection="1">
      <alignment horizontal="center" vertical="center"/>
    </xf>
    <xf numFmtId="0" fontId="49" fillId="0" borderId="54" xfId="0" applyFont="1" applyFill="1" applyBorder="1" applyAlignment="1" applyProtection="1">
      <alignment horizontal="center" vertical="center"/>
    </xf>
    <xf numFmtId="0" fontId="49" fillId="0" borderId="55" xfId="0" applyFont="1" applyFill="1" applyBorder="1" applyAlignment="1" applyProtection="1">
      <alignment horizontal="center" vertical="center"/>
    </xf>
    <xf numFmtId="0" fontId="49" fillId="0" borderId="56" xfId="0" applyFont="1" applyFill="1" applyBorder="1" applyAlignment="1" applyProtection="1">
      <alignment horizontal="center" vertical="center"/>
    </xf>
    <xf numFmtId="0" fontId="12" fillId="0" borderId="57" xfId="1" applyFont="1" applyBorder="1" applyAlignment="1" applyProtection="1">
      <alignment horizontal="center" vertical="center" shrinkToFit="1"/>
    </xf>
    <xf numFmtId="0" fontId="17" fillId="0" borderId="24" xfId="1" applyFont="1" applyBorder="1" applyAlignment="1" applyProtection="1">
      <alignment horizontal="distributed" vertical="center" indent="1" shrinkToFit="1"/>
    </xf>
    <xf numFmtId="0" fontId="17" fillId="0" borderId="51" xfId="1" applyFont="1" applyBorder="1" applyAlignment="1" applyProtection="1">
      <alignment horizontal="distributed" vertical="center" indent="1" shrinkToFit="1"/>
    </xf>
    <xf numFmtId="0" fontId="25" fillId="0" borderId="38" xfId="1" applyFont="1" applyBorder="1" applyAlignment="1" applyProtection="1">
      <alignment horizontal="center" vertical="center"/>
    </xf>
    <xf numFmtId="0" fontId="0" fillId="0" borderId="0" xfId="0" applyAlignment="1">
      <alignment horizontal="center" vertical="center"/>
    </xf>
    <xf numFmtId="0" fontId="55" fillId="3" borderId="60" xfId="0" applyFont="1" applyFill="1" applyBorder="1" applyAlignment="1">
      <alignment horizontal="center" vertical="center"/>
    </xf>
    <xf numFmtId="0" fontId="49" fillId="0" borderId="82" xfId="0" applyFont="1" applyBorder="1" applyAlignment="1">
      <alignment horizontal="center" vertical="center" wrapText="1"/>
    </xf>
    <xf numFmtId="0" fontId="49" fillId="0" borderId="0" xfId="0" applyFont="1" applyAlignment="1" applyProtection="1">
      <alignment horizontal="center" vertical="center"/>
      <protection locked="0"/>
    </xf>
    <xf numFmtId="0" fontId="30" fillId="0" borderId="0" xfId="1" applyFont="1" applyBorder="1" applyAlignment="1" applyProtection="1">
      <alignment horizontal="center" vertical="center" shrinkToFit="1"/>
    </xf>
    <xf numFmtId="0" fontId="25" fillId="0" borderId="0" xfId="1" applyFont="1" applyBorder="1" applyAlignment="1" applyProtection="1">
      <alignment horizontal="center" vertical="center"/>
    </xf>
    <xf numFmtId="0" fontId="17" fillId="0" borderId="0" xfId="1" applyFont="1" applyBorder="1" applyAlignment="1" applyProtection="1">
      <alignment horizontal="center" vertical="center" shrinkToFit="1"/>
    </xf>
    <xf numFmtId="0" fontId="17" fillId="0" borderId="0" xfId="1" applyFont="1" applyBorder="1" applyAlignment="1" applyProtection="1">
      <alignment horizontal="distributed" vertical="center" indent="1" shrinkToFit="1"/>
    </xf>
    <xf numFmtId="0" fontId="17" fillId="0" borderId="44" xfId="1" applyFont="1" applyBorder="1" applyAlignment="1" applyProtection="1">
      <alignment horizontal="distributed" vertical="center" indent="1"/>
    </xf>
    <xf numFmtId="0" fontId="25" fillId="0" borderId="38" xfId="1" applyNumberFormat="1" applyFont="1" applyBorder="1" applyAlignment="1" applyProtection="1">
      <alignment vertical="center"/>
    </xf>
    <xf numFmtId="49" fontId="0" fillId="5" borderId="0" xfId="0" applyNumberFormat="1" applyFill="1">
      <alignment vertical="center"/>
    </xf>
    <xf numFmtId="0" fontId="82" fillId="0" borderId="0" xfId="0" applyFont="1">
      <alignment vertical="center"/>
    </xf>
    <xf numFmtId="0" fontId="49" fillId="0" borderId="0" xfId="0" applyNumberFormat="1" applyFont="1" applyAlignment="1">
      <alignment horizontal="center" vertical="center"/>
    </xf>
    <xf numFmtId="0" fontId="49" fillId="5" borderId="0" xfId="0" applyNumberFormat="1" applyFont="1" applyFill="1" applyAlignment="1">
      <alignment horizontal="center" vertical="center"/>
    </xf>
    <xf numFmtId="0" fontId="49" fillId="0" borderId="9" xfId="0" applyNumberFormat="1" applyFont="1" applyBorder="1" applyAlignment="1">
      <alignment horizontal="center" vertical="center"/>
    </xf>
    <xf numFmtId="0" fontId="53" fillId="3" borderId="11" xfId="0" applyNumberFormat="1" applyFont="1" applyFill="1" applyBorder="1" applyAlignment="1">
      <alignment horizontal="center" vertical="center"/>
    </xf>
    <xf numFmtId="0" fontId="49" fillId="0" borderId="11" xfId="0" applyNumberFormat="1" applyFont="1" applyBorder="1" applyAlignment="1" applyProtection="1">
      <alignment horizontal="center" vertical="center" shrinkToFit="1"/>
      <protection locked="0"/>
    </xf>
    <xf numFmtId="0" fontId="49" fillId="0" borderId="15" xfId="0" applyNumberFormat="1" applyFont="1" applyBorder="1" applyAlignment="1" applyProtection="1">
      <alignment horizontal="center" vertical="center" shrinkToFit="1"/>
      <protection locked="0"/>
    </xf>
    <xf numFmtId="0" fontId="4" fillId="0" borderId="0" xfId="5" applyAlignment="1"/>
    <xf numFmtId="0" fontId="4" fillId="0" borderId="0" xfId="5" applyFont="1" applyAlignment="1"/>
    <xf numFmtId="0" fontId="4" fillId="0" borderId="0" xfId="5">
      <alignment vertical="center"/>
    </xf>
    <xf numFmtId="0" fontId="4" fillId="0" borderId="0" xfId="5" applyFont="1">
      <alignment vertical="center"/>
    </xf>
    <xf numFmtId="1" fontId="49" fillId="0" borderId="32" xfId="0" applyNumberFormat="1" applyFont="1" applyBorder="1" applyAlignment="1" applyProtection="1">
      <alignment horizontal="center" vertical="center"/>
      <protection locked="0"/>
    </xf>
    <xf numFmtId="1" fontId="49" fillId="0" borderId="16" xfId="0" applyNumberFormat="1" applyFont="1" applyBorder="1" applyAlignment="1" applyProtection="1">
      <alignment horizontal="center" vertical="center"/>
      <protection locked="0"/>
    </xf>
    <xf numFmtId="0" fontId="64" fillId="0" borderId="0" xfId="0" applyFont="1" applyAlignment="1">
      <alignment vertical="center"/>
    </xf>
    <xf numFmtId="0" fontId="49" fillId="0" borderId="0" xfId="0" applyFont="1" applyAlignment="1">
      <alignment vertical="center"/>
    </xf>
    <xf numFmtId="0" fontId="29" fillId="0" borderId="0" xfId="0" applyFont="1" applyProtection="1">
      <alignment vertical="center"/>
      <protection locked="0"/>
    </xf>
    <xf numFmtId="0" fontId="0" fillId="0" borderId="0" xfId="0" applyFont="1" applyProtection="1">
      <alignment vertical="center"/>
      <protection locked="0"/>
    </xf>
    <xf numFmtId="0" fontId="74" fillId="0" borderId="0" xfId="0" applyFont="1" applyProtection="1">
      <alignment vertical="center"/>
      <protection locked="0"/>
    </xf>
    <xf numFmtId="0" fontId="29" fillId="0" borderId="0" xfId="0" applyFont="1" applyAlignment="1" applyProtection="1">
      <alignment vertical="center"/>
      <protection locked="0"/>
    </xf>
    <xf numFmtId="0" fontId="34" fillId="0" borderId="0" xfId="0" applyFont="1" applyProtection="1">
      <alignment vertical="center"/>
      <protection locked="0"/>
    </xf>
    <xf numFmtId="0" fontId="28" fillId="0" borderId="0" xfId="0" applyFont="1" applyProtection="1">
      <alignment vertical="center"/>
      <protection locked="0"/>
    </xf>
    <xf numFmtId="0" fontId="76" fillId="0" borderId="0" xfId="0" applyFont="1" applyProtection="1">
      <alignment vertical="center"/>
      <protection locked="0"/>
    </xf>
    <xf numFmtId="0" fontId="49" fillId="0" borderId="19" xfId="0" applyFont="1" applyBorder="1" applyAlignment="1">
      <alignment vertical="center"/>
    </xf>
    <xf numFmtId="0" fontId="64" fillId="0" borderId="0" xfId="0" applyFont="1" applyAlignment="1">
      <alignment vertical="center"/>
    </xf>
    <xf numFmtId="0" fontId="49" fillId="0" borderId="0" xfId="0" applyFont="1" applyAlignment="1">
      <alignment vertical="center"/>
    </xf>
    <xf numFmtId="0" fontId="80" fillId="0" borderId="0" xfId="0" applyFont="1" applyBorder="1" applyAlignment="1">
      <alignment horizontal="left" vertical="center" wrapText="1"/>
    </xf>
    <xf numFmtId="0" fontId="73" fillId="0" borderId="0" xfId="0" applyFont="1" applyAlignment="1">
      <alignment vertical="center"/>
    </xf>
    <xf numFmtId="0" fontId="43" fillId="0" borderId="85" xfId="0" applyFont="1" applyBorder="1" applyAlignment="1">
      <alignment horizontal="center" vertical="center"/>
    </xf>
    <xf numFmtId="0" fontId="73" fillId="0" borderId="0" xfId="0" applyFont="1">
      <alignment vertical="center"/>
    </xf>
    <xf numFmtId="0" fontId="29" fillId="0" borderId="0" xfId="0" applyFont="1" applyAlignment="1">
      <alignment horizontal="left" vertical="center"/>
    </xf>
    <xf numFmtId="0" fontId="29" fillId="0" borderId="0" xfId="0" applyFont="1">
      <alignment vertical="center"/>
    </xf>
    <xf numFmtId="181" fontId="73" fillId="0" borderId="0" xfId="0" applyNumberFormat="1"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justify" vertical="center"/>
    </xf>
    <xf numFmtId="0" fontId="88" fillId="0" borderId="0" xfId="0" applyFont="1" applyAlignment="1">
      <alignment vertical="center"/>
    </xf>
    <xf numFmtId="0" fontId="29" fillId="0" borderId="0" xfId="0" applyFont="1" applyAlignment="1">
      <alignment vertical="center" wrapText="1"/>
    </xf>
    <xf numFmtId="0" fontId="88" fillId="0" borderId="0" xfId="0" applyFont="1" applyAlignment="1">
      <alignment horizontal="left" vertical="center" indent="1"/>
    </xf>
    <xf numFmtId="0" fontId="74" fillId="0" borderId="0" xfId="0" applyFont="1">
      <alignment vertical="center"/>
    </xf>
    <xf numFmtId="0" fontId="0" fillId="0" borderId="0" xfId="0" applyFont="1" applyAlignment="1">
      <alignment vertical="center"/>
    </xf>
    <xf numFmtId="0" fontId="93" fillId="0" borderId="0" xfId="0" applyFont="1" applyAlignment="1">
      <alignment horizontal="right" vertical="center"/>
    </xf>
    <xf numFmtId="14" fontId="29" fillId="0" borderId="0" xfId="0" applyNumberFormat="1" applyFont="1">
      <alignment vertical="center"/>
    </xf>
    <xf numFmtId="0" fontId="94" fillId="0" borderId="0" xfId="0" applyFont="1">
      <alignment vertical="center"/>
    </xf>
    <xf numFmtId="0" fontId="34" fillId="0" borderId="0" xfId="0" applyFont="1">
      <alignment vertical="center"/>
    </xf>
    <xf numFmtId="0" fontId="95" fillId="0" borderId="0" xfId="0" applyFont="1" applyAlignment="1">
      <alignment vertical="center"/>
    </xf>
    <xf numFmtId="0" fontId="29" fillId="0" borderId="0" xfId="0" applyFont="1" applyAlignment="1">
      <alignment vertical="center"/>
    </xf>
    <xf numFmtId="0" fontId="53" fillId="3" borderId="11" xfId="0" applyFont="1" applyFill="1" applyBorder="1" applyAlignment="1" applyProtection="1">
      <alignment horizontal="center" vertical="center"/>
    </xf>
    <xf numFmtId="0" fontId="52" fillId="5" borderId="0" xfId="0" applyFont="1" applyFill="1">
      <alignment vertical="center"/>
    </xf>
    <xf numFmtId="0" fontId="98" fillId="5" borderId="0" xfId="0" applyFont="1" applyFill="1" applyAlignment="1">
      <alignment horizontal="center" vertical="center"/>
    </xf>
    <xf numFmtId="0" fontId="49" fillId="0" borderId="4" xfId="0" applyFont="1" applyFill="1" applyBorder="1" applyAlignment="1" applyProtection="1">
      <alignment horizontal="center" vertical="center"/>
    </xf>
    <xf numFmtId="0" fontId="2" fillId="0" borderId="0" xfId="5" applyFont="1">
      <alignment vertical="center"/>
    </xf>
    <xf numFmtId="0" fontId="59" fillId="0" borderId="4" xfId="0" applyFont="1" applyFill="1" applyBorder="1" applyAlignment="1" applyProtection="1">
      <alignment horizontal="center" vertical="center" shrinkToFit="1"/>
    </xf>
    <xf numFmtId="0" fontId="49" fillId="0" borderId="91" xfId="0" applyFont="1" applyBorder="1" applyAlignment="1" applyProtection="1">
      <alignment horizontal="center" vertical="center"/>
    </xf>
    <xf numFmtId="0" fontId="49" fillId="0" borderId="90" xfId="0" applyFont="1" applyBorder="1" applyAlignment="1" applyProtection="1">
      <alignment horizontal="center" vertical="center"/>
    </xf>
    <xf numFmtId="0" fontId="64" fillId="0" borderId="0" xfId="0" applyFont="1" applyAlignment="1">
      <alignment vertical="center"/>
    </xf>
    <xf numFmtId="0" fontId="49" fillId="5" borderId="0" xfId="0" applyFont="1" applyFill="1" applyAlignment="1">
      <alignment vertical="center"/>
    </xf>
    <xf numFmtId="2" fontId="49" fillId="2" borderId="11" xfId="0" applyNumberFormat="1" applyFont="1" applyFill="1" applyBorder="1" applyAlignment="1" applyProtection="1">
      <alignment horizontal="center" vertical="center" shrinkToFit="1"/>
      <protection locked="0"/>
    </xf>
    <xf numFmtId="2" fontId="49" fillId="2" borderId="15" xfId="0" applyNumberFormat="1" applyFont="1" applyFill="1" applyBorder="1" applyAlignment="1" applyProtection="1">
      <alignment horizontal="center" vertical="center" shrinkToFit="1"/>
      <protection locked="0"/>
    </xf>
    <xf numFmtId="0" fontId="49" fillId="5" borderId="0" xfId="0" applyFont="1" applyFill="1" applyProtection="1">
      <alignment vertical="center"/>
    </xf>
    <xf numFmtId="0" fontId="0"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29" fillId="0" borderId="0" xfId="0" applyFont="1" applyAlignment="1" applyProtection="1">
      <alignment vertical="top" wrapText="1"/>
      <protection locked="0"/>
    </xf>
    <xf numFmtId="0" fontId="29" fillId="0" borderId="0" xfId="0" applyFont="1" applyAlignment="1" applyProtection="1">
      <alignment horizontal="left" vertical="top" wrapText="1"/>
      <protection locked="0"/>
    </xf>
    <xf numFmtId="0" fontId="9" fillId="0" borderId="0" xfId="0" applyFont="1" applyAlignment="1" applyProtection="1">
      <alignment horizontal="center" vertical="center" wrapText="1"/>
      <protection locked="0"/>
    </xf>
    <xf numFmtId="182" fontId="83" fillId="0" borderId="0" xfId="0" applyNumberFormat="1" applyFont="1" applyAlignment="1">
      <alignment horizontal="left" vertical="center"/>
    </xf>
    <xf numFmtId="183" fontId="83" fillId="0" borderId="0" xfId="0" applyNumberFormat="1" applyFont="1" applyAlignment="1">
      <alignment horizontal="left" vertical="center"/>
    </xf>
    <xf numFmtId="0" fontId="34" fillId="0" borderId="59"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60" xfId="0" applyFont="1" applyBorder="1" applyAlignment="1">
      <alignment horizontal="center" vertical="center" wrapText="1"/>
    </xf>
    <xf numFmtId="0" fontId="29" fillId="0" borderId="0" xfId="0" applyFont="1" applyAlignment="1">
      <alignment horizontal="left" vertical="center" wrapText="1"/>
    </xf>
    <xf numFmtId="180" fontId="29" fillId="0" borderId="0" xfId="0" applyNumberFormat="1" applyFont="1" applyAlignment="1">
      <alignment horizontal="center" vertical="center"/>
    </xf>
    <xf numFmtId="177" fontId="29" fillId="0" borderId="0" xfId="0" applyNumberFormat="1" applyFont="1" applyAlignment="1">
      <alignment horizontal="left" vertical="center"/>
    </xf>
    <xf numFmtId="0" fontId="88" fillId="0" borderId="0" xfId="0" applyFont="1" applyAlignment="1">
      <alignment vertical="center" wrapText="1"/>
    </xf>
    <xf numFmtId="0" fontId="29" fillId="0" borderId="0" xfId="0" applyFont="1" applyAlignment="1">
      <alignment vertical="center" wrapText="1"/>
    </xf>
    <xf numFmtId="0" fontId="90" fillId="0" borderId="0" xfId="0" applyFont="1" applyAlignment="1">
      <alignment vertical="center" wrapText="1"/>
    </xf>
    <xf numFmtId="0" fontId="91" fillId="0" borderId="0" xfId="0" applyFont="1" applyAlignment="1">
      <alignment vertical="center" wrapText="1"/>
    </xf>
    <xf numFmtId="0" fontId="92" fillId="0" borderId="0" xfId="0" applyFont="1" applyAlignment="1">
      <alignment vertical="center" wrapText="1"/>
    </xf>
    <xf numFmtId="0" fontId="73" fillId="0" borderId="0" xfId="0" applyFont="1" applyAlignment="1">
      <alignment vertical="center" wrapText="1"/>
    </xf>
    <xf numFmtId="0" fontId="29" fillId="0" borderId="0" xfId="0" applyFont="1" applyAlignment="1">
      <alignment vertical="center"/>
    </xf>
    <xf numFmtId="0" fontId="67" fillId="5" borderId="0" xfId="0" applyFont="1" applyFill="1" applyAlignment="1">
      <alignment horizontal="center" vertical="center"/>
    </xf>
    <xf numFmtId="0" fontId="68" fillId="3" borderId="79" xfId="0" applyFont="1" applyFill="1" applyBorder="1" applyAlignment="1">
      <alignment horizontal="center" vertical="center" shrinkToFit="1"/>
    </xf>
    <xf numFmtId="0" fontId="68" fillId="3" borderId="80" xfId="0" applyFont="1" applyFill="1" applyBorder="1" applyAlignment="1">
      <alignment horizontal="center" vertical="center" shrinkToFit="1"/>
    </xf>
    <xf numFmtId="178" fontId="69" fillId="3" borderId="80" xfId="0" applyNumberFormat="1" applyFont="1" applyFill="1" applyBorder="1" applyAlignment="1">
      <alignment horizontal="center" vertical="center"/>
    </xf>
    <xf numFmtId="178" fontId="69" fillId="3" borderId="81" xfId="0" applyNumberFormat="1" applyFont="1" applyFill="1" applyBorder="1" applyAlignment="1">
      <alignment horizontal="center" vertical="center"/>
    </xf>
    <xf numFmtId="0" fontId="57" fillId="0" borderId="3" xfId="0" applyFont="1" applyBorder="1" applyAlignment="1">
      <alignment horizontal="center" vertical="center" shrinkToFit="1"/>
    </xf>
    <xf numFmtId="0" fontId="70" fillId="0" borderId="61" xfId="0" applyFont="1" applyFill="1" applyBorder="1" applyAlignment="1">
      <alignment horizontal="center" vertical="center" wrapText="1"/>
    </xf>
    <xf numFmtId="0" fontId="70" fillId="0" borderId="62" xfId="0" applyFont="1" applyFill="1" applyBorder="1" applyAlignment="1">
      <alignment horizontal="center" vertical="center"/>
    </xf>
    <xf numFmtId="0" fontId="70" fillId="0" borderId="63" xfId="0" applyFont="1" applyFill="1" applyBorder="1" applyAlignment="1">
      <alignment horizontal="center" vertical="center"/>
    </xf>
    <xf numFmtId="0" fontId="70" fillId="0" borderId="64"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65" xfId="0" applyFont="1" applyFill="1" applyBorder="1" applyAlignment="1">
      <alignment horizontal="center" vertical="center"/>
    </xf>
    <xf numFmtId="0" fontId="70" fillId="0" borderId="66" xfId="0" applyFont="1" applyFill="1" applyBorder="1" applyAlignment="1">
      <alignment horizontal="center" vertical="center"/>
    </xf>
    <xf numFmtId="0" fontId="70" fillId="0" borderId="67" xfId="0" applyFont="1" applyFill="1" applyBorder="1" applyAlignment="1">
      <alignment horizontal="center" vertical="center"/>
    </xf>
    <xf numFmtId="0" fontId="70" fillId="0" borderId="68" xfId="0" applyFont="1" applyFill="1" applyBorder="1" applyAlignment="1">
      <alignment horizontal="center" vertical="center"/>
    </xf>
    <xf numFmtId="180" fontId="57" fillId="0" borderId="3" xfId="0" applyNumberFormat="1" applyFont="1" applyBorder="1" applyAlignment="1">
      <alignment horizontal="center" vertical="center"/>
    </xf>
    <xf numFmtId="177" fontId="57" fillId="0" borderId="3" xfId="0" applyNumberFormat="1" applyFont="1" applyBorder="1" applyAlignment="1">
      <alignment horizontal="center" vertical="center"/>
    </xf>
    <xf numFmtId="0" fontId="66" fillId="0" borderId="0" xfId="0" applyFont="1">
      <alignment vertical="center"/>
    </xf>
    <xf numFmtId="179" fontId="68" fillId="3" borderId="79" xfId="0" applyNumberFormat="1" applyFont="1" applyFill="1" applyBorder="1" applyAlignment="1">
      <alignment horizontal="center" vertical="center" shrinkToFit="1"/>
    </xf>
    <xf numFmtId="179" fontId="68" fillId="3" borderId="80" xfId="0" applyNumberFormat="1" applyFont="1" applyFill="1" applyBorder="1" applyAlignment="1">
      <alignment horizontal="center" vertical="center" shrinkToFit="1"/>
    </xf>
    <xf numFmtId="179" fontId="68" fillId="3" borderId="81" xfId="0" applyNumberFormat="1" applyFont="1" applyFill="1" applyBorder="1" applyAlignment="1">
      <alignment horizontal="center" vertical="center" shrinkToFit="1"/>
    </xf>
    <xf numFmtId="0" fontId="68" fillId="0" borderId="78" xfId="0" applyFont="1" applyFill="1" applyBorder="1" applyAlignment="1">
      <alignment horizontal="center" vertical="center" shrinkToFit="1"/>
    </xf>
    <xf numFmtId="0" fontId="57" fillId="0" borderId="0" xfId="0" applyFont="1" applyBorder="1" applyAlignment="1">
      <alignment horizontal="center" vertical="center" shrinkToFit="1"/>
    </xf>
    <xf numFmtId="0" fontId="57" fillId="0" borderId="65" xfId="0" applyFont="1" applyBorder="1" applyAlignment="1">
      <alignment horizontal="center" vertical="center" shrinkToFit="1"/>
    </xf>
    <xf numFmtId="0" fontId="87" fillId="0" borderId="0" xfId="0" applyFont="1" applyFill="1" applyBorder="1" applyAlignment="1">
      <alignment horizontal="center" vertical="center" shrinkToFit="1"/>
    </xf>
    <xf numFmtId="0" fontId="97" fillId="0" borderId="0" xfId="0" applyFont="1">
      <alignment vertical="center"/>
    </xf>
    <xf numFmtId="0" fontId="67" fillId="0" borderId="0" xfId="0" applyFont="1" applyBorder="1" applyAlignment="1">
      <alignment horizontal="center" vertical="center"/>
    </xf>
    <xf numFmtId="0" fontId="49" fillId="0" borderId="59"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4" xfId="0" applyFont="1" applyBorder="1" applyAlignment="1">
      <alignment horizontal="distributed" vertical="center" indent="1"/>
    </xf>
    <xf numFmtId="0" fontId="49" fillId="0" borderId="59" xfId="0" applyFont="1" applyBorder="1" applyAlignment="1">
      <alignment horizontal="distributed" vertical="center" indent="1"/>
    </xf>
    <xf numFmtId="0" fontId="49" fillId="0" borderId="88" xfId="0" applyFont="1" applyBorder="1" applyAlignment="1" applyProtection="1">
      <alignment horizontal="center" vertical="center"/>
      <protection locked="0"/>
    </xf>
    <xf numFmtId="0" fontId="49" fillId="0" borderId="89" xfId="0" applyFont="1" applyBorder="1" applyAlignment="1" applyProtection="1">
      <alignment horizontal="center" vertical="center"/>
      <protection locked="0"/>
    </xf>
    <xf numFmtId="0" fontId="49" fillId="0" borderId="53" xfId="0" applyFont="1" applyBorder="1" applyAlignment="1" applyProtection="1">
      <alignment horizontal="center" vertical="center"/>
      <protection locked="0"/>
    </xf>
    <xf numFmtId="0" fontId="49" fillId="0" borderId="10" xfId="0" applyFont="1" applyBorder="1" applyAlignment="1">
      <alignment horizontal="distributed" vertical="center" indent="1"/>
    </xf>
    <xf numFmtId="0" fontId="49" fillId="0" borderId="58" xfId="0" applyFont="1" applyBorder="1" applyAlignment="1" applyProtection="1">
      <alignment horizontal="center" vertical="center"/>
      <protection locked="0"/>
    </xf>
    <xf numFmtId="0" fontId="49" fillId="0" borderId="69" xfId="0" applyFont="1" applyBorder="1" applyAlignment="1" applyProtection="1">
      <alignment horizontal="center" vertical="center"/>
      <protection locked="0"/>
    </xf>
    <xf numFmtId="0" fontId="49" fillId="0" borderId="48" xfId="0" applyFont="1" applyBorder="1" applyAlignment="1" applyProtection="1">
      <alignment horizontal="center" vertical="center"/>
      <protection locked="0"/>
    </xf>
    <xf numFmtId="0" fontId="81" fillId="7" borderId="58" xfId="1" applyFont="1" applyFill="1" applyBorder="1" applyAlignment="1" applyProtection="1">
      <alignment horizontal="center" vertical="center"/>
    </xf>
    <xf numFmtId="0" fontId="81" fillId="7" borderId="70" xfId="1" applyFont="1" applyFill="1" applyBorder="1" applyAlignment="1" applyProtection="1">
      <alignment horizontal="center" vertical="center"/>
    </xf>
    <xf numFmtId="0" fontId="71" fillId="6" borderId="58" xfId="0" applyFont="1" applyFill="1" applyBorder="1" applyAlignment="1" applyProtection="1">
      <alignment horizontal="center" vertical="center"/>
    </xf>
    <xf numFmtId="0" fontId="71" fillId="6" borderId="69" xfId="0" applyFont="1" applyFill="1" applyBorder="1" applyAlignment="1" applyProtection="1">
      <alignment horizontal="center" vertical="center"/>
    </xf>
    <xf numFmtId="0" fontId="56" fillId="0" borderId="5"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49" fillId="0" borderId="4" xfId="0" applyFont="1" applyBorder="1" applyAlignment="1">
      <alignment vertical="center" shrinkToFit="1"/>
    </xf>
    <xf numFmtId="0" fontId="49" fillId="0" borderId="59" xfId="0" applyFont="1" applyBorder="1" applyAlignment="1">
      <alignment vertical="center" shrinkToFit="1"/>
    </xf>
    <xf numFmtId="0" fontId="49" fillId="0" borderId="5" xfId="0" applyFont="1" applyBorder="1" applyAlignment="1">
      <alignment horizontal="distributed" vertical="center" indent="1"/>
    </xf>
    <xf numFmtId="0" fontId="49" fillId="0" borderId="14" xfId="0" applyFont="1" applyBorder="1" applyAlignment="1">
      <alignment horizontal="distributed" vertical="center" indent="1"/>
    </xf>
    <xf numFmtId="0" fontId="49" fillId="6" borderId="36" xfId="0" applyFont="1" applyFill="1" applyBorder="1" applyAlignment="1">
      <alignment horizontal="center" vertical="center"/>
    </xf>
    <xf numFmtId="0" fontId="49" fillId="6" borderId="86" xfId="0" applyFont="1" applyFill="1" applyBorder="1" applyAlignment="1">
      <alignment horizontal="center" vertical="center"/>
    </xf>
    <xf numFmtId="0" fontId="49" fillId="6" borderId="75" xfId="0" applyFont="1" applyFill="1" applyBorder="1" applyAlignment="1">
      <alignment horizontal="center" vertical="center"/>
    </xf>
    <xf numFmtId="0" fontId="64" fillId="0" borderId="19" xfId="0" applyFont="1" applyBorder="1" applyAlignment="1">
      <alignment vertical="center"/>
    </xf>
    <xf numFmtId="0" fontId="64" fillId="0" borderId="0" xfId="0" applyFont="1" applyAlignment="1">
      <alignment vertical="center"/>
    </xf>
    <xf numFmtId="0" fontId="80" fillId="0" borderId="19" xfId="0" applyFont="1" applyBorder="1" applyAlignment="1">
      <alignment horizontal="left" vertical="center" wrapText="1"/>
    </xf>
    <xf numFmtId="0" fontId="80" fillId="0" borderId="0" xfId="0" applyFont="1" applyBorder="1" applyAlignment="1">
      <alignment horizontal="left" vertical="center" wrapText="1"/>
    </xf>
    <xf numFmtId="0" fontId="51" fillId="0" borderId="19" xfId="0" applyFont="1" applyFill="1" applyBorder="1" applyAlignment="1">
      <alignment vertical="center"/>
    </xf>
    <xf numFmtId="0" fontId="51" fillId="0" borderId="0" xfId="0" applyFont="1" applyFill="1" applyBorder="1" applyAlignment="1">
      <alignment vertical="center"/>
    </xf>
    <xf numFmtId="0" fontId="56" fillId="0" borderId="10" xfId="0" applyFont="1" applyFill="1" applyBorder="1" applyAlignment="1" applyProtection="1">
      <alignment horizontal="center" vertical="center"/>
      <protection locked="0"/>
    </xf>
    <xf numFmtId="0" fontId="56" fillId="0" borderId="4"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6" fillId="9" borderId="39" xfId="0" applyFont="1" applyFill="1" applyBorder="1" applyAlignment="1" applyProtection="1">
      <alignment horizontal="center" vertical="center" shrinkToFit="1"/>
    </xf>
    <xf numFmtId="0" fontId="56" fillId="9" borderId="3" xfId="0" applyFont="1" applyFill="1" applyBorder="1" applyAlignment="1" applyProtection="1">
      <alignment horizontal="center" vertical="center" shrinkToFit="1"/>
    </xf>
    <xf numFmtId="0" fontId="56" fillId="9" borderId="29" xfId="0" applyFont="1" applyFill="1" applyBorder="1" applyAlignment="1" applyProtection="1">
      <alignment horizontal="center" vertical="center" shrinkToFit="1"/>
    </xf>
    <xf numFmtId="0" fontId="56" fillId="9" borderId="34" xfId="0" applyFont="1" applyFill="1" applyBorder="1" applyAlignment="1" applyProtection="1">
      <alignment horizontal="center" vertical="center"/>
      <protection locked="0"/>
    </xf>
    <xf numFmtId="0" fontId="56" fillId="9" borderId="21" xfId="0" applyFont="1" applyFill="1" applyBorder="1" applyAlignment="1" applyProtection="1">
      <alignment horizontal="center" vertical="center"/>
      <protection locked="0"/>
    </xf>
    <xf numFmtId="0" fontId="56" fillId="9" borderId="84" xfId="0" applyFont="1" applyFill="1" applyBorder="1" applyAlignment="1" applyProtection="1">
      <alignment horizontal="center" vertical="center"/>
      <protection locked="0"/>
    </xf>
    <xf numFmtId="0" fontId="56" fillId="9" borderId="10" xfId="0" applyFont="1" applyFill="1" applyBorder="1" applyAlignment="1" applyProtection="1">
      <alignment horizontal="center" vertical="center"/>
    </xf>
    <xf numFmtId="0" fontId="56" fillId="9" borderId="4" xfId="0" applyFont="1" applyFill="1" applyBorder="1" applyAlignment="1" applyProtection="1">
      <alignment horizontal="center" vertical="center"/>
    </xf>
    <xf numFmtId="0" fontId="56" fillId="9" borderId="11" xfId="0" applyFont="1" applyFill="1" applyBorder="1" applyAlignment="1" applyProtection="1">
      <alignment horizontal="center" vertical="center"/>
    </xf>
    <xf numFmtId="0" fontId="56" fillId="5" borderId="6" xfId="0" applyFont="1" applyFill="1" applyBorder="1" applyAlignment="1" applyProtection="1">
      <alignment horizontal="center" vertical="center"/>
    </xf>
    <xf numFmtId="0" fontId="56" fillId="5" borderId="7" xfId="0" applyFont="1" applyFill="1" applyBorder="1" applyAlignment="1" applyProtection="1">
      <alignment horizontal="center" vertical="center"/>
    </xf>
    <xf numFmtId="0" fontId="56" fillId="5" borderId="9" xfId="0" applyFont="1" applyFill="1" applyBorder="1" applyAlignment="1" applyProtection="1">
      <alignment horizontal="center" vertical="center"/>
    </xf>
    <xf numFmtId="0" fontId="49" fillId="0" borderId="21" xfId="0" applyFont="1" applyBorder="1" applyAlignment="1">
      <alignment horizontal="distributed" vertical="center" indent="1"/>
    </xf>
    <xf numFmtId="0" fontId="49" fillId="0" borderId="83" xfId="0" applyFont="1" applyBorder="1" applyAlignment="1">
      <alignment horizontal="distributed" vertical="center" indent="1"/>
    </xf>
    <xf numFmtId="0" fontId="49" fillId="0" borderId="57" xfId="0" applyFont="1" applyBorder="1" applyAlignment="1">
      <alignment horizontal="distributed" vertical="center" indent="1"/>
    </xf>
    <xf numFmtId="0" fontId="49" fillId="0" borderId="47" xfId="0" applyFont="1" applyBorder="1" applyAlignment="1">
      <alignment horizontal="distributed" vertical="center" indent="1"/>
    </xf>
    <xf numFmtId="0" fontId="50" fillId="8" borderId="0" xfId="0" applyFont="1" applyFill="1" applyBorder="1" applyAlignment="1">
      <alignment horizontal="center" vertical="center"/>
    </xf>
    <xf numFmtId="0" fontId="56" fillId="0" borderId="58" xfId="0" applyFont="1" applyFill="1" applyBorder="1" applyAlignment="1" applyProtection="1">
      <alignment horizontal="center" vertical="center"/>
    </xf>
    <xf numFmtId="0" fontId="56" fillId="0" borderId="69" xfId="0" applyFont="1" applyFill="1" applyBorder="1" applyAlignment="1" applyProtection="1">
      <alignment horizontal="center" vertical="center"/>
    </xf>
    <xf numFmtId="0" fontId="56" fillId="0" borderId="48"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56" fillId="4" borderId="4" xfId="0" applyFont="1" applyFill="1" applyBorder="1" applyAlignment="1" applyProtection="1">
      <alignment horizontal="center" vertical="center"/>
    </xf>
    <xf numFmtId="0" fontId="56" fillId="3" borderId="4" xfId="0" applyFont="1" applyFill="1" applyBorder="1" applyAlignment="1" applyProtection="1">
      <alignment horizontal="center" vertical="center"/>
    </xf>
    <xf numFmtId="0" fontId="56" fillId="3" borderId="41" xfId="0" applyFont="1" applyFill="1" applyBorder="1" applyAlignment="1" applyProtection="1">
      <alignment horizontal="center" vertical="center"/>
    </xf>
    <xf numFmtId="0" fontId="56" fillId="4" borderId="71" xfId="0" applyFont="1" applyFill="1" applyBorder="1" applyAlignment="1" applyProtection="1">
      <alignment horizontal="center" vertical="center"/>
    </xf>
    <xf numFmtId="0" fontId="56" fillId="4" borderId="72" xfId="0" applyFont="1" applyFill="1" applyBorder="1" applyAlignment="1" applyProtection="1">
      <alignment horizontal="center" vertical="center"/>
    </xf>
    <xf numFmtId="0" fontId="56" fillId="4" borderId="73" xfId="0" applyFont="1" applyFill="1" applyBorder="1" applyAlignment="1" applyProtection="1">
      <alignment horizontal="center" vertical="center"/>
    </xf>
    <xf numFmtId="0" fontId="49" fillId="0" borderId="87" xfId="0" applyFont="1" applyFill="1" applyBorder="1" applyAlignment="1" applyProtection="1">
      <alignment horizontal="center" vertical="center"/>
    </xf>
    <xf numFmtId="0" fontId="49" fillId="0" borderId="33" xfId="0" applyFont="1" applyFill="1" applyBorder="1" applyAlignment="1" applyProtection="1">
      <alignment horizontal="center" vertical="center"/>
    </xf>
    <xf numFmtId="0" fontId="49" fillId="0" borderId="21" xfId="0" applyFont="1" applyFill="1" applyBorder="1" applyAlignment="1" applyProtection="1">
      <alignment horizontal="center" vertical="center"/>
    </xf>
    <xf numFmtId="0" fontId="48" fillId="0" borderId="0" xfId="1" applyAlignment="1" applyProtection="1">
      <alignment horizontal="center" vertical="center"/>
    </xf>
    <xf numFmtId="0" fontId="72" fillId="5" borderId="0" xfId="1" applyFont="1" applyFill="1" applyAlignment="1" applyProtection="1">
      <alignment horizontal="center" vertical="center"/>
    </xf>
    <xf numFmtId="0" fontId="37" fillId="0" borderId="0" xfId="1" applyFont="1" applyBorder="1" applyAlignment="1" applyProtection="1">
      <alignment horizontal="distributed" vertical="center" indent="8" shrinkToFit="1"/>
    </xf>
    <xf numFmtId="0" fontId="37" fillId="0" borderId="0" xfId="1" applyFont="1" applyAlignment="1" applyProtection="1">
      <alignment horizontal="distributed" vertical="center" indent="8" shrinkToFit="1"/>
    </xf>
    <xf numFmtId="0" fontId="14" fillId="0" borderId="0" xfId="1" applyFont="1" applyBorder="1" applyAlignment="1" applyProtection="1">
      <alignment horizontal="center" vertical="center" shrinkToFit="1"/>
    </xf>
    <xf numFmtId="0" fontId="14" fillId="0" borderId="0" xfId="1" applyFont="1" applyBorder="1" applyAlignment="1" applyProtection="1">
      <alignment horizontal="center" vertical="center"/>
    </xf>
    <xf numFmtId="0" fontId="61" fillId="0" borderId="0" xfId="0" applyFont="1" applyBorder="1" applyAlignment="1" applyProtection="1">
      <alignment horizontal="center" vertical="center"/>
    </xf>
    <xf numFmtId="0" fontId="12" fillId="0" borderId="47" xfId="1" applyFont="1" applyBorder="1" applyAlignment="1" applyProtection="1">
      <alignment horizontal="center" vertical="center" shrinkToFit="1"/>
    </xf>
    <xf numFmtId="0" fontId="12" fillId="0" borderId="69" xfId="1" applyFont="1" applyBorder="1" applyAlignment="1" applyProtection="1">
      <alignment horizontal="center" vertical="center" shrinkToFit="1"/>
    </xf>
    <xf numFmtId="0" fontId="12" fillId="0" borderId="48" xfId="1" applyFont="1" applyBorder="1" applyAlignment="1" applyProtection="1">
      <alignment horizontal="center" vertical="center" shrinkToFit="1"/>
    </xf>
    <xf numFmtId="0" fontId="25" fillId="0" borderId="0" xfId="1" applyFont="1" applyBorder="1" applyAlignment="1" applyProtection="1">
      <alignment horizontal="center" vertical="center"/>
    </xf>
    <xf numFmtId="0" fontId="52" fillId="0" borderId="0" xfId="1" applyFont="1" applyAlignment="1" applyProtection="1">
      <alignment horizontal="center" vertical="center"/>
    </xf>
    <xf numFmtId="176" fontId="30" fillId="0" borderId="0" xfId="1" applyNumberFormat="1" applyFont="1" applyAlignment="1" applyProtection="1">
      <alignment horizontal="distributed" vertical="center" indent="4"/>
    </xf>
    <xf numFmtId="0" fontId="14"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9" fillId="0" borderId="74" xfId="1" applyNumberFormat="1" applyFont="1" applyBorder="1" applyAlignment="1" applyProtection="1">
      <alignment horizontal="center" vertical="center"/>
    </xf>
    <xf numFmtId="0" fontId="39" fillId="0" borderId="75" xfId="1" applyNumberFormat="1" applyFont="1" applyBorder="1" applyAlignment="1" applyProtection="1">
      <alignment horizontal="center" vertical="center"/>
    </xf>
    <xf numFmtId="0" fontId="39" fillId="0" borderId="76" xfId="1" applyNumberFormat="1" applyFont="1" applyBorder="1" applyAlignment="1" applyProtection="1">
      <alignment horizontal="center" vertical="center"/>
    </xf>
    <xf numFmtId="0" fontId="39" fillId="0" borderId="77" xfId="1" applyNumberFormat="1" applyFont="1" applyBorder="1" applyAlignment="1" applyProtection="1">
      <alignment horizontal="center" vertical="center"/>
    </xf>
    <xf numFmtId="0" fontId="0" fillId="6" borderId="58" xfId="0" applyFill="1" applyBorder="1" applyAlignment="1" applyProtection="1">
      <alignment horizontal="center" vertical="center"/>
    </xf>
    <xf numFmtId="0" fontId="0" fillId="6" borderId="69" xfId="0" applyFill="1" applyBorder="1" applyAlignment="1" applyProtection="1">
      <alignment horizontal="center" vertical="center"/>
    </xf>
    <xf numFmtId="0" fontId="0" fillId="6" borderId="48"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5" fillId="0" borderId="46" xfId="1" applyFont="1" applyBorder="1" applyAlignment="1" applyProtection="1">
      <alignment horizontal="center" vertical="center"/>
    </xf>
    <xf numFmtId="0" fontId="25" fillId="0" borderId="22" xfId="1" applyFont="1" applyBorder="1" applyAlignment="1" applyProtection="1">
      <alignment horizontal="center" vertical="center"/>
    </xf>
    <xf numFmtId="0" fontId="0" fillId="0" borderId="0" xfId="0" applyAlignment="1">
      <alignment horizontal="center" vertical="center"/>
    </xf>
  </cellXfs>
  <cellStyles count="6">
    <cellStyle name="標準" xfId="0" builtinId="0"/>
    <cellStyle name="標準 2" xfId="1"/>
    <cellStyle name="標準 3" xfId="2"/>
    <cellStyle name="標準 4" xfId="3"/>
    <cellStyle name="標準 5" xfId="4"/>
    <cellStyle name="標準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5"/>
  <sheetViews>
    <sheetView tabSelected="1" workbookViewId="0">
      <selection activeCell="B9" sqref="B9"/>
    </sheetView>
  </sheetViews>
  <sheetFormatPr defaultColWidth="9" defaultRowHeight="13.5"/>
  <cols>
    <col min="1" max="1" width="17.5" style="215" customWidth="1"/>
    <col min="2" max="2" width="14.5" style="214" customWidth="1"/>
    <col min="3" max="6" width="8.125" style="214" customWidth="1"/>
    <col min="7" max="7" width="14.5" style="214" customWidth="1"/>
    <col min="8" max="8" width="15" style="214" customWidth="1"/>
    <col min="9" max="9" width="4.875" style="214" customWidth="1"/>
    <col min="10" max="16384" width="9" style="214"/>
  </cols>
  <sheetData>
    <row r="1" spans="1:8" ht="30" customHeight="1">
      <c r="A1" s="225"/>
      <c r="B1" s="264" t="s">
        <v>474</v>
      </c>
      <c r="C1" s="265"/>
      <c r="D1" s="265"/>
      <c r="E1" s="265"/>
      <c r="F1" s="265"/>
      <c r="G1" s="266"/>
      <c r="H1" s="226" t="s">
        <v>475</v>
      </c>
    </row>
    <row r="2" spans="1:8" ht="63.75" customHeight="1">
      <c r="A2" s="267" t="s">
        <v>476</v>
      </c>
      <c r="B2" s="267"/>
      <c r="C2" s="267"/>
      <c r="D2" s="267"/>
      <c r="E2" s="267"/>
      <c r="F2" s="267"/>
      <c r="G2" s="267"/>
      <c r="H2" s="267"/>
    </row>
    <row r="3" spans="1:8" ht="18" customHeight="1">
      <c r="A3" s="227" t="s">
        <v>477</v>
      </c>
      <c r="B3" s="268">
        <v>43197</v>
      </c>
      <c r="C3" s="268"/>
      <c r="D3" s="269">
        <v>43198</v>
      </c>
      <c r="E3" s="269"/>
      <c r="F3" s="269"/>
      <c r="G3" s="228"/>
      <c r="H3" s="229"/>
    </row>
    <row r="4" spans="1:8" ht="18" customHeight="1">
      <c r="A4" s="227" t="s">
        <v>413</v>
      </c>
      <c r="B4" s="229" t="s">
        <v>478</v>
      </c>
      <c r="C4" s="229"/>
      <c r="D4" s="229"/>
      <c r="E4" s="229"/>
      <c r="F4" s="229"/>
      <c r="G4" s="229"/>
      <c r="H4" s="229"/>
    </row>
    <row r="5" spans="1:8" ht="18" customHeight="1">
      <c r="A5" s="227" t="s">
        <v>414</v>
      </c>
      <c r="B5" s="230">
        <v>43197</v>
      </c>
      <c r="C5" s="229"/>
      <c r="D5" s="229"/>
      <c r="E5" s="229"/>
      <c r="F5" s="229"/>
      <c r="G5" s="229"/>
      <c r="H5" s="229"/>
    </row>
    <row r="6" spans="1:8" ht="18" customHeight="1">
      <c r="A6" s="227"/>
      <c r="B6" s="229" t="s">
        <v>415</v>
      </c>
      <c r="C6" s="231"/>
      <c r="D6" s="231"/>
      <c r="E6" s="231"/>
      <c r="F6" s="231"/>
      <c r="G6" s="231"/>
      <c r="H6" s="232"/>
    </row>
    <row r="7" spans="1:8" ht="18" customHeight="1">
      <c r="A7" s="227"/>
      <c r="B7" s="270" t="s">
        <v>479</v>
      </c>
      <c r="C7" s="271"/>
      <c r="D7" s="271"/>
      <c r="E7" s="271"/>
      <c r="F7" s="271"/>
      <c r="G7" s="271"/>
      <c r="H7" s="271"/>
    </row>
    <row r="8" spans="1:8" ht="18" customHeight="1">
      <c r="A8" s="227"/>
      <c r="B8" s="233" t="s">
        <v>771</v>
      </c>
      <c r="C8" s="234"/>
      <c r="D8" s="234"/>
      <c r="E8" s="234"/>
      <c r="F8" s="234"/>
      <c r="G8" s="234"/>
      <c r="H8" s="234"/>
    </row>
    <row r="9" spans="1:8" ht="18" customHeight="1">
      <c r="A9" s="227"/>
      <c r="B9" s="235" t="s">
        <v>480</v>
      </c>
      <c r="C9" s="229"/>
      <c r="D9" s="229"/>
      <c r="E9" s="229"/>
      <c r="F9" s="229"/>
      <c r="G9" s="229"/>
      <c r="H9" s="229"/>
    </row>
    <row r="10" spans="1:8" ht="18" customHeight="1">
      <c r="A10" s="227"/>
      <c r="B10" s="231" t="s">
        <v>481</v>
      </c>
      <c r="C10" s="229"/>
      <c r="D10" s="229"/>
      <c r="E10" s="229"/>
      <c r="F10" s="229"/>
      <c r="G10" s="229"/>
      <c r="H10" s="229"/>
    </row>
    <row r="11" spans="1:8" ht="18" customHeight="1">
      <c r="A11" s="227"/>
      <c r="B11" s="229" t="s">
        <v>482</v>
      </c>
      <c r="C11" s="229"/>
      <c r="D11" s="229"/>
      <c r="E11" s="229"/>
      <c r="F11" s="229"/>
      <c r="G11" s="229"/>
      <c r="H11" s="229"/>
    </row>
    <row r="12" spans="1:8" ht="18" customHeight="1">
      <c r="A12" s="227"/>
      <c r="B12" s="235" t="s">
        <v>483</v>
      </c>
      <c r="C12" s="229"/>
      <c r="D12" s="229"/>
      <c r="E12" s="229"/>
      <c r="F12" s="229"/>
      <c r="G12" s="229"/>
      <c r="H12" s="229"/>
    </row>
    <row r="13" spans="1:8" ht="18" customHeight="1">
      <c r="A13" s="227"/>
      <c r="B13" s="235" t="s">
        <v>484</v>
      </c>
      <c r="C13" s="229"/>
      <c r="D13" s="229"/>
      <c r="E13" s="229"/>
      <c r="F13" s="229"/>
      <c r="G13" s="229"/>
      <c r="H13" s="229"/>
    </row>
    <row r="14" spans="1:8" ht="33" customHeight="1">
      <c r="A14" s="227"/>
      <c r="B14" s="235" t="s">
        <v>485</v>
      </c>
      <c r="C14" s="229"/>
      <c r="D14" s="229"/>
      <c r="E14" s="229"/>
      <c r="F14" s="229"/>
      <c r="G14" s="229"/>
      <c r="H14" s="229"/>
    </row>
    <row r="15" spans="1:8" ht="18" customHeight="1">
      <c r="A15" s="227"/>
      <c r="B15" s="230">
        <v>43198</v>
      </c>
      <c r="C15" s="229"/>
      <c r="D15" s="229"/>
      <c r="E15" s="229"/>
      <c r="F15" s="229"/>
      <c r="G15" s="229"/>
      <c r="H15" s="229"/>
    </row>
    <row r="16" spans="1:8" ht="18" customHeight="1">
      <c r="A16" s="227"/>
      <c r="B16" s="229" t="s">
        <v>415</v>
      </c>
      <c r="C16" s="229"/>
      <c r="D16" s="229"/>
      <c r="E16" s="229"/>
      <c r="F16" s="229"/>
      <c r="G16" s="229"/>
      <c r="H16" s="229"/>
    </row>
    <row r="17" spans="1:8" ht="34.5" customHeight="1">
      <c r="A17" s="227"/>
      <c r="B17" s="231" t="s">
        <v>486</v>
      </c>
      <c r="C17" s="229"/>
      <c r="D17" s="229"/>
      <c r="E17" s="229"/>
      <c r="F17" s="229"/>
      <c r="G17" s="229"/>
      <c r="H17" s="229"/>
    </row>
    <row r="18" spans="1:8" ht="18" customHeight="1">
      <c r="A18" s="227"/>
      <c r="B18" s="235" t="s">
        <v>487</v>
      </c>
      <c r="C18" s="231"/>
      <c r="D18" s="231"/>
      <c r="E18" s="231"/>
      <c r="F18" s="231"/>
      <c r="G18" s="231"/>
      <c r="H18" s="229"/>
    </row>
    <row r="19" spans="1:8" ht="18" customHeight="1">
      <c r="A19" s="227"/>
      <c r="B19" s="231" t="s">
        <v>488</v>
      </c>
      <c r="C19" s="231"/>
      <c r="D19" s="231"/>
      <c r="E19" s="231"/>
      <c r="F19" s="231"/>
      <c r="G19" s="231"/>
      <c r="H19" s="229"/>
    </row>
    <row r="20" spans="1:8" ht="18" customHeight="1">
      <c r="A20" s="227"/>
      <c r="B20" s="229" t="s">
        <v>482</v>
      </c>
      <c r="C20" s="229"/>
      <c r="D20" s="229"/>
      <c r="E20" s="229"/>
      <c r="F20" s="229"/>
      <c r="G20" s="229"/>
      <c r="H20" s="229"/>
    </row>
    <row r="21" spans="1:8" ht="18" customHeight="1">
      <c r="A21" s="227"/>
      <c r="B21" s="231" t="s">
        <v>489</v>
      </c>
      <c r="C21" s="229"/>
      <c r="D21" s="229"/>
      <c r="E21" s="229"/>
      <c r="F21" s="229"/>
      <c r="G21" s="229"/>
      <c r="H21" s="229"/>
    </row>
    <row r="22" spans="1:8" ht="18" customHeight="1">
      <c r="A22" s="227"/>
      <c r="B22" s="235" t="s">
        <v>490</v>
      </c>
      <c r="C22" s="229"/>
      <c r="D22" s="229"/>
      <c r="E22" s="229"/>
      <c r="F22" s="229"/>
      <c r="G22" s="229"/>
      <c r="H22" s="229"/>
    </row>
    <row r="23" spans="1:8" ht="18" customHeight="1">
      <c r="A23" s="227" t="s">
        <v>491</v>
      </c>
      <c r="B23" s="229" t="s">
        <v>492</v>
      </c>
      <c r="C23" s="229"/>
      <c r="D23" s="229"/>
      <c r="E23" s="229"/>
      <c r="F23" s="229"/>
      <c r="G23" s="229"/>
      <c r="H23" s="229"/>
    </row>
    <row r="24" spans="1:8" ht="18" customHeight="1">
      <c r="A24" s="227"/>
      <c r="B24" s="229" t="s">
        <v>493</v>
      </c>
      <c r="C24" s="229"/>
      <c r="D24" s="229"/>
      <c r="E24" s="229"/>
      <c r="F24" s="229"/>
      <c r="G24" s="229"/>
      <c r="H24" s="229"/>
    </row>
    <row r="25" spans="1:8" ht="18" customHeight="1">
      <c r="A25" s="227"/>
      <c r="B25" s="229" t="s">
        <v>494</v>
      </c>
      <c r="C25" s="229"/>
      <c r="D25" s="229"/>
      <c r="E25" s="229"/>
      <c r="F25" s="229"/>
      <c r="G25" s="229"/>
      <c r="H25" s="229"/>
    </row>
    <row r="26" spans="1:8" ht="18" customHeight="1">
      <c r="A26" s="227"/>
      <c r="B26" s="236" t="s">
        <v>495</v>
      </c>
      <c r="C26" s="229"/>
      <c r="D26" s="229"/>
      <c r="E26" s="229"/>
      <c r="F26" s="229"/>
      <c r="G26" s="229"/>
      <c r="H26" s="229"/>
    </row>
    <row r="27" spans="1:8" ht="18" customHeight="1">
      <c r="A27" s="227"/>
      <c r="B27" s="272" t="s">
        <v>496</v>
      </c>
      <c r="C27" s="272"/>
      <c r="D27" s="272"/>
      <c r="E27" s="272"/>
      <c r="F27" s="272"/>
      <c r="G27" s="272"/>
      <c r="H27" s="272"/>
    </row>
    <row r="28" spans="1:8" ht="18" customHeight="1">
      <c r="A28" s="227"/>
      <c r="B28" s="229" t="s">
        <v>497</v>
      </c>
      <c r="C28" s="234"/>
      <c r="D28" s="234"/>
      <c r="E28" s="234"/>
      <c r="F28" s="234"/>
      <c r="G28" s="234"/>
      <c r="H28" s="234"/>
    </row>
    <row r="29" spans="1:8" ht="18" customHeight="1">
      <c r="A29" s="227"/>
      <c r="B29" s="229" t="s">
        <v>498</v>
      </c>
      <c r="C29" s="234"/>
      <c r="D29" s="234"/>
      <c r="E29" s="234"/>
      <c r="F29" s="234"/>
      <c r="G29" s="234"/>
      <c r="H29" s="234"/>
    </row>
    <row r="30" spans="1:8" ht="18" customHeight="1">
      <c r="A30" s="227"/>
      <c r="B30" s="273" t="s">
        <v>499</v>
      </c>
      <c r="C30" s="274"/>
      <c r="D30" s="274"/>
      <c r="E30" s="274"/>
      <c r="F30" s="274"/>
      <c r="G30" s="274"/>
      <c r="H30" s="274"/>
    </row>
    <row r="31" spans="1:8" ht="18" customHeight="1">
      <c r="A31" s="227"/>
      <c r="B31" s="237" t="s">
        <v>500</v>
      </c>
      <c r="C31" s="234"/>
      <c r="D31" s="234"/>
      <c r="E31" s="234"/>
      <c r="F31" s="234"/>
      <c r="G31" s="234"/>
      <c r="H31" s="234"/>
    </row>
    <row r="32" spans="1:8" ht="18" customHeight="1">
      <c r="A32" s="227"/>
      <c r="B32" s="237" t="s">
        <v>501</v>
      </c>
      <c r="C32" s="234"/>
      <c r="D32" s="234"/>
      <c r="E32" s="234"/>
      <c r="F32" s="234"/>
      <c r="G32" s="234"/>
      <c r="H32" s="234"/>
    </row>
    <row r="33" spans="1:9" ht="18" customHeight="1">
      <c r="A33" s="227"/>
      <c r="B33" s="225" t="s">
        <v>502</v>
      </c>
      <c r="C33" s="234"/>
      <c r="D33" s="234"/>
      <c r="E33" s="234"/>
      <c r="F33" s="234"/>
      <c r="G33" s="234"/>
      <c r="H33" s="234"/>
    </row>
    <row r="34" spans="1:9" ht="18" customHeight="1">
      <c r="A34" s="227"/>
      <c r="B34" s="225" t="s">
        <v>503</v>
      </c>
      <c r="C34" s="234"/>
      <c r="D34" s="234"/>
      <c r="E34" s="234"/>
      <c r="F34" s="234"/>
      <c r="G34" s="234"/>
      <c r="H34" s="234"/>
    </row>
    <row r="35" spans="1:9">
      <c r="A35" s="227"/>
      <c r="B35" s="225" t="s">
        <v>504</v>
      </c>
      <c r="C35" s="234"/>
      <c r="D35" s="234"/>
      <c r="E35" s="234"/>
      <c r="F35" s="234"/>
      <c r="G35" s="234"/>
      <c r="H35" s="234"/>
    </row>
    <row r="36" spans="1:9" ht="18" customHeight="1">
      <c r="A36" s="227"/>
      <c r="B36" s="225" t="s">
        <v>505</v>
      </c>
      <c r="C36" s="234"/>
      <c r="D36" s="234"/>
      <c r="E36" s="234"/>
      <c r="F36" s="234"/>
      <c r="G36" s="234"/>
      <c r="H36" s="234"/>
    </row>
    <row r="37" spans="1:9" s="218" customFormat="1" ht="18" customHeight="1">
      <c r="A37" s="227"/>
      <c r="B37" s="225" t="s">
        <v>506</v>
      </c>
      <c r="C37" s="234"/>
      <c r="D37" s="234"/>
      <c r="E37" s="234"/>
      <c r="F37" s="234"/>
      <c r="G37" s="234"/>
      <c r="H37" s="234"/>
    </row>
    <row r="38" spans="1:9" ht="18" customHeight="1">
      <c r="A38" s="227"/>
      <c r="B38" s="275" t="s">
        <v>507</v>
      </c>
      <c r="C38" s="275"/>
      <c r="D38" s="275"/>
      <c r="E38" s="275"/>
      <c r="F38" s="275"/>
      <c r="G38" s="275"/>
      <c r="H38" s="275"/>
    </row>
    <row r="39" spans="1:9" ht="18" customHeight="1">
      <c r="A39" s="227"/>
      <c r="B39" s="275" t="s">
        <v>508</v>
      </c>
      <c r="C39" s="275"/>
      <c r="D39" s="275"/>
      <c r="E39" s="275"/>
      <c r="F39" s="275"/>
      <c r="G39" s="275"/>
      <c r="H39" s="275"/>
      <c r="I39" s="215"/>
    </row>
    <row r="40" spans="1:9" ht="18" customHeight="1">
      <c r="A40" s="238"/>
      <c r="B40" s="229" t="s">
        <v>509</v>
      </c>
      <c r="C40" s="229"/>
      <c r="D40" s="229"/>
      <c r="E40" s="229"/>
      <c r="F40" s="229"/>
      <c r="G40" s="229"/>
      <c r="H40" s="229"/>
      <c r="I40" s="215"/>
    </row>
    <row r="41" spans="1:9" ht="48.75" customHeight="1">
      <c r="A41" s="238"/>
      <c r="B41" s="229" t="s">
        <v>510</v>
      </c>
      <c r="C41" s="229"/>
      <c r="D41" s="229"/>
      <c r="E41" s="229"/>
      <c r="F41" s="229"/>
      <c r="G41" s="229"/>
      <c r="H41" s="229"/>
    </row>
    <row r="42" spans="1:9" ht="18" customHeight="1">
      <c r="A42" s="227"/>
      <c r="B42" s="229" t="s">
        <v>511</v>
      </c>
      <c r="C42" s="229"/>
      <c r="D42" s="229"/>
      <c r="E42" s="229"/>
      <c r="F42" s="229"/>
      <c r="G42" s="229"/>
      <c r="H42" s="229"/>
    </row>
    <row r="43" spans="1:9" ht="18" customHeight="1">
      <c r="A43" s="227"/>
      <c r="B43" s="229" t="s">
        <v>512</v>
      </c>
      <c r="C43" s="229"/>
      <c r="D43" s="229"/>
      <c r="E43" s="229"/>
      <c r="F43" s="229"/>
      <c r="G43" s="229"/>
      <c r="H43" s="229"/>
    </row>
    <row r="44" spans="1:9" ht="18" customHeight="1">
      <c r="A44" s="227" t="s">
        <v>416</v>
      </c>
      <c r="B44" s="229" t="s">
        <v>513</v>
      </c>
      <c r="C44" s="229"/>
      <c r="D44" s="229"/>
      <c r="E44" s="229"/>
      <c r="F44" s="229"/>
      <c r="G44" s="229"/>
      <c r="H44" s="229"/>
    </row>
    <row r="45" spans="1:9" ht="18" customHeight="1">
      <c r="A45" s="227"/>
      <c r="B45" s="229" t="s">
        <v>514</v>
      </c>
      <c r="C45" s="239"/>
      <c r="D45" s="229"/>
      <c r="E45" s="229"/>
      <c r="F45" s="229"/>
      <c r="G45" s="229"/>
      <c r="H45" s="229"/>
    </row>
    <row r="46" spans="1:9" ht="18" customHeight="1">
      <c r="A46" s="227"/>
      <c r="B46" s="229" t="s">
        <v>158</v>
      </c>
      <c r="C46" s="229"/>
      <c r="D46" s="229"/>
      <c r="E46" s="240" t="s">
        <v>211</v>
      </c>
      <c r="F46" s="229"/>
      <c r="G46" s="241" t="s">
        <v>515</v>
      </c>
      <c r="H46" s="229"/>
    </row>
    <row r="47" spans="1:9" ht="18" customHeight="1">
      <c r="A47" s="227" t="s">
        <v>417</v>
      </c>
      <c r="B47" s="242" t="s">
        <v>516</v>
      </c>
      <c r="C47" s="234"/>
      <c r="D47" s="234"/>
      <c r="E47" s="234"/>
      <c r="F47" s="234"/>
      <c r="G47" s="234"/>
      <c r="H47" s="234"/>
    </row>
    <row r="48" spans="1:9" ht="18" customHeight="1">
      <c r="A48" s="227"/>
      <c r="B48" s="236" t="s">
        <v>517</v>
      </c>
      <c r="C48" s="234"/>
      <c r="D48" s="234"/>
      <c r="E48" s="234"/>
      <c r="F48" s="234"/>
      <c r="G48" s="234"/>
      <c r="H48" s="234"/>
    </row>
    <row r="49" spans="1:9" ht="18" customHeight="1">
      <c r="A49" s="227"/>
      <c r="B49" s="243" t="s">
        <v>518</v>
      </c>
      <c r="C49" s="241"/>
      <c r="D49" s="241"/>
      <c r="E49" s="241"/>
      <c r="F49" s="241"/>
      <c r="G49" s="241"/>
      <c r="H49" s="241"/>
    </row>
    <row r="50" spans="1:9" ht="18" customHeight="1">
      <c r="A50" s="227"/>
      <c r="B50" s="271" t="s">
        <v>519</v>
      </c>
      <c r="C50" s="276"/>
      <c r="D50" s="276"/>
      <c r="E50" s="276"/>
      <c r="F50" s="276"/>
      <c r="G50" s="276"/>
      <c r="H50" s="241"/>
    </row>
    <row r="51" spans="1:9" ht="18" customHeight="1">
      <c r="A51" s="227"/>
      <c r="B51" s="276"/>
      <c r="C51" s="276"/>
      <c r="D51" s="276"/>
      <c r="E51" s="276"/>
      <c r="F51" s="276"/>
      <c r="G51" s="276"/>
      <c r="H51" s="241"/>
    </row>
    <row r="52" spans="1:9" ht="18" customHeight="1">
      <c r="A52" s="227"/>
      <c r="B52" s="276"/>
      <c r="C52" s="276"/>
      <c r="D52" s="276"/>
      <c r="E52" s="276"/>
      <c r="F52" s="276"/>
      <c r="G52" s="276"/>
      <c r="H52" s="241"/>
    </row>
    <row r="53" spans="1:9" ht="18" customHeight="1">
      <c r="A53" s="227" t="s">
        <v>418</v>
      </c>
      <c r="B53" s="262">
        <v>43175</v>
      </c>
      <c r="C53" s="262"/>
      <c r="D53" s="262"/>
      <c r="E53" s="262"/>
      <c r="F53" s="263">
        <v>43178</v>
      </c>
      <c r="G53" s="263"/>
      <c r="H53" s="263"/>
    </row>
    <row r="54" spans="1:9" ht="18" customHeight="1">
      <c r="B54" s="217" t="s">
        <v>146</v>
      </c>
    </row>
    <row r="55" spans="1:9" ht="18" customHeight="1">
      <c r="B55" s="217" t="s">
        <v>147</v>
      </c>
    </row>
    <row r="56" spans="1:9" ht="18" customHeight="1">
      <c r="B56" s="217" t="s">
        <v>148</v>
      </c>
    </row>
    <row r="57" spans="1:9" ht="18.75" customHeight="1">
      <c r="B57" s="217" t="s">
        <v>151</v>
      </c>
    </row>
    <row r="58" spans="1:9">
      <c r="B58" s="217" t="s">
        <v>149</v>
      </c>
    </row>
    <row r="59" spans="1:9" ht="15" customHeight="1">
      <c r="B59" s="215" t="s">
        <v>150</v>
      </c>
    </row>
    <row r="60" spans="1:9" ht="24">
      <c r="B60" s="219" t="s">
        <v>152</v>
      </c>
      <c r="C60" s="218"/>
      <c r="D60" s="218"/>
      <c r="E60" s="218"/>
      <c r="F60" s="218"/>
      <c r="G60" s="218"/>
      <c r="H60" s="218"/>
      <c r="I60" s="218"/>
    </row>
    <row r="61" spans="1:9" ht="17.25">
      <c r="B61" s="219" t="s">
        <v>419</v>
      </c>
      <c r="C61" s="218"/>
      <c r="D61" s="218"/>
      <c r="E61" s="218"/>
      <c r="F61" s="218"/>
      <c r="G61" s="218"/>
      <c r="H61" s="218"/>
      <c r="I61" s="218"/>
    </row>
    <row r="62" spans="1:9" ht="16.5" customHeight="1">
      <c r="A62" s="215" t="s">
        <v>420</v>
      </c>
      <c r="B62" s="214" t="s">
        <v>159</v>
      </c>
    </row>
    <row r="63" spans="1:9" ht="16.5" customHeight="1">
      <c r="B63" s="214" t="s">
        <v>421</v>
      </c>
    </row>
    <row r="64" spans="1:9" ht="18" customHeight="1">
      <c r="B64" s="214" t="s">
        <v>214</v>
      </c>
      <c r="G64" s="214" t="s">
        <v>422</v>
      </c>
    </row>
    <row r="65" spans="2:8" ht="27.75" customHeight="1">
      <c r="B65" s="260" t="s">
        <v>160</v>
      </c>
      <c r="C65" s="260"/>
      <c r="D65" s="260"/>
      <c r="E65" s="260"/>
      <c r="F65" s="260"/>
      <c r="G65" s="260"/>
      <c r="H65" s="260"/>
    </row>
    <row r="66" spans="2:8" ht="15" customHeight="1">
      <c r="B66" s="261" t="s">
        <v>161</v>
      </c>
      <c r="C66" s="261"/>
      <c r="D66" s="261"/>
      <c r="E66" s="261"/>
      <c r="F66" s="261"/>
      <c r="G66" s="261"/>
      <c r="H66" s="261"/>
    </row>
    <row r="67" spans="2:8" ht="18" customHeight="1">
      <c r="B67" s="216" t="s">
        <v>162</v>
      </c>
    </row>
    <row r="68" spans="2:8" ht="18" customHeight="1">
      <c r="B68" s="216" t="s">
        <v>163</v>
      </c>
    </row>
    <row r="69" spans="2:8" ht="18" customHeight="1">
      <c r="B69" s="216" t="s">
        <v>164</v>
      </c>
    </row>
    <row r="70" spans="2:8" ht="18" customHeight="1">
      <c r="B70" s="216" t="s">
        <v>165</v>
      </c>
    </row>
    <row r="71" spans="2:8" ht="18" customHeight="1">
      <c r="B71" s="216" t="s">
        <v>423</v>
      </c>
    </row>
    <row r="72" spans="2:8" ht="26.25" customHeight="1">
      <c r="B72" s="215" t="s">
        <v>166</v>
      </c>
      <c r="D72" s="220" t="s">
        <v>424</v>
      </c>
    </row>
    <row r="73" spans="2:8" ht="26.25" customHeight="1">
      <c r="B73" s="257" t="s">
        <v>425</v>
      </c>
      <c r="C73" s="257"/>
      <c r="D73" s="257"/>
      <c r="E73" s="257"/>
      <c r="F73" s="257"/>
      <c r="G73" s="257"/>
      <c r="H73" s="257"/>
    </row>
    <row r="74" spans="2:8" ht="31.5" customHeight="1">
      <c r="B74" s="258" t="s">
        <v>426</v>
      </c>
      <c r="C74" s="258"/>
      <c r="D74" s="258"/>
      <c r="E74" s="258"/>
      <c r="F74" s="258"/>
      <c r="G74" s="258"/>
      <c r="H74" s="258"/>
    </row>
    <row r="75" spans="2:8" ht="114.75" customHeight="1">
      <c r="B75" s="259" t="s">
        <v>167</v>
      </c>
      <c r="C75" s="259"/>
      <c r="D75" s="259"/>
      <c r="E75" s="259"/>
      <c r="F75" s="259"/>
      <c r="G75" s="259"/>
      <c r="H75" s="259"/>
    </row>
  </sheetData>
  <sheetProtection sheet="1" objects="1" scenarios="1" selectLockedCells="1" selectUnlockedCells="1"/>
  <mergeCells count="17">
    <mergeCell ref="B53:E53"/>
    <mergeCell ref="F53:H53"/>
    <mergeCell ref="B1:G1"/>
    <mergeCell ref="A2:H2"/>
    <mergeCell ref="B3:C3"/>
    <mergeCell ref="D3:F3"/>
    <mergeCell ref="B7:H7"/>
    <mergeCell ref="B27:H27"/>
    <mergeCell ref="B30:H30"/>
    <mergeCell ref="B38:H38"/>
    <mergeCell ref="B39:H39"/>
    <mergeCell ref="B50:G52"/>
    <mergeCell ref="B73:H73"/>
    <mergeCell ref="B74:H74"/>
    <mergeCell ref="B75:H75"/>
    <mergeCell ref="B65:H65"/>
    <mergeCell ref="B66:H66"/>
  </mergeCells>
  <phoneticPr fontId="27"/>
  <pageMargins left="0.7" right="0.7" top="0.75" bottom="0.75" header="0.3" footer="0.3"/>
  <pageSetup paperSize="9" scale="8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22</v>
      </c>
      <c r="B1" t="s">
        <v>23</v>
      </c>
      <c r="C1" t="s">
        <v>24</v>
      </c>
      <c r="D1" t="s">
        <v>25</v>
      </c>
      <c r="E1" t="s">
        <v>26</v>
      </c>
      <c r="F1" t="s">
        <v>27</v>
      </c>
      <c r="G1" t="s">
        <v>28</v>
      </c>
      <c r="H1" t="s">
        <v>3</v>
      </c>
      <c r="I1" t="s">
        <v>4</v>
      </c>
      <c r="J1" t="s">
        <v>29</v>
      </c>
      <c r="K1" t="s">
        <v>30</v>
      </c>
      <c r="L1" t="s">
        <v>31</v>
      </c>
      <c r="M1" t="s">
        <v>32</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9" t="str">
        <f>IF(③リレー情報確認!I8="","",1610000+①団体情報入力!$D$4*10)</f>
        <v/>
      </c>
      <c r="B8" s="9" t="str">
        <f>IF(A8="","",①団体情報入力!$D$4)</f>
        <v/>
      </c>
      <c r="C8" s="9" t="str">
        <f>IF(A8="","",③リレー情報確認!$J$1)</f>
        <v/>
      </c>
      <c r="D8" s="9" t="str">
        <f>IF(A8="","",③リレー情報確認!$P$1)</f>
        <v/>
      </c>
      <c r="E8" s="9"/>
      <c r="F8" s="9"/>
      <c r="G8" s="9">
        <v>1</v>
      </c>
      <c r="H8" s="9" t="str">
        <f>IF(A8="","",③リレー情報確認!K8)</f>
        <v/>
      </c>
      <c r="I8" s="9" t="str">
        <f>IF(A8="","",③リレー情報確認!J8)</f>
        <v/>
      </c>
      <c r="J8" s="9" t="str">
        <f>IF(A8="","",種目情報!$J$5)</f>
        <v/>
      </c>
      <c r="K8" s="9" t="str">
        <f>IF(A8="","",③リレー情報確認!$L$8)</f>
        <v/>
      </c>
      <c r="L8" s="9" t="str">
        <f t="shared" si="0"/>
        <v/>
      </c>
      <c r="M8" s="9" t="str">
        <f>IF(A8="","",種目情報!$K$5)</f>
        <v/>
      </c>
    </row>
    <row r="9" spans="1:13">
      <c r="A9" s="9" t="str">
        <f>IF(③リレー情報確認!I9="","",1610000+①団体情報入力!$D$4*10)</f>
        <v/>
      </c>
      <c r="B9" s="9" t="str">
        <f>IF(A9="","",①団体情報入力!$D$4)</f>
        <v/>
      </c>
      <c r="C9" s="9" t="str">
        <f>IF(A9="","",③リレー情報確認!$J$1)</f>
        <v/>
      </c>
      <c r="D9" s="9" t="str">
        <f>IF(A9="","",③リレー情報確認!$P$1)</f>
        <v/>
      </c>
      <c r="E9" s="9"/>
      <c r="F9" s="9"/>
      <c r="G9" s="9">
        <v>2</v>
      </c>
      <c r="H9" s="9" t="str">
        <f>IF(A9="","",③リレー情報確認!K9)</f>
        <v/>
      </c>
      <c r="I9" s="9" t="str">
        <f>IF(A9="","",③リレー情報確認!J9)</f>
        <v/>
      </c>
      <c r="J9" s="9" t="str">
        <f>IF(A9="","",種目情報!$J$5)</f>
        <v/>
      </c>
      <c r="K9" s="9" t="str">
        <f>IF(A9="","",③リレー情報確認!$L$8)</f>
        <v/>
      </c>
      <c r="L9" s="9" t="str">
        <f t="shared" si="0"/>
        <v/>
      </c>
      <c r="M9" s="9" t="str">
        <f>IF(A9="","",種目情報!$K$5)</f>
        <v/>
      </c>
    </row>
    <row r="10" spans="1:13">
      <c r="A10" s="9" t="str">
        <f>IF(③リレー情報確認!I10="","",1610000+①団体情報入力!$D$4*10)</f>
        <v/>
      </c>
      <c r="B10" s="9" t="str">
        <f>IF(A10="","",①団体情報入力!$D$4)</f>
        <v/>
      </c>
      <c r="C10" s="9" t="str">
        <f>IF(A10="","",③リレー情報確認!$J$1)</f>
        <v/>
      </c>
      <c r="D10" s="9" t="str">
        <f>IF(A10="","",③リレー情報確認!$P$1)</f>
        <v/>
      </c>
      <c r="E10" s="9"/>
      <c r="F10" s="9"/>
      <c r="G10" s="9">
        <v>3</v>
      </c>
      <c r="H10" s="9" t="str">
        <f>IF(A10="","",③リレー情報確認!K10)</f>
        <v/>
      </c>
      <c r="I10" s="9" t="str">
        <f>IF(A10="","",③リレー情報確認!J10)</f>
        <v/>
      </c>
      <c r="J10" s="9" t="str">
        <f>IF(A10="","",種目情報!$J$5)</f>
        <v/>
      </c>
      <c r="K10" s="9" t="str">
        <f>IF(A10="","",③リレー情報確認!$L$8)</f>
        <v/>
      </c>
      <c r="L10" s="9" t="str">
        <f t="shared" si="0"/>
        <v/>
      </c>
      <c r="M10" s="9" t="str">
        <f>IF(A10="","",種目情報!$K$5)</f>
        <v/>
      </c>
    </row>
    <row r="11" spans="1:13">
      <c r="A11" s="9" t="str">
        <f>IF(③リレー情報確認!I11="","",1610000+①団体情報入力!$D$4*10)</f>
        <v/>
      </c>
      <c r="B11" s="9" t="str">
        <f>IF(A11="","",①団体情報入力!$D$4)</f>
        <v/>
      </c>
      <c r="C11" s="9" t="str">
        <f>IF(A11="","",③リレー情報確認!$J$1)</f>
        <v/>
      </c>
      <c r="D11" s="9" t="str">
        <f>IF(A11="","",③リレー情報確認!$P$1)</f>
        <v/>
      </c>
      <c r="E11" s="9"/>
      <c r="F11" s="9"/>
      <c r="G11" s="9">
        <v>4</v>
      </c>
      <c r="H11" s="9" t="str">
        <f>IF(A11="","",③リレー情報確認!K11)</f>
        <v/>
      </c>
      <c r="I11" s="9" t="str">
        <f>IF(A11="","",③リレー情報確認!J11)</f>
        <v/>
      </c>
      <c r="J11" s="9" t="str">
        <f>IF(A11="","",種目情報!$J$5)</f>
        <v/>
      </c>
      <c r="K11" s="9" t="str">
        <f>IF(A11="","",③リレー情報確認!$L$8)</f>
        <v/>
      </c>
      <c r="L11" s="9" t="str">
        <f t="shared" si="0"/>
        <v/>
      </c>
      <c r="M11" s="9" t="str">
        <f>IF(A11="","",種目情報!$K$5)</f>
        <v/>
      </c>
    </row>
    <row r="12" spans="1:13">
      <c r="A12" s="9" t="str">
        <f>IF(③リレー情報確認!I12="","",1610000+①団体情報入力!$D$4*10)</f>
        <v/>
      </c>
      <c r="B12" s="9" t="str">
        <f>IF(A12="","",①団体情報入力!$D$4)</f>
        <v/>
      </c>
      <c r="C12" s="9" t="str">
        <f>IF(A12="","",③リレー情報確認!$J$1)</f>
        <v/>
      </c>
      <c r="D12" s="9" t="str">
        <f>IF(A12="","",③リレー情報確認!$P$1)</f>
        <v/>
      </c>
      <c r="E12" s="9"/>
      <c r="F12" s="9"/>
      <c r="G12" s="9">
        <v>5</v>
      </c>
      <c r="H12" s="9" t="str">
        <f>IF(A12="","",③リレー情報確認!K12)</f>
        <v/>
      </c>
      <c r="I12" s="9" t="str">
        <f>IF(A12="","",③リレー情報確認!J12)</f>
        <v/>
      </c>
      <c r="J12" s="9" t="str">
        <f>IF(A12="","",種目情報!$J$5)</f>
        <v/>
      </c>
      <c r="K12" s="9" t="str">
        <f>IF(A12="","",③リレー情報確認!$L$8)</f>
        <v/>
      </c>
      <c r="L12" s="9" t="str">
        <f t="shared" si="0"/>
        <v/>
      </c>
      <c r="M12" s="9" t="str">
        <f>IF(A12="","",種目情報!$K$5)</f>
        <v/>
      </c>
    </row>
    <row r="13" spans="1:13">
      <c r="A13" s="9" t="str">
        <f>IF(③リレー情報確認!I13="","",1610000+①団体情報入力!$D$4*10)</f>
        <v/>
      </c>
      <c r="B13" s="9" t="str">
        <f>IF(A13="","",①団体情報入力!$D$4)</f>
        <v/>
      </c>
      <c r="C13" s="9" t="str">
        <f>IF(A13="","",③リレー情報確認!$J$1)</f>
        <v/>
      </c>
      <c r="D13" s="9" t="str">
        <f>IF(A13="","",③リレー情報確認!$P$1)</f>
        <v/>
      </c>
      <c r="E13" s="9"/>
      <c r="F13" s="9"/>
      <c r="G13" s="9">
        <v>6</v>
      </c>
      <c r="H13" s="9" t="str">
        <f>IF(A13="","",③リレー情報確認!K13)</f>
        <v/>
      </c>
      <c r="I13" s="9" t="str">
        <f>IF(A13="","",③リレー情報確認!J13)</f>
        <v/>
      </c>
      <c r="J13" s="9" t="str">
        <f>IF(A13="","",種目情報!$J$5)</f>
        <v/>
      </c>
      <c r="K13" s="9" t="str">
        <f>IF(A13="","",③リレー情報確認!$L$8)</f>
        <v/>
      </c>
      <c r="L13" s="9" t="str">
        <f t="shared" si="0"/>
        <v/>
      </c>
      <c r="M13" s="9"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c r="A20" s="8" t="str">
        <f>IF(③リレー情報確認!U8="","",1620000+①団体情報入力!$D$4*10)</f>
        <v/>
      </c>
      <c r="B20" s="8" t="str">
        <f>IF(A20="","",①団体情報入力!$D$4)</f>
        <v/>
      </c>
      <c r="C20" s="8" t="str">
        <f>IF(A20="","",③リレー情報確認!$J$1)</f>
        <v/>
      </c>
      <c r="D20" s="8" t="str">
        <f>IF(A20="","",③リレー情報確認!$P$1)</f>
        <v/>
      </c>
      <c r="E20" s="8"/>
      <c r="F20" s="8"/>
      <c r="G20" s="8">
        <v>1</v>
      </c>
      <c r="H20" s="8" t="str">
        <f>IF(A20="","",③リレー情報確認!W8)</f>
        <v/>
      </c>
      <c r="I20" s="8" t="str">
        <f>IF(A20="","",③リレー情報確認!V8)</f>
        <v/>
      </c>
      <c r="J20" s="8" t="str">
        <f>IF(A20="","",種目情報!$J$7)</f>
        <v/>
      </c>
      <c r="K20" s="8" t="str">
        <f>IF(A20="","",③リレー情報確認!$X$8)</f>
        <v/>
      </c>
      <c r="L20" s="8" t="str">
        <f t="shared" si="0"/>
        <v/>
      </c>
      <c r="M20" s="8" t="str">
        <f>IF(A20="","",種目情報!$K$7)</f>
        <v/>
      </c>
    </row>
    <row r="21" spans="1:13">
      <c r="A21" s="8" t="str">
        <f>IF(③リレー情報確認!U9="","",1620000+①団体情報入力!$D$4*10)</f>
        <v/>
      </c>
      <c r="B21" s="8" t="str">
        <f>IF(A21="","",①団体情報入力!$D$4)</f>
        <v/>
      </c>
      <c r="C21" s="8" t="str">
        <f>IF(A21="","",③リレー情報確認!$J$1)</f>
        <v/>
      </c>
      <c r="D21" s="8" t="str">
        <f>IF(A21="","",③リレー情報確認!$P$1)</f>
        <v/>
      </c>
      <c r="E21" s="8"/>
      <c r="F21" s="8"/>
      <c r="G21" s="8">
        <v>2</v>
      </c>
      <c r="H21" s="8" t="str">
        <f>IF(A21="","",③リレー情報確認!W9)</f>
        <v/>
      </c>
      <c r="I21" s="8" t="str">
        <f>IF(A21="","",③リレー情報確認!V9)</f>
        <v/>
      </c>
      <c r="J21" s="8" t="str">
        <f>IF(A21="","",種目情報!$J$7)</f>
        <v/>
      </c>
      <c r="K21" s="8" t="str">
        <f>IF(A21="","",③リレー情報確認!$X$8)</f>
        <v/>
      </c>
      <c r="L21" s="8" t="str">
        <f t="shared" si="0"/>
        <v/>
      </c>
      <c r="M21" s="8" t="str">
        <f>IF(A21="","",種目情報!$K$7)</f>
        <v/>
      </c>
    </row>
    <row r="22" spans="1:13">
      <c r="A22" s="8" t="str">
        <f>IF(③リレー情報確認!U10="","",1620000+①団体情報入力!$D$4*10)</f>
        <v/>
      </c>
      <c r="B22" s="8" t="str">
        <f>IF(A22="","",①団体情報入力!$D$4)</f>
        <v/>
      </c>
      <c r="C22" s="8" t="str">
        <f>IF(A22="","",③リレー情報確認!$J$1)</f>
        <v/>
      </c>
      <c r="D22" s="8" t="str">
        <f>IF(A22="","",③リレー情報確認!$P$1)</f>
        <v/>
      </c>
      <c r="E22" s="8"/>
      <c r="F22" s="8"/>
      <c r="G22" s="8">
        <v>3</v>
      </c>
      <c r="H22" s="8" t="str">
        <f>IF(A22="","",③リレー情報確認!W10)</f>
        <v/>
      </c>
      <c r="I22" s="8" t="str">
        <f>IF(A22="","",③リレー情報確認!V10)</f>
        <v/>
      </c>
      <c r="J22" s="8" t="str">
        <f>IF(A22="","",種目情報!$J$7)</f>
        <v/>
      </c>
      <c r="K22" s="8" t="str">
        <f>IF(A22="","",③リレー情報確認!$X$8)</f>
        <v/>
      </c>
      <c r="L22" s="8" t="str">
        <f t="shared" si="0"/>
        <v/>
      </c>
      <c r="M22" s="8" t="str">
        <f>IF(A22="","",種目情報!$K$7)</f>
        <v/>
      </c>
    </row>
    <row r="23" spans="1:13">
      <c r="A23" s="8" t="str">
        <f>IF(③リレー情報確認!U11="","",1620000+①団体情報入力!$D$4*10)</f>
        <v/>
      </c>
      <c r="B23" s="8" t="str">
        <f>IF(A23="","",①団体情報入力!$D$4)</f>
        <v/>
      </c>
      <c r="C23" s="8" t="str">
        <f>IF(A23="","",③リレー情報確認!$J$1)</f>
        <v/>
      </c>
      <c r="D23" s="8" t="str">
        <f>IF(A23="","",③リレー情報確認!$P$1)</f>
        <v/>
      </c>
      <c r="E23" s="8"/>
      <c r="F23" s="8"/>
      <c r="G23" s="8">
        <v>4</v>
      </c>
      <c r="H23" s="8" t="str">
        <f>IF(A23="","",③リレー情報確認!W11)</f>
        <v/>
      </c>
      <c r="I23" s="8" t="str">
        <f>IF(A23="","",③リレー情報確認!V11)</f>
        <v/>
      </c>
      <c r="J23" s="8" t="str">
        <f>IF(A23="","",種目情報!$J$7)</f>
        <v/>
      </c>
      <c r="K23" s="8" t="str">
        <f>IF(A23="","",③リレー情報確認!$X$8)</f>
        <v/>
      </c>
      <c r="L23" s="8" t="str">
        <f t="shared" si="0"/>
        <v/>
      </c>
      <c r="M23" s="8" t="str">
        <f>IF(A23="","",種目情報!$K$7)</f>
        <v/>
      </c>
    </row>
    <row r="24" spans="1:13">
      <c r="A24" s="8" t="str">
        <f>IF(③リレー情報確認!U12="","",1620000+①団体情報入力!$D$4*10)</f>
        <v/>
      </c>
      <c r="B24" s="8" t="str">
        <f>IF(A24="","",①団体情報入力!$D$4)</f>
        <v/>
      </c>
      <c r="C24" s="8" t="str">
        <f>IF(A24="","",③リレー情報確認!$J$1)</f>
        <v/>
      </c>
      <c r="D24" s="8" t="str">
        <f>IF(A24="","",③リレー情報確認!$P$1)</f>
        <v/>
      </c>
      <c r="E24" s="8"/>
      <c r="F24" s="8"/>
      <c r="G24" s="8">
        <v>5</v>
      </c>
      <c r="H24" s="8" t="str">
        <f>IF(A24="","",③リレー情報確認!W12)</f>
        <v/>
      </c>
      <c r="I24" s="8" t="str">
        <f>IF(A24="","",③リレー情報確認!V12)</f>
        <v/>
      </c>
      <c r="J24" s="8" t="str">
        <f>IF(A24="","",種目情報!$J$7)</f>
        <v/>
      </c>
      <c r="K24" s="8" t="str">
        <f>IF(A24="","",③リレー情報確認!$X$8)</f>
        <v/>
      </c>
      <c r="L24" s="8" t="str">
        <f t="shared" si="0"/>
        <v/>
      </c>
      <c r="M24" s="8" t="str">
        <f>IF(A24="","",種目情報!$K$7)</f>
        <v/>
      </c>
    </row>
    <row r="25" spans="1:13">
      <c r="A25" s="8" t="str">
        <f>IF(③リレー情報確認!U13="","",1620000+①団体情報入力!$D$4*10)</f>
        <v/>
      </c>
      <c r="B25" s="8" t="str">
        <f>IF(A25="","",①団体情報入力!$D$4)</f>
        <v/>
      </c>
      <c r="C25" s="8" t="str">
        <f>IF(A25="","",③リレー情報確認!$J$1)</f>
        <v/>
      </c>
      <c r="D25" s="8" t="str">
        <f>IF(A25="","",③リレー情報確認!$P$1)</f>
        <v/>
      </c>
      <c r="E25" s="8"/>
      <c r="F25" s="8"/>
      <c r="G25" s="8">
        <v>6</v>
      </c>
      <c r="H25" s="8" t="str">
        <f>IF(A25="","",③リレー情報確認!W13)</f>
        <v/>
      </c>
      <c r="I25" s="8" t="str">
        <f>IF(A25="","",③リレー情報確認!V13)</f>
        <v/>
      </c>
      <c r="J25" s="8" t="str">
        <f>IF(A25="","",種目情報!$J$7)</f>
        <v/>
      </c>
      <c r="K25" s="8" t="str">
        <f>IF(A25="","",③リレー情報確認!$X$8)</f>
        <v/>
      </c>
      <c r="L25" s="8" t="str">
        <f t="shared" si="0"/>
        <v/>
      </c>
      <c r="M25" s="8" t="str">
        <f>IF(A25="","",種目情報!$K$7)</f>
        <v/>
      </c>
    </row>
  </sheetData>
  <sheetProtection sheet="1" objects="1" scenarios="1"/>
  <phoneticPr fontId="2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3" sqref="A3"/>
    </sheetView>
  </sheetViews>
  <sheetFormatPr defaultRowHeight="13.5"/>
  <sheetData>
    <row r="1" spans="1:11">
      <c r="A1" t="s">
        <v>188</v>
      </c>
      <c r="B1" t="s">
        <v>195</v>
      </c>
      <c r="C1" t="s">
        <v>189</v>
      </c>
      <c r="D1" t="s">
        <v>190</v>
      </c>
      <c r="E1" t="s">
        <v>197</v>
      </c>
      <c r="F1" t="s">
        <v>196</v>
      </c>
      <c r="G1" t="s">
        <v>198</v>
      </c>
      <c r="H1" t="s">
        <v>199</v>
      </c>
      <c r="I1" t="s">
        <v>200</v>
      </c>
      <c r="J1" t="s">
        <v>201</v>
      </c>
      <c r="K1" t="s">
        <v>202</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defaultRowHeight="13.5"/>
  <cols>
    <col min="6" max="6" width="10.5" bestFit="1" customWidth="1"/>
  </cols>
  <sheetData>
    <row r="1" spans="1:11">
      <c r="A1" t="s">
        <v>188</v>
      </c>
      <c r="B1" t="s">
        <v>195</v>
      </c>
      <c r="C1" t="s">
        <v>189</v>
      </c>
      <c r="D1" t="s">
        <v>190</v>
      </c>
      <c r="E1" t="s">
        <v>197</v>
      </c>
      <c r="F1" t="s">
        <v>196</v>
      </c>
      <c r="G1" t="s">
        <v>198</v>
      </c>
      <c r="H1" t="s">
        <v>199</v>
      </c>
      <c r="I1" t="s">
        <v>200</v>
      </c>
      <c r="J1" t="s">
        <v>201</v>
      </c>
      <c r="K1" t="s">
        <v>202</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7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A2" sqref="A2"/>
    </sheetView>
  </sheetViews>
  <sheetFormatPr defaultRowHeight="13.5"/>
  <cols>
    <col min="1" max="1" width="12.75" bestFit="1" customWidth="1"/>
    <col min="6" max="6" width="13.125" bestFit="1" customWidth="1"/>
    <col min="8" max="8" width="13.875" bestFit="1" customWidth="1"/>
    <col min="9" max="9" width="12.875" customWidth="1"/>
  </cols>
  <sheetData>
    <row r="1" spans="1:12">
      <c r="A1" t="s">
        <v>188</v>
      </c>
      <c r="B1" t="s">
        <v>189</v>
      </c>
      <c r="C1" t="s">
        <v>190</v>
      </c>
      <c r="D1" t="s">
        <v>191</v>
      </c>
      <c r="E1" t="s">
        <v>192</v>
      </c>
      <c r="F1" t="s">
        <v>193</v>
      </c>
      <c r="G1" t="s">
        <v>194</v>
      </c>
      <c r="H1" t="s">
        <v>195</v>
      </c>
      <c r="I1" t="s">
        <v>196</v>
      </c>
      <c r="J1" t="s">
        <v>410</v>
      </c>
    </row>
    <row r="2" spans="1:12">
      <c r="A2" t="e">
        <f>IF(H2="","",RIGHT(①団体情報入力!$D$4,4))&amp;(D2&amp;"0000")+H2</f>
        <v>#VALUE!</v>
      </c>
      <c r="B2" t="str">
        <f>IF(H2="","",②選手情報入力!D10)</f>
        <v/>
      </c>
      <c r="C2" t="str">
        <f>IF(H2="","",②選手情報入力!E10)</f>
        <v/>
      </c>
      <c r="D2" t="str">
        <f>IF(H2="","",IF(②選手情報入力!G10="男",1,2))</f>
        <v/>
      </c>
      <c r="E2" t="str">
        <f>IF(H2="","",23)</f>
        <v/>
      </c>
      <c r="F2" t="str">
        <f>IF(H2="","",①団体情報入力!$D$4)</f>
        <v/>
      </c>
      <c r="G2" t="str">
        <f>IF(H2="","",①団体情報入力!$D$6)</f>
        <v/>
      </c>
      <c r="H2" t="str">
        <f>IF(②選手情報入力!C10="","",②選手情報入力!C10)</f>
        <v/>
      </c>
      <c r="I2" t="str">
        <f>IF(H2="","",IF(②選手情報入力!I10="","",IF(D2=1,VLOOKUP(②選手情報入力!I10,種目情報!$A$3:$B$13,2,FALSE),VLOOKUP(②選手情報入力!I10,種目情報!$E$3:$F$15,2,FALSE))))</f>
        <v/>
      </c>
      <c r="J2" t="str">
        <f>IF(②選手情報入力!J10="","",L2)</f>
        <v/>
      </c>
      <c r="K2" t="str">
        <f>"0000000000"&amp;②選手情報入力!J10</f>
        <v>0000000000</v>
      </c>
      <c r="L2" t="str">
        <f>IF(I2&gt;"07000",RIGHT(K2,5),RIGHT(K2,7))</f>
        <v>0000000</v>
      </c>
    </row>
    <row r="3" spans="1:12">
      <c r="A3" t="e">
        <f>IF(H3="","",RIGHT(①団体情報入力!$D$4,4))&amp;(D3&amp;"0000")+H3</f>
        <v>#VALUE!</v>
      </c>
      <c r="B3" t="str">
        <f>IF(H3="","",②選手情報入力!D11)</f>
        <v/>
      </c>
      <c r="C3" t="str">
        <f>IF(H3="","",②選手情報入力!E11)</f>
        <v/>
      </c>
      <c r="D3" t="str">
        <f>IF(H3="","",IF(②選手情報入力!G11="男",1,2))</f>
        <v/>
      </c>
      <c r="E3" t="str">
        <f t="shared" ref="E3:E66" si="0">IF(H3="","",23)</f>
        <v/>
      </c>
      <c r="F3" t="str">
        <f>IF(H3="","",①団体情報入力!$D$4)</f>
        <v/>
      </c>
      <c r="G3" t="str">
        <f>IF(H3="","",①団体情報入力!$D$6)</f>
        <v/>
      </c>
      <c r="H3" t="str">
        <f>IF(②選手情報入力!C11="","",②選手情報入力!C11)</f>
        <v/>
      </c>
      <c r="I3" t="str">
        <f>IF(H3="","",IF(②選手情報入力!I11="","",IF(D3=1,VLOOKUP(②選手情報入力!I11,種目情報!$A$3:$B$13,2,FALSE),VLOOKUP(②選手情報入力!I11,種目情報!$E$3:$F$15,2,FALSE))))</f>
        <v/>
      </c>
      <c r="J3" t="str">
        <f>IF(②選手情報入力!J11="","",L3)</f>
        <v/>
      </c>
      <c r="K3" t="str">
        <f>"0000000000"&amp;②選手情報入力!J11</f>
        <v>0000000000</v>
      </c>
      <c r="L3" t="str">
        <f t="shared" ref="L3:L66" si="1">IF(I3&gt;"07000",RIGHT(K3,5),RIGHT(K3,7))</f>
        <v>0000000</v>
      </c>
    </row>
    <row r="4" spans="1:12">
      <c r="A4" t="e">
        <f>IF(H4="","",RIGHT(①団体情報入力!$D$4,4))&amp;(D4&amp;"0000")+H4</f>
        <v>#VALUE!</v>
      </c>
      <c r="B4" t="str">
        <f>IF(H4="","",②選手情報入力!D12)</f>
        <v/>
      </c>
      <c r="C4" t="str">
        <f>IF(H4="","",②選手情報入力!E12)</f>
        <v/>
      </c>
      <c r="D4" t="str">
        <f>IF(H4="","",IF(②選手情報入力!G12="男",1,2))</f>
        <v/>
      </c>
      <c r="E4" t="str">
        <f t="shared" si="0"/>
        <v/>
      </c>
      <c r="F4" t="str">
        <f>IF(H4="","",①団体情報入力!$D$4)</f>
        <v/>
      </c>
      <c r="G4" t="str">
        <f>IF(H4="","",①団体情報入力!$D$6)</f>
        <v/>
      </c>
      <c r="H4" t="str">
        <f>IF(②選手情報入力!C12="","",②選手情報入力!C12)</f>
        <v/>
      </c>
      <c r="I4" t="str">
        <f>IF(H4="","",IF(②選手情報入力!I12="","",IF(D4=1,VLOOKUP(②選手情報入力!I12,種目情報!$A$3:$B$13,2,FALSE),VLOOKUP(②選手情報入力!I12,種目情報!$E$3:$F$15,2,FALSE))))</f>
        <v/>
      </c>
      <c r="J4" t="str">
        <f>IF(②選手情報入力!J12="","",L4)</f>
        <v/>
      </c>
      <c r="K4" t="str">
        <f>"0000000000"&amp;②選手情報入力!J12</f>
        <v>0000000000</v>
      </c>
      <c r="L4" t="str">
        <f t="shared" si="1"/>
        <v>0000000</v>
      </c>
    </row>
    <row r="5" spans="1:12">
      <c r="A5" t="e">
        <f>IF(H5="","",RIGHT(①団体情報入力!$D$4,4))&amp;(D5&amp;"0000")+H5</f>
        <v>#VALUE!</v>
      </c>
      <c r="B5" t="str">
        <f>IF(H5="","",②選手情報入力!D13)</f>
        <v/>
      </c>
      <c r="C5" t="str">
        <f>IF(H5="","",②選手情報入力!E13)</f>
        <v/>
      </c>
      <c r="D5" t="str">
        <f>IF(H5="","",IF(②選手情報入力!G13="男",1,2))</f>
        <v/>
      </c>
      <c r="E5" t="str">
        <f t="shared" si="0"/>
        <v/>
      </c>
      <c r="F5" t="str">
        <f>IF(H5="","",①団体情報入力!$D$4)</f>
        <v/>
      </c>
      <c r="G5" t="str">
        <f>IF(H5="","",①団体情報入力!$D$6)</f>
        <v/>
      </c>
      <c r="H5" t="str">
        <f>IF(②選手情報入力!C13="","",②選手情報入力!C13)</f>
        <v/>
      </c>
      <c r="I5" t="str">
        <f>IF(H5="","",IF(②選手情報入力!I13="","",IF(D5=1,VLOOKUP(②選手情報入力!I13,種目情報!$A$3:$B$13,2,FALSE),VLOOKUP(②選手情報入力!I13,種目情報!$E$3:$F$15,2,FALSE))))</f>
        <v/>
      </c>
      <c r="J5" t="str">
        <f>IF(②選手情報入力!J13="","",L5)</f>
        <v/>
      </c>
      <c r="K5" t="str">
        <f>"0000000000"&amp;②選手情報入力!J13</f>
        <v>0000000000</v>
      </c>
      <c r="L5" t="str">
        <f t="shared" si="1"/>
        <v>0000000</v>
      </c>
    </row>
    <row r="6" spans="1:12">
      <c r="A6" t="e">
        <f>IF(H6="","",RIGHT(①団体情報入力!$D$4,4))&amp;(D6&amp;"0000")+H6</f>
        <v>#VALUE!</v>
      </c>
      <c r="B6" t="str">
        <f>IF(H6="","",②選手情報入力!D14)</f>
        <v/>
      </c>
      <c r="C6" t="str">
        <f>IF(H6="","",②選手情報入力!E14)</f>
        <v/>
      </c>
      <c r="D6" t="str">
        <f>IF(H6="","",IF(②選手情報入力!G14="男",1,2))</f>
        <v/>
      </c>
      <c r="E6" t="str">
        <f t="shared" si="0"/>
        <v/>
      </c>
      <c r="F6" t="str">
        <f>IF(H6="","",①団体情報入力!$D$4)</f>
        <v/>
      </c>
      <c r="G6" t="str">
        <f>IF(H6="","",①団体情報入力!$D$6)</f>
        <v/>
      </c>
      <c r="H6" t="str">
        <f>IF(②選手情報入力!C14="","",②選手情報入力!C14)</f>
        <v/>
      </c>
      <c r="I6" t="str">
        <f>IF(H6="","",IF(②選手情報入力!I14="","",IF(D6=1,VLOOKUP(②選手情報入力!I14,種目情報!$A$3:$B$13,2,FALSE),VLOOKUP(②選手情報入力!I14,種目情報!$E$3:$F$15,2,FALSE))))</f>
        <v/>
      </c>
      <c r="J6" t="str">
        <f>IF(②選手情報入力!J14="","",L6)</f>
        <v/>
      </c>
      <c r="K6" t="str">
        <f>"0000000000"&amp;②選手情報入力!J14</f>
        <v>0000000000</v>
      </c>
      <c r="L6" t="str">
        <f t="shared" si="1"/>
        <v>0000000</v>
      </c>
    </row>
    <row r="7" spans="1:12">
      <c r="A7" t="e">
        <f>IF(H7="","",RIGHT(①団体情報入力!$D$4,4))&amp;(D7&amp;"0000")+H7</f>
        <v>#VALUE!</v>
      </c>
      <c r="B7" t="str">
        <f>IF(H7="","",②選手情報入力!D15)</f>
        <v/>
      </c>
      <c r="C7" t="str">
        <f>IF(H7="","",②選手情報入力!E15)</f>
        <v/>
      </c>
      <c r="D7" t="str">
        <f>IF(H7="","",IF(②選手情報入力!G15="男",1,2))</f>
        <v/>
      </c>
      <c r="E7" t="str">
        <f t="shared" si="0"/>
        <v/>
      </c>
      <c r="F7" t="str">
        <f>IF(H7="","",①団体情報入力!$D$4)</f>
        <v/>
      </c>
      <c r="G7" t="str">
        <f>IF(H7="","",①団体情報入力!$D$6)</f>
        <v/>
      </c>
      <c r="H7" t="str">
        <f>IF(②選手情報入力!C15="","",②選手情報入力!C15)</f>
        <v/>
      </c>
      <c r="I7" t="str">
        <f>IF(H7="","",IF(②選手情報入力!I15="","",IF(D7=1,VLOOKUP(②選手情報入力!I15,種目情報!$A$3:$B$13,2,FALSE),VLOOKUP(②選手情報入力!I15,種目情報!$E$3:$F$15,2,FALSE))))</f>
        <v/>
      </c>
      <c r="J7" t="str">
        <f>IF(②選手情報入力!J15="","",L7)</f>
        <v/>
      </c>
      <c r="K7" t="str">
        <f>"0000000000"&amp;②選手情報入力!J15</f>
        <v>0000000000</v>
      </c>
      <c r="L7" t="str">
        <f t="shared" si="1"/>
        <v>0000000</v>
      </c>
    </row>
    <row r="8" spans="1:12">
      <c r="A8" t="e">
        <f>IF(H8="","",RIGHT(①団体情報入力!$D$4,4))&amp;(D8&amp;"0000")+H8</f>
        <v>#VALUE!</v>
      </c>
      <c r="B8" t="str">
        <f>IF(H8="","",②選手情報入力!D16)</f>
        <v/>
      </c>
      <c r="C8" t="str">
        <f>IF(H8="","",②選手情報入力!E16)</f>
        <v/>
      </c>
      <c r="D8" t="str">
        <f>IF(H8="","",IF(②選手情報入力!G16="男",1,2))</f>
        <v/>
      </c>
      <c r="E8" t="str">
        <f t="shared" si="0"/>
        <v/>
      </c>
      <c r="F8" t="str">
        <f>IF(H8="","",①団体情報入力!$D$4)</f>
        <v/>
      </c>
      <c r="G8" t="str">
        <f>IF(H8="","",①団体情報入力!$D$6)</f>
        <v/>
      </c>
      <c r="H8" t="str">
        <f>IF(②選手情報入力!C16="","",②選手情報入力!C16)</f>
        <v/>
      </c>
      <c r="I8" t="str">
        <f>IF(H8="","",IF(②選手情報入力!I16="","",IF(D8=1,VLOOKUP(②選手情報入力!I16,種目情報!$A$3:$B$13,2,FALSE),VLOOKUP(②選手情報入力!I16,種目情報!$E$3:$F$15,2,FALSE))))</f>
        <v/>
      </c>
      <c r="J8" t="str">
        <f>IF(②選手情報入力!J16="","",L8)</f>
        <v/>
      </c>
      <c r="K8" t="str">
        <f>"0000000000"&amp;②選手情報入力!J16</f>
        <v>0000000000</v>
      </c>
      <c r="L8" t="str">
        <f t="shared" si="1"/>
        <v>0000000</v>
      </c>
    </row>
    <row r="9" spans="1:12">
      <c r="A9" t="e">
        <f>IF(H9="","",RIGHT(①団体情報入力!$D$4,4))&amp;(D9&amp;"0000")+H9</f>
        <v>#VALUE!</v>
      </c>
      <c r="B9" t="str">
        <f>IF(H9="","",②選手情報入力!D17)</f>
        <v/>
      </c>
      <c r="C9" t="str">
        <f>IF(H9="","",②選手情報入力!E17)</f>
        <v/>
      </c>
      <c r="D9" t="str">
        <f>IF(H9="","",IF(②選手情報入力!G17="男",1,2))</f>
        <v/>
      </c>
      <c r="E9" t="str">
        <f t="shared" si="0"/>
        <v/>
      </c>
      <c r="F9" t="str">
        <f>IF(H9="","",①団体情報入力!$D$4)</f>
        <v/>
      </c>
      <c r="G9" t="str">
        <f>IF(H9="","",①団体情報入力!$D$6)</f>
        <v/>
      </c>
      <c r="H9" t="str">
        <f>IF(②選手情報入力!C17="","",②選手情報入力!C17)</f>
        <v/>
      </c>
      <c r="I9" t="str">
        <f>IF(H9="","",IF(②選手情報入力!I17="","",IF(D9=1,VLOOKUP(②選手情報入力!I17,種目情報!$A$3:$B$13,2,FALSE),VLOOKUP(②選手情報入力!I17,種目情報!$E$3:$F$15,2,FALSE))))</f>
        <v/>
      </c>
      <c r="J9" t="str">
        <f>IF(②選手情報入力!J17="","",L9)</f>
        <v/>
      </c>
      <c r="K9" t="str">
        <f>"0000000000"&amp;②選手情報入力!J17</f>
        <v>0000000000</v>
      </c>
      <c r="L9" t="str">
        <f t="shared" si="1"/>
        <v>0000000</v>
      </c>
    </row>
    <row r="10" spans="1:12">
      <c r="A10" t="e">
        <f>IF(H10="","",RIGHT(①団体情報入力!$D$4,4))&amp;(D10&amp;"0000")+H10</f>
        <v>#VALUE!</v>
      </c>
      <c r="B10" t="str">
        <f>IF(H10="","",②選手情報入力!D18)</f>
        <v/>
      </c>
      <c r="C10" t="str">
        <f>IF(H10="","",②選手情報入力!E18)</f>
        <v/>
      </c>
      <c r="D10" t="str">
        <f>IF(H10="","",IF(②選手情報入力!G18="男",1,2))</f>
        <v/>
      </c>
      <c r="E10" t="str">
        <f t="shared" si="0"/>
        <v/>
      </c>
      <c r="F10" t="str">
        <f>IF(H10="","",①団体情報入力!$D$4)</f>
        <v/>
      </c>
      <c r="G10" t="str">
        <f>IF(H10="","",①団体情報入力!$D$6)</f>
        <v/>
      </c>
      <c r="H10" t="str">
        <f>IF(②選手情報入力!C18="","",②選手情報入力!C18)</f>
        <v/>
      </c>
      <c r="I10" t="str">
        <f>IF(H10="","",IF(②選手情報入力!I18="","",IF(D10=1,VLOOKUP(②選手情報入力!I18,種目情報!$A$3:$B$13,2,FALSE),VLOOKUP(②選手情報入力!I18,種目情報!$E$3:$F$15,2,FALSE))))</f>
        <v/>
      </c>
      <c r="J10" t="str">
        <f>IF(②選手情報入力!J18="","",L10)</f>
        <v/>
      </c>
      <c r="K10" t="str">
        <f>"0000000000"&amp;②選手情報入力!J18</f>
        <v>0000000000</v>
      </c>
      <c r="L10" t="str">
        <f t="shared" si="1"/>
        <v>0000000</v>
      </c>
    </row>
    <row r="11" spans="1:12">
      <c r="A11" t="e">
        <f>IF(H11="","",RIGHT(①団体情報入力!$D$4,4))&amp;(D11&amp;"0000")+H11</f>
        <v>#VALUE!</v>
      </c>
      <c r="B11" t="str">
        <f>IF(H11="","",②選手情報入力!D19)</f>
        <v/>
      </c>
      <c r="C11" t="str">
        <f>IF(H11="","",②選手情報入力!E19)</f>
        <v/>
      </c>
      <c r="D11" t="str">
        <f>IF(H11="","",IF(②選手情報入力!G19="男",1,2))</f>
        <v/>
      </c>
      <c r="E11" t="str">
        <f t="shared" si="0"/>
        <v/>
      </c>
      <c r="F11" t="str">
        <f>IF(H11="","",①団体情報入力!$D$4)</f>
        <v/>
      </c>
      <c r="G11" t="str">
        <f>IF(H11="","",①団体情報入力!$D$6)</f>
        <v/>
      </c>
      <c r="H11" t="str">
        <f>IF(②選手情報入力!C19="","",②選手情報入力!C19)</f>
        <v/>
      </c>
      <c r="I11" t="str">
        <f>IF(H11="","",IF(②選手情報入力!I19="","",IF(D11=1,VLOOKUP(②選手情報入力!I19,種目情報!$A$3:$B$13,2,FALSE),VLOOKUP(②選手情報入力!I19,種目情報!$E$3:$F$15,2,FALSE))))</f>
        <v/>
      </c>
      <c r="J11" t="str">
        <f>IF(②選手情報入力!J19="","",L11)</f>
        <v/>
      </c>
      <c r="K11" t="str">
        <f>"0000000000"&amp;②選手情報入力!J19</f>
        <v>0000000000</v>
      </c>
      <c r="L11" t="str">
        <f t="shared" si="1"/>
        <v>0000000</v>
      </c>
    </row>
    <row r="12" spans="1:12">
      <c r="A12" t="e">
        <f>IF(H12="","",RIGHT(①団体情報入力!$D$4,4))&amp;(D12&amp;"0000")+H12</f>
        <v>#VALUE!</v>
      </c>
      <c r="B12" t="str">
        <f>IF(H12="","",②選手情報入力!D20)</f>
        <v/>
      </c>
      <c r="C12" t="str">
        <f>IF(H12="","",②選手情報入力!E20)</f>
        <v/>
      </c>
      <c r="D12" t="str">
        <f>IF(H12="","",IF(②選手情報入力!G20="男",1,2))</f>
        <v/>
      </c>
      <c r="E12" t="str">
        <f t="shared" si="0"/>
        <v/>
      </c>
      <c r="F12" t="str">
        <f>IF(H12="","",①団体情報入力!$D$4)</f>
        <v/>
      </c>
      <c r="G12" t="str">
        <f>IF(H12="","",①団体情報入力!$D$6)</f>
        <v/>
      </c>
      <c r="H12" t="str">
        <f>IF(②選手情報入力!C20="","",②選手情報入力!C20)</f>
        <v/>
      </c>
      <c r="I12" t="str">
        <f>IF(H12="","",IF(②選手情報入力!I20="","",IF(D12=1,VLOOKUP(②選手情報入力!I20,種目情報!$A$3:$B$13,2,FALSE),VLOOKUP(②選手情報入力!I20,種目情報!$E$3:$F$15,2,FALSE))))</f>
        <v/>
      </c>
      <c r="J12" t="str">
        <f>IF(②選手情報入力!J20="","",L12)</f>
        <v/>
      </c>
      <c r="K12" t="str">
        <f>"0000000000"&amp;②選手情報入力!J20</f>
        <v>0000000000</v>
      </c>
      <c r="L12" t="str">
        <f t="shared" si="1"/>
        <v>0000000</v>
      </c>
    </row>
    <row r="13" spans="1:12">
      <c r="A13" t="e">
        <f>IF(H13="","",RIGHT(①団体情報入力!$D$4,4))&amp;(D13&amp;"0000")+H13</f>
        <v>#VALUE!</v>
      </c>
      <c r="B13" t="str">
        <f>IF(H13="","",②選手情報入力!D21)</f>
        <v/>
      </c>
      <c r="C13" t="str">
        <f>IF(H13="","",②選手情報入力!E21)</f>
        <v/>
      </c>
      <c r="D13" t="str">
        <f>IF(H13="","",IF(②選手情報入力!G21="男",1,2))</f>
        <v/>
      </c>
      <c r="E13" t="str">
        <f t="shared" si="0"/>
        <v/>
      </c>
      <c r="F13" t="str">
        <f>IF(H13="","",①団体情報入力!$D$4)</f>
        <v/>
      </c>
      <c r="G13" t="str">
        <f>IF(H13="","",①団体情報入力!$D$6)</f>
        <v/>
      </c>
      <c r="H13" t="str">
        <f>IF(②選手情報入力!C21="","",②選手情報入力!C21)</f>
        <v/>
      </c>
      <c r="I13" t="str">
        <f>IF(H13="","",IF(②選手情報入力!I21="","",IF(D13=1,VLOOKUP(②選手情報入力!I21,種目情報!$A$3:$B$13,2,FALSE),VLOOKUP(②選手情報入力!I21,種目情報!$E$3:$F$15,2,FALSE))))</f>
        <v/>
      </c>
      <c r="J13" t="str">
        <f>IF(②選手情報入力!J21="","",L13)</f>
        <v/>
      </c>
      <c r="K13" t="str">
        <f>"0000000000"&amp;②選手情報入力!J21</f>
        <v>0000000000</v>
      </c>
      <c r="L13" t="str">
        <f t="shared" si="1"/>
        <v>0000000</v>
      </c>
    </row>
    <row r="14" spans="1:12">
      <c r="A14" t="e">
        <f>IF(H14="","",RIGHT(①団体情報入力!$D$4,4))&amp;(D14&amp;"0000")+H14</f>
        <v>#VALUE!</v>
      </c>
      <c r="B14" t="str">
        <f>IF(H14="","",②選手情報入力!D22)</f>
        <v/>
      </c>
      <c r="C14" t="str">
        <f>IF(H14="","",②選手情報入力!E22)</f>
        <v/>
      </c>
      <c r="D14" t="str">
        <f>IF(H14="","",IF(②選手情報入力!G22="男",1,2))</f>
        <v/>
      </c>
      <c r="E14" t="str">
        <f t="shared" si="0"/>
        <v/>
      </c>
      <c r="F14" t="str">
        <f>IF(H14="","",①団体情報入力!$D$4)</f>
        <v/>
      </c>
      <c r="G14" t="str">
        <f>IF(H14="","",①団体情報入力!$D$6)</f>
        <v/>
      </c>
      <c r="H14" t="str">
        <f>IF(②選手情報入力!C22="","",②選手情報入力!C22)</f>
        <v/>
      </c>
      <c r="I14" t="str">
        <f>IF(H14="","",IF(②選手情報入力!I22="","",IF(D14=1,VLOOKUP(②選手情報入力!I22,種目情報!$A$3:$B$13,2,FALSE),VLOOKUP(②選手情報入力!I22,種目情報!$E$3:$F$15,2,FALSE))))</f>
        <v/>
      </c>
      <c r="J14" t="str">
        <f>IF(②選手情報入力!J22="","",L14)</f>
        <v/>
      </c>
      <c r="K14" t="str">
        <f>"0000000000"&amp;②選手情報入力!J22</f>
        <v>0000000000</v>
      </c>
      <c r="L14" t="str">
        <f t="shared" si="1"/>
        <v>0000000</v>
      </c>
    </row>
    <row r="15" spans="1:12">
      <c r="A15" t="e">
        <f>IF(H15="","",RIGHT(①団体情報入力!$D$4,4))&amp;(D15&amp;"0000")+H15</f>
        <v>#VALUE!</v>
      </c>
      <c r="B15" t="str">
        <f>IF(H15="","",②選手情報入力!D23)</f>
        <v/>
      </c>
      <c r="C15" t="str">
        <f>IF(H15="","",②選手情報入力!E23)</f>
        <v/>
      </c>
      <c r="D15" t="str">
        <f>IF(H15="","",IF(②選手情報入力!G23="男",1,2))</f>
        <v/>
      </c>
      <c r="E15" t="str">
        <f t="shared" si="0"/>
        <v/>
      </c>
      <c r="F15" t="str">
        <f>IF(H15="","",①団体情報入力!$D$4)</f>
        <v/>
      </c>
      <c r="G15" t="str">
        <f>IF(H15="","",①団体情報入力!$D$6)</f>
        <v/>
      </c>
      <c r="H15" t="str">
        <f>IF(②選手情報入力!C23="","",②選手情報入力!C23)</f>
        <v/>
      </c>
      <c r="I15" t="str">
        <f>IF(H15="","",IF(②選手情報入力!I23="","",IF(D15=1,VLOOKUP(②選手情報入力!I23,種目情報!$A$3:$B$13,2,FALSE),VLOOKUP(②選手情報入力!I23,種目情報!$E$3:$F$15,2,FALSE))))</f>
        <v/>
      </c>
      <c r="J15" t="str">
        <f>IF(②選手情報入力!J23="","",L15)</f>
        <v/>
      </c>
      <c r="K15" t="str">
        <f>"0000000000"&amp;②選手情報入力!J23</f>
        <v>0000000000</v>
      </c>
      <c r="L15" t="str">
        <f t="shared" si="1"/>
        <v>0000000</v>
      </c>
    </row>
    <row r="16" spans="1:12">
      <c r="A16" t="e">
        <f>IF(H16="","",RIGHT(①団体情報入力!$D$4,4))&amp;(D16&amp;"0000")+H16</f>
        <v>#VALUE!</v>
      </c>
      <c r="B16" t="str">
        <f>IF(H16="","",②選手情報入力!D24)</f>
        <v/>
      </c>
      <c r="C16" t="str">
        <f>IF(H16="","",②選手情報入力!E24)</f>
        <v/>
      </c>
      <c r="D16" t="str">
        <f>IF(H16="","",IF(②選手情報入力!G24="男",1,2))</f>
        <v/>
      </c>
      <c r="E16" t="str">
        <f t="shared" si="0"/>
        <v/>
      </c>
      <c r="F16" t="str">
        <f>IF(H16="","",①団体情報入力!$D$4)</f>
        <v/>
      </c>
      <c r="G16" t="str">
        <f>IF(H16="","",①団体情報入力!$D$6)</f>
        <v/>
      </c>
      <c r="H16" t="str">
        <f>IF(②選手情報入力!C24="","",②選手情報入力!C24)</f>
        <v/>
      </c>
      <c r="I16" t="str">
        <f>IF(H16="","",IF(②選手情報入力!I24="","",IF(D16=1,VLOOKUP(②選手情報入力!I24,種目情報!$A$3:$B$13,2,FALSE),VLOOKUP(②選手情報入力!I24,種目情報!$E$3:$F$15,2,FALSE))))</f>
        <v/>
      </c>
      <c r="J16" t="str">
        <f>IF(②選手情報入力!J24="","",L16)</f>
        <v/>
      </c>
      <c r="K16" t="str">
        <f>"0000000000"&amp;②選手情報入力!J24</f>
        <v>0000000000</v>
      </c>
      <c r="L16" t="str">
        <f t="shared" si="1"/>
        <v>0000000</v>
      </c>
    </row>
    <row r="17" spans="1:12">
      <c r="A17" t="e">
        <f>IF(H17="","",RIGHT(①団体情報入力!$D$4,4))&amp;(D17&amp;"0000")+H17</f>
        <v>#VALUE!</v>
      </c>
      <c r="B17" t="str">
        <f>IF(H17="","",②選手情報入力!D25)</f>
        <v/>
      </c>
      <c r="C17" t="str">
        <f>IF(H17="","",②選手情報入力!E25)</f>
        <v/>
      </c>
      <c r="D17" t="str">
        <f>IF(H17="","",IF(②選手情報入力!G25="男",1,2))</f>
        <v/>
      </c>
      <c r="E17" t="str">
        <f t="shared" si="0"/>
        <v/>
      </c>
      <c r="F17" t="str">
        <f>IF(H17="","",①団体情報入力!$D$4)</f>
        <v/>
      </c>
      <c r="G17" t="str">
        <f>IF(H17="","",①団体情報入力!$D$6)</f>
        <v/>
      </c>
      <c r="H17" t="str">
        <f>IF(②選手情報入力!C25="","",②選手情報入力!C25)</f>
        <v/>
      </c>
      <c r="I17" t="str">
        <f>IF(H17="","",IF(②選手情報入力!I25="","",IF(D17=1,VLOOKUP(②選手情報入力!I25,種目情報!$A$3:$B$13,2,FALSE),VLOOKUP(②選手情報入力!I25,種目情報!$E$3:$F$15,2,FALSE))))</f>
        <v/>
      </c>
      <c r="J17" t="str">
        <f>IF(②選手情報入力!J25="","",L17)</f>
        <v/>
      </c>
      <c r="K17" t="str">
        <f>"0000000000"&amp;②選手情報入力!J25</f>
        <v>0000000000</v>
      </c>
      <c r="L17" t="str">
        <f t="shared" si="1"/>
        <v>0000000</v>
      </c>
    </row>
    <row r="18" spans="1:12">
      <c r="A18" t="e">
        <f>IF(H18="","",RIGHT(①団体情報入力!$D$4,4))&amp;(D18&amp;"0000")+H18</f>
        <v>#VALUE!</v>
      </c>
      <c r="B18" t="str">
        <f>IF(H18="","",②選手情報入力!D26)</f>
        <v/>
      </c>
      <c r="C18" t="str">
        <f>IF(H18="","",②選手情報入力!E26)</f>
        <v/>
      </c>
      <c r="D18" t="str">
        <f>IF(H18="","",IF(②選手情報入力!G26="男",1,2))</f>
        <v/>
      </c>
      <c r="E18" t="str">
        <f t="shared" si="0"/>
        <v/>
      </c>
      <c r="F18" t="str">
        <f>IF(H18="","",①団体情報入力!$D$4)</f>
        <v/>
      </c>
      <c r="G18" t="str">
        <f>IF(H18="","",①団体情報入力!$D$6)</f>
        <v/>
      </c>
      <c r="H18" t="str">
        <f>IF(②選手情報入力!C26="","",②選手情報入力!C26)</f>
        <v/>
      </c>
      <c r="I18" t="str">
        <f>IF(H18="","",IF(②選手情報入力!I26="","",IF(D18=1,VLOOKUP(②選手情報入力!I26,種目情報!$A$3:$B$13,2,FALSE),VLOOKUP(②選手情報入力!I26,種目情報!$E$3:$F$15,2,FALSE))))</f>
        <v/>
      </c>
      <c r="J18" t="str">
        <f>IF(②選手情報入力!J26="","",L18)</f>
        <v/>
      </c>
      <c r="K18" t="str">
        <f>"0000000000"&amp;②選手情報入力!J26</f>
        <v>0000000000</v>
      </c>
      <c r="L18" t="str">
        <f t="shared" si="1"/>
        <v>0000000</v>
      </c>
    </row>
    <row r="19" spans="1:12">
      <c r="A19" t="e">
        <f>IF(H19="","",RIGHT(①団体情報入力!$D$4,4))&amp;(D19&amp;"0000")+H19</f>
        <v>#VALUE!</v>
      </c>
      <c r="B19" t="str">
        <f>IF(H19="","",②選手情報入力!D27)</f>
        <v/>
      </c>
      <c r="C19" t="str">
        <f>IF(H19="","",②選手情報入力!E27)</f>
        <v/>
      </c>
      <c r="D19" t="str">
        <f>IF(H19="","",IF(②選手情報入力!G27="男",1,2))</f>
        <v/>
      </c>
      <c r="E19" t="str">
        <f t="shared" si="0"/>
        <v/>
      </c>
      <c r="F19" t="str">
        <f>IF(H19="","",①団体情報入力!$D$4)</f>
        <v/>
      </c>
      <c r="G19" t="str">
        <f>IF(H19="","",①団体情報入力!$D$6)</f>
        <v/>
      </c>
      <c r="H19" t="str">
        <f>IF(②選手情報入力!C27="","",②選手情報入力!C27)</f>
        <v/>
      </c>
      <c r="I19" t="str">
        <f>IF(H19="","",IF(②選手情報入力!I27="","",IF(D19=1,VLOOKUP(②選手情報入力!I27,種目情報!$A$3:$B$13,2,FALSE),VLOOKUP(②選手情報入力!I27,種目情報!$E$3:$F$15,2,FALSE))))</f>
        <v/>
      </c>
      <c r="J19" t="str">
        <f>IF(②選手情報入力!J27="","",L19)</f>
        <v/>
      </c>
      <c r="K19" t="str">
        <f>"0000000000"&amp;②選手情報入力!J27</f>
        <v>0000000000</v>
      </c>
      <c r="L19" t="str">
        <f t="shared" si="1"/>
        <v>0000000</v>
      </c>
    </row>
    <row r="20" spans="1:12">
      <c r="A20" t="e">
        <f>IF(H20="","",RIGHT(①団体情報入力!$D$4,4))&amp;(D20&amp;"0000")+H20</f>
        <v>#VALUE!</v>
      </c>
      <c r="B20" t="str">
        <f>IF(H20="","",②選手情報入力!D28)</f>
        <v/>
      </c>
      <c r="C20" t="str">
        <f>IF(H20="","",②選手情報入力!E28)</f>
        <v/>
      </c>
      <c r="D20" t="str">
        <f>IF(H20="","",IF(②選手情報入力!G28="男",1,2))</f>
        <v/>
      </c>
      <c r="E20" t="str">
        <f t="shared" si="0"/>
        <v/>
      </c>
      <c r="F20" t="str">
        <f>IF(H20="","",①団体情報入力!$D$4)</f>
        <v/>
      </c>
      <c r="G20" t="str">
        <f>IF(H20="","",①団体情報入力!$D$6)</f>
        <v/>
      </c>
      <c r="H20" t="str">
        <f>IF(②選手情報入力!C28="","",②選手情報入力!C28)</f>
        <v/>
      </c>
      <c r="I20" t="str">
        <f>IF(H20="","",IF(②選手情報入力!I28="","",IF(D20=1,VLOOKUP(②選手情報入力!I28,種目情報!$A$3:$B$13,2,FALSE),VLOOKUP(②選手情報入力!I28,種目情報!$E$3:$F$15,2,FALSE))))</f>
        <v/>
      </c>
      <c r="J20" t="str">
        <f>IF(②選手情報入力!J28="","",L20)</f>
        <v/>
      </c>
      <c r="K20" t="str">
        <f>"0000000000"&amp;②選手情報入力!J28</f>
        <v>0000000000</v>
      </c>
      <c r="L20" t="str">
        <f t="shared" si="1"/>
        <v>0000000</v>
      </c>
    </row>
    <row r="21" spans="1:12">
      <c r="A21" t="e">
        <f>IF(H21="","",RIGHT(①団体情報入力!$D$4,4))&amp;(D21&amp;"0000")+H21</f>
        <v>#VALUE!</v>
      </c>
      <c r="B21" t="str">
        <f>IF(H21="","",②選手情報入力!D29)</f>
        <v/>
      </c>
      <c r="C21" t="str">
        <f>IF(H21="","",②選手情報入力!E29)</f>
        <v/>
      </c>
      <c r="D21" t="str">
        <f>IF(H21="","",IF(②選手情報入力!G29="男",1,2))</f>
        <v/>
      </c>
      <c r="E21" t="str">
        <f t="shared" si="0"/>
        <v/>
      </c>
      <c r="F21" t="str">
        <f>IF(H21="","",①団体情報入力!$D$4)</f>
        <v/>
      </c>
      <c r="G21" t="str">
        <f>IF(H21="","",①団体情報入力!$D$6)</f>
        <v/>
      </c>
      <c r="H21" t="str">
        <f>IF(②選手情報入力!C29="","",②選手情報入力!C29)</f>
        <v/>
      </c>
      <c r="I21" t="str">
        <f>IF(H21="","",IF(②選手情報入力!I29="","",IF(D21=1,VLOOKUP(②選手情報入力!I29,種目情報!$A$3:$B$13,2,FALSE),VLOOKUP(②選手情報入力!I29,種目情報!$E$3:$F$15,2,FALSE))))</f>
        <v/>
      </c>
      <c r="J21" t="str">
        <f>IF(②選手情報入力!J29="","",L21)</f>
        <v/>
      </c>
      <c r="K21" t="str">
        <f>"0000000000"&amp;②選手情報入力!J29</f>
        <v>0000000000</v>
      </c>
      <c r="L21" t="str">
        <f t="shared" si="1"/>
        <v>0000000</v>
      </c>
    </row>
    <row r="22" spans="1:12">
      <c r="A22" t="e">
        <f>IF(H22="","",RIGHT(①団体情報入力!$D$4,4))&amp;(D22&amp;"0000")+H22</f>
        <v>#VALUE!</v>
      </c>
      <c r="B22" t="str">
        <f>IF(H22="","",②選手情報入力!D30)</f>
        <v/>
      </c>
      <c r="C22" t="str">
        <f>IF(H22="","",②選手情報入力!E30)</f>
        <v/>
      </c>
      <c r="D22" t="str">
        <f>IF(H22="","",IF(②選手情報入力!G30="男",1,2))</f>
        <v/>
      </c>
      <c r="E22" t="str">
        <f t="shared" si="0"/>
        <v/>
      </c>
      <c r="F22" t="str">
        <f>IF(H22="","",①団体情報入力!$D$4)</f>
        <v/>
      </c>
      <c r="G22" t="str">
        <f>IF(H22="","",①団体情報入力!$D$6)</f>
        <v/>
      </c>
      <c r="H22" t="str">
        <f>IF(②選手情報入力!C30="","",②選手情報入力!C30)</f>
        <v/>
      </c>
      <c r="I22" t="str">
        <f>IF(H22="","",IF(②選手情報入力!I30="","",IF(D22=1,VLOOKUP(②選手情報入力!I30,種目情報!$A$3:$B$13,2,FALSE),VLOOKUP(②選手情報入力!I30,種目情報!$E$3:$F$15,2,FALSE))))</f>
        <v/>
      </c>
      <c r="J22" t="str">
        <f>IF(②選手情報入力!J30="","",L22)</f>
        <v/>
      </c>
      <c r="K22" t="str">
        <f>"0000000000"&amp;②選手情報入力!J30</f>
        <v>0000000000</v>
      </c>
      <c r="L22" t="str">
        <f t="shared" si="1"/>
        <v>0000000</v>
      </c>
    </row>
    <row r="23" spans="1:12">
      <c r="A23" t="e">
        <f>IF(H23="","",RIGHT(①団体情報入力!$D$4,4))&amp;(D23&amp;"0000")+H23</f>
        <v>#VALUE!</v>
      </c>
      <c r="B23" t="str">
        <f>IF(H23="","",②選手情報入力!D31)</f>
        <v/>
      </c>
      <c r="C23" t="str">
        <f>IF(H23="","",②選手情報入力!E31)</f>
        <v/>
      </c>
      <c r="D23" t="str">
        <f>IF(H23="","",IF(②選手情報入力!G31="男",1,2))</f>
        <v/>
      </c>
      <c r="E23" t="str">
        <f t="shared" si="0"/>
        <v/>
      </c>
      <c r="F23" t="str">
        <f>IF(H23="","",①団体情報入力!$D$4)</f>
        <v/>
      </c>
      <c r="G23" t="str">
        <f>IF(H23="","",①団体情報入力!$D$6)</f>
        <v/>
      </c>
      <c r="H23" t="str">
        <f>IF(②選手情報入力!C31="","",②選手情報入力!C31)</f>
        <v/>
      </c>
      <c r="I23" t="str">
        <f>IF(H23="","",IF(②選手情報入力!I31="","",IF(D23=1,VLOOKUP(②選手情報入力!I31,種目情報!$A$3:$B$13,2,FALSE),VLOOKUP(②選手情報入力!I31,種目情報!$E$3:$F$15,2,FALSE))))</f>
        <v/>
      </c>
      <c r="J23" t="str">
        <f>IF(②選手情報入力!J31="","",L23)</f>
        <v/>
      </c>
      <c r="K23" t="str">
        <f>"0000000000"&amp;②選手情報入力!J31</f>
        <v>0000000000</v>
      </c>
      <c r="L23" t="str">
        <f t="shared" si="1"/>
        <v>0000000</v>
      </c>
    </row>
    <row r="24" spans="1:12">
      <c r="A24" t="e">
        <f>IF(H24="","",RIGHT(①団体情報入力!$D$4,4))&amp;(D24&amp;"0000")+H24</f>
        <v>#VALUE!</v>
      </c>
      <c r="B24" t="str">
        <f>IF(H24="","",②選手情報入力!D32)</f>
        <v/>
      </c>
      <c r="C24" t="str">
        <f>IF(H24="","",②選手情報入力!E32)</f>
        <v/>
      </c>
      <c r="D24" t="str">
        <f>IF(H24="","",IF(②選手情報入力!G32="男",1,2))</f>
        <v/>
      </c>
      <c r="E24" t="str">
        <f t="shared" si="0"/>
        <v/>
      </c>
      <c r="F24" t="str">
        <f>IF(H24="","",①団体情報入力!$D$4)</f>
        <v/>
      </c>
      <c r="G24" t="str">
        <f>IF(H24="","",①団体情報入力!$D$6)</f>
        <v/>
      </c>
      <c r="H24" t="str">
        <f>IF(②選手情報入力!C32="","",②選手情報入力!C32)</f>
        <v/>
      </c>
      <c r="I24" t="str">
        <f>IF(H24="","",IF(②選手情報入力!I32="","",IF(D24=1,VLOOKUP(②選手情報入力!I32,種目情報!$A$3:$B$13,2,FALSE),VLOOKUP(②選手情報入力!I32,種目情報!$E$3:$F$15,2,FALSE))))</f>
        <v/>
      </c>
      <c r="J24" t="str">
        <f>IF(②選手情報入力!J32="","",L24)</f>
        <v/>
      </c>
      <c r="K24" t="str">
        <f>"0000000000"&amp;②選手情報入力!J32</f>
        <v>0000000000</v>
      </c>
      <c r="L24" t="str">
        <f t="shared" si="1"/>
        <v>0000000</v>
      </c>
    </row>
    <row r="25" spans="1:12">
      <c r="A25" t="e">
        <f>IF(H25="","",RIGHT(①団体情報入力!$D$4,4))&amp;(D25&amp;"0000")+H25</f>
        <v>#VALUE!</v>
      </c>
      <c r="B25" t="str">
        <f>IF(H25="","",②選手情報入力!D33)</f>
        <v/>
      </c>
      <c r="C25" t="str">
        <f>IF(H25="","",②選手情報入力!E33)</f>
        <v/>
      </c>
      <c r="D25" t="str">
        <f>IF(H25="","",IF(②選手情報入力!G33="男",1,2))</f>
        <v/>
      </c>
      <c r="E25" t="str">
        <f t="shared" si="0"/>
        <v/>
      </c>
      <c r="F25" t="str">
        <f>IF(H25="","",①団体情報入力!$D$4)</f>
        <v/>
      </c>
      <c r="G25" t="str">
        <f>IF(H25="","",①団体情報入力!$D$6)</f>
        <v/>
      </c>
      <c r="H25" t="str">
        <f>IF(②選手情報入力!C33="","",②選手情報入力!C33)</f>
        <v/>
      </c>
      <c r="I25" t="str">
        <f>IF(H25="","",IF(②選手情報入力!I33="","",IF(D25=1,VLOOKUP(②選手情報入力!I33,種目情報!$A$3:$B$13,2,FALSE),VLOOKUP(②選手情報入力!I33,種目情報!$E$3:$F$15,2,FALSE))))</f>
        <v/>
      </c>
      <c r="J25" t="str">
        <f>IF(②選手情報入力!J33="","",L25)</f>
        <v/>
      </c>
      <c r="K25" t="str">
        <f>"0000000000"&amp;②選手情報入力!J33</f>
        <v>0000000000</v>
      </c>
      <c r="L25" t="str">
        <f t="shared" si="1"/>
        <v>0000000</v>
      </c>
    </row>
    <row r="26" spans="1:12">
      <c r="A26" t="e">
        <f>IF(H26="","",RIGHT(①団体情報入力!$D$4,4))&amp;(D26&amp;"0000")+H26</f>
        <v>#VALUE!</v>
      </c>
      <c r="B26" t="str">
        <f>IF(H26="","",②選手情報入力!D34)</f>
        <v/>
      </c>
      <c r="C26" t="str">
        <f>IF(H26="","",②選手情報入力!E34)</f>
        <v/>
      </c>
      <c r="D26" t="str">
        <f>IF(H26="","",IF(②選手情報入力!G34="男",1,2))</f>
        <v/>
      </c>
      <c r="E26" t="str">
        <f t="shared" si="0"/>
        <v/>
      </c>
      <c r="F26" t="str">
        <f>IF(H26="","",①団体情報入力!$D$4)</f>
        <v/>
      </c>
      <c r="G26" t="str">
        <f>IF(H26="","",①団体情報入力!$D$6)</f>
        <v/>
      </c>
      <c r="H26" t="str">
        <f>IF(②選手情報入力!C34="","",②選手情報入力!C34)</f>
        <v/>
      </c>
      <c r="I26" t="str">
        <f>IF(H26="","",IF(②選手情報入力!I34="","",IF(D26=1,VLOOKUP(②選手情報入力!I34,種目情報!$A$3:$B$13,2,FALSE),VLOOKUP(②選手情報入力!I34,種目情報!$E$3:$F$15,2,FALSE))))</f>
        <v/>
      </c>
      <c r="J26" t="str">
        <f>IF(②選手情報入力!J34="","",L26)</f>
        <v/>
      </c>
      <c r="K26" t="str">
        <f>"0000000000"&amp;②選手情報入力!J34</f>
        <v>0000000000</v>
      </c>
      <c r="L26" t="str">
        <f t="shared" si="1"/>
        <v>0000000</v>
      </c>
    </row>
    <row r="27" spans="1:12">
      <c r="A27" t="e">
        <f>IF(H27="","",RIGHT(①団体情報入力!$D$4,4))&amp;(D27&amp;"0000")+H27</f>
        <v>#VALUE!</v>
      </c>
      <c r="B27" t="str">
        <f>IF(H27="","",②選手情報入力!D35)</f>
        <v/>
      </c>
      <c r="C27" t="str">
        <f>IF(H27="","",②選手情報入力!E35)</f>
        <v/>
      </c>
      <c r="D27" t="str">
        <f>IF(H27="","",IF(②選手情報入力!G35="男",1,2))</f>
        <v/>
      </c>
      <c r="E27" t="str">
        <f t="shared" si="0"/>
        <v/>
      </c>
      <c r="F27" t="str">
        <f>IF(H27="","",①団体情報入力!$D$4)</f>
        <v/>
      </c>
      <c r="G27" t="str">
        <f>IF(H27="","",①団体情報入力!$D$6)</f>
        <v/>
      </c>
      <c r="H27" t="str">
        <f>IF(②選手情報入力!C35="","",②選手情報入力!C35)</f>
        <v/>
      </c>
      <c r="I27" t="str">
        <f>IF(H27="","",IF(②選手情報入力!I35="","",IF(D27=1,VLOOKUP(②選手情報入力!I35,種目情報!$A$3:$B$13,2,FALSE),VLOOKUP(②選手情報入力!I35,種目情報!$E$3:$F$15,2,FALSE))))</f>
        <v/>
      </c>
      <c r="J27" t="str">
        <f>IF(②選手情報入力!J35="","",L27)</f>
        <v/>
      </c>
      <c r="K27" t="str">
        <f>"0000000000"&amp;②選手情報入力!J35</f>
        <v>0000000000</v>
      </c>
      <c r="L27" t="str">
        <f t="shared" si="1"/>
        <v>0000000</v>
      </c>
    </row>
    <row r="28" spans="1:12">
      <c r="A28" t="e">
        <f>IF(H28="","",RIGHT(①団体情報入力!$D$4,4))&amp;(D28&amp;"0000")+H28</f>
        <v>#VALUE!</v>
      </c>
      <c r="B28" t="str">
        <f>IF(H28="","",②選手情報入力!D36)</f>
        <v/>
      </c>
      <c r="C28" t="str">
        <f>IF(H28="","",②選手情報入力!E36)</f>
        <v/>
      </c>
      <c r="D28" t="str">
        <f>IF(H28="","",IF(②選手情報入力!G36="男",1,2))</f>
        <v/>
      </c>
      <c r="E28" t="str">
        <f t="shared" si="0"/>
        <v/>
      </c>
      <c r="F28" t="str">
        <f>IF(H28="","",①団体情報入力!$D$4)</f>
        <v/>
      </c>
      <c r="G28" t="str">
        <f>IF(H28="","",①団体情報入力!$D$6)</f>
        <v/>
      </c>
      <c r="H28" t="str">
        <f>IF(②選手情報入力!C36="","",②選手情報入力!C36)</f>
        <v/>
      </c>
      <c r="I28" t="str">
        <f>IF(H28="","",IF(②選手情報入力!I36="","",IF(D28=1,VLOOKUP(②選手情報入力!I36,種目情報!$A$3:$B$13,2,FALSE),VLOOKUP(②選手情報入力!I36,種目情報!$E$3:$F$15,2,FALSE))))</f>
        <v/>
      </c>
      <c r="J28" t="str">
        <f>IF(②選手情報入力!J36="","",L28)</f>
        <v/>
      </c>
      <c r="K28" t="str">
        <f>"0000000000"&amp;②選手情報入力!J36</f>
        <v>0000000000</v>
      </c>
      <c r="L28" t="str">
        <f t="shared" si="1"/>
        <v>0000000</v>
      </c>
    </row>
    <row r="29" spans="1:12">
      <c r="A29" t="e">
        <f>IF(H29="","",RIGHT(①団体情報入力!$D$4,4))&amp;(D29&amp;"0000")+H29</f>
        <v>#VALUE!</v>
      </c>
      <c r="B29" t="str">
        <f>IF(H29="","",②選手情報入力!D37)</f>
        <v/>
      </c>
      <c r="C29" t="str">
        <f>IF(H29="","",②選手情報入力!E37)</f>
        <v/>
      </c>
      <c r="D29" t="str">
        <f>IF(H29="","",IF(②選手情報入力!G37="男",1,2))</f>
        <v/>
      </c>
      <c r="E29" t="str">
        <f t="shared" si="0"/>
        <v/>
      </c>
      <c r="F29" t="str">
        <f>IF(H29="","",①団体情報入力!$D$4)</f>
        <v/>
      </c>
      <c r="G29" t="str">
        <f>IF(H29="","",①団体情報入力!$D$6)</f>
        <v/>
      </c>
      <c r="H29" t="str">
        <f>IF(②選手情報入力!C37="","",②選手情報入力!C37)</f>
        <v/>
      </c>
      <c r="I29" t="str">
        <f>IF(H29="","",IF(②選手情報入力!I37="","",IF(D29=1,VLOOKUP(②選手情報入力!I37,種目情報!$A$3:$B$13,2,FALSE),VLOOKUP(②選手情報入力!I37,種目情報!$E$3:$F$15,2,FALSE))))</f>
        <v/>
      </c>
      <c r="J29" t="str">
        <f>IF(②選手情報入力!J37="","",L29)</f>
        <v/>
      </c>
      <c r="K29" t="str">
        <f>"0000000000"&amp;②選手情報入力!J37</f>
        <v>0000000000</v>
      </c>
      <c r="L29" t="str">
        <f t="shared" si="1"/>
        <v>0000000</v>
      </c>
    </row>
    <row r="30" spans="1:12">
      <c r="A30" t="e">
        <f>IF(H30="","",RIGHT(①団体情報入力!$D$4,4))&amp;(D30&amp;"0000")+H30</f>
        <v>#VALUE!</v>
      </c>
      <c r="B30" t="str">
        <f>IF(H30="","",②選手情報入力!D38)</f>
        <v/>
      </c>
      <c r="C30" t="str">
        <f>IF(H30="","",②選手情報入力!E38)</f>
        <v/>
      </c>
      <c r="D30" t="str">
        <f>IF(H30="","",IF(②選手情報入力!G38="男",1,2))</f>
        <v/>
      </c>
      <c r="E30" t="str">
        <f t="shared" si="0"/>
        <v/>
      </c>
      <c r="F30" t="str">
        <f>IF(H30="","",①団体情報入力!$D$4)</f>
        <v/>
      </c>
      <c r="G30" t="str">
        <f>IF(H30="","",①団体情報入力!$D$6)</f>
        <v/>
      </c>
      <c r="H30" t="str">
        <f>IF(②選手情報入力!C38="","",②選手情報入力!C38)</f>
        <v/>
      </c>
      <c r="I30" t="str">
        <f>IF(H30="","",IF(②選手情報入力!I38="","",IF(D30=1,VLOOKUP(②選手情報入力!I38,種目情報!$A$3:$B$13,2,FALSE),VLOOKUP(②選手情報入力!I38,種目情報!$E$3:$F$15,2,FALSE))))</f>
        <v/>
      </c>
      <c r="J30" t="str">
        <f>IF(②選手情報入力!J38="","",L30)</f>
        <v/>
      </c>
      <c r="K30" t="str">
        <f>"0000000000"&amp;②選手情報入力!J38</f>
        <v>0000000000</v>
      </c>
      <c r="L30" t="str">
        <f t="shared" si="1"/>
        <v>0000000</v>
      </c>
    </row>
    <row r="31" spans="1:12">
      <c r="A31" t="e">
        <f>IF(H31="","",RIGHT(①団体情報入力!$D$4,4))&amp;(D31&amp;"0000")+H31</f>
        <v>#VALUE!</v>
      </c>
      <c r="B31" t="str">
        <f>IF(H31="","",②選手情報入力!D39)</f>
        <v/>
      </c>
      <c r="C31" t="str">
        <f>IF(H31="","",②選手情報入力!E39)</f>
        <v/>
      </c>
      <c r="D31" t="str">
        <f>IF(H31="","",IF(②選手情報入力!G39="男",1,2))</f>
        <v/>
      </c>
      <c r="E31" t="str">
        <f t="shared" si="0"/>
        <v/>
      </c>
      <c r="F31" t="str">
        <f>IF(H31="","",①団体情報入力!$D$4)</f>
        <v/>
      </c>
      <c r="G31" t="str">
        <f>IF(H31="","",①団体情報入力!$D$6)</f>
        <v/>
      </c>
      <c r="H31" t="str">
        <f>IF(②選手情報入力!C39="","",②選手情報入力!C39)</f>
        <v/>
      </c>
      <c r="I31" t="str">
        <f>IF(H31="","",IF(②選手情報入力!I39="","",IF(D31=1,VLOOKUP(②選手情報入力!I39,種目情報!$A$3:$B$13,2,FALSE),VLOOKUP(②選手情報入力!I39,種目情報!$E$3:$F$15,2,FALSE))))</f>
        <v/>
      </c>
      <c r="J31" t="str">
        <f>IF(②選手情報入力!J39="","",L31)</f>
        <v/>
      </c>
      <c r="K31" t="str">
        <f>"0000000000"&amp;②選手情報入力!J39</f>
        <v>0000000000</v>
      </c>
      <c r="L31" t="str">
        <f t="shared" si="1"/>
        <v>0000000</v>
      </c>
    </row>
    <row r="32" spans="1:12">
      <c r="A32" t="e">
        <f>IF(H32="","",RIGHT(①団体情報入力!$D$4,4))&amp;(D32&amp;"0000")+H32</f>
        <v>#VALUE!</v>
      </c>
      <c r="B32" t="str">
        <f>IF(H32="","",②選手情報入力!D40)</f>
        <v/>
      </c>
      <c r="C32" t="str">
        <f>IF(H32="","",②選手情報入力!E40)</f>
        <v/>
      </c>
      <c r="D32" t="str">
        <f>IF(H32="","",IF(②選手情報入力!G40="男",1,2))</f>
        <v/>
      </c>
      <c r="E32" t="str">
        <f t="shared" si="0"/>
        <v/>
      </c>
      <c r="F32" t="str">
        <f>IF(H32="","",①団体情報入力!$D$4)</f>
        <v/>
      </c>
      <c r="G32" t="str">
        <f>IF(H32="","",①団体情報入力!$D$6)</f>
        <v/>
      </c>
      <c r="H32" t="str">
        <f>IF(②選手情報入力!C40="","",②選手情報入力!C40)</f>
        <v/>
      </c>
      <c r="I32" t="str">
        <f>IF(H32="","",IF(②選手情報入力!I40="","",IF(D32=1,VLOOKUP(②選手情報入力!I40,種目情報!$A$3:$B$13,2,FALSE),VLOOKUP(②選手情報入力!I40,種目情報!$E$3:$F$15,2,FALSE))))</f>
        <v/>
      </c>
      <c r="J32" t="str">
        <f>IF(②選手情報入力!J40="","",L32)</f>
        <v/>
      </c>
      <c r="K32" t="str">
        <f>"0000000000"&amp;②選手情報入力!J40</f>
        <v>0000000000</v>
      </c>
      <c r="L32" t="str">
        <f t="shared" si="1"/>
        <v>0000000</v>
      </c>
    </row>
    <row r="33" spans="1:12">
      <c r="A33" t="e">
        <f>IF(H33="","",RIGHT(①団体情報入力!$D$4,4))&amp;(D33&amp;"0000")+H33</f>
        <v>#VALUE!</v>
      </c>
      <c r="B33" t="str">
        <f>IF(H33="","",②選手情報入力!D41)</f>
        <v/>
      </c>
      <c r="C33" t="str">
        <f>IF(H33="","",②選手情報入力!E41)</f>
        <v/>
      </c>
      <c r="D33" t="str">
        <f>IF(H33="","",IF(②選手情報入力!G41="男",1,2))</f>
        <v/>
      </c>
      <c r="E33" t="str">
        <f t="shared" si="0"/>
        <v/>
      </c>
      <c r="F33" t="str">
        <f>IF(H33="","",①団体情報入力!$D$4)</f>
        <v/>
      </c>
      <c r="G33" t="str">
        <f>IF(H33="","",①団体情報入力!$D$6)</f>
        <v/>
      </c>
      <c r="H33" t="str">
        <f>IF(②選手情報入力!C41="","",②選手情報入力!C41)</f>
        <v/>
      </c>
      <c r="I33" t="str">
        <f>IF(H33="","",IF(②選手情報入力!I41="","",IF(D33=1,VLOOKUP(②選手情報入力!I41,種目情報!$A$3:$B$13,2,FALSE),VLOOKUP(②選手情報入力!I41,種目情報!$E$3:$F$15,2,FALSE))))</f>
        <v/>
      </c>
      <c r="J33" t="str">
        <f>IF(②選手情報入力!J41="","",L33)</f>
        <v/>
      </c>
      <c r="K33" t="str">
        <f>"0000000000"&amp;②選手情報入力!J41</f>
        <v>0000000000</v>
      </c>
      <c r="L33" t="str">
        <f t="shared" si="1"/>
        <v>0000000</v>
      </c>
    </row>
    <row r="34" spans="1:12">
      <c r="A34" t="e">
        <f>IF(H34="","",RIGHT(①団体情報入力!$D$4,4))&amp;(D34&amp;"0000")+H34</f>
        <v>#VALUE!</v>
      </c>
      <c r="B34" t="str">
        <f>IF(H34="","",②選手情報入力!D42)</f>
        <v/>
      </c>
      <c r="C34" t="str">
        <f>IF(H34="","",②選手情報入力!E42)</f>
        <v/>
      </c>
      <c r="D34" t="str">
        <f>IF(H34="","",IF(②選手情報入力!G42="男",1,2))</f>
        <v/>
      </c>
      <c r="E34" t="str">
        <f t="shared" si="0"/>
        <v/>
      </c>
      <c r="F34" t="str">
        <f>IF(H34="","",①団体情報入力!$D$4)</f>
        <v/>
      </c>
      <c r="G34" t="str">
        <f>IF(H34="","",①団体情報入力!$D$6)</f>
        <v/>
      </c>
      <c r="H34" t="str">
        <f>IF(②選手情報入力!C42="","",②選手情報入力!C42)</f>
        <v/>
      </c>
      <c r="I34" t="str">
        <f>IF(H34="","",IF(②選手情報入力!I42="","",IF(D34=1,VLOOKUP(②選手情報入力!I42,種目情報!$A$3:$B$13,2,FALSE),VLOOKUP(②選手情報入力!I42,種目情報!$E$3:$F$15,2,FALSE))))</f>
        <v/>
      </c>
      <c r="J34" t="str">
        <f>IF(②選手情報入力!J42="","",L34)</f>
        <v/>
      </c>
      <c r="K34" t="str">
        <f>"0000000000"&amp;②選手情報入力!J42</f>
        <v>0000000000</v>
      </c>
      <c r="L34" t="str">
        <f t="shared" si="1"/>
        <v>0000000</v>
      </c>
    </row>
    <row r="35" spans="1:12">
      <c r="A35" t="e">
        <f>IF(H35="","",RIGHT(①団体情報入力!$D$4,4))&amp;(D35&amp;"0000")+H35</f>
        <v>#VALUE!</v>
      </c>
      <c r="B35" t="str">
        <f>IF(H35="","",②選手情報入力!D43)</f>
        <v/>
      </c>
      <c r="C35" t="str">
        <f>IF(H35="","",②選手情報入力!E43)</f>
        <v/>
      </c>
      <c r="D35" t="str">
        <f>IF(H35="","",IF(②選手情報入力!G43="男",1,2))</f>
        <v/>
      </c>
      <c r="E35" t="str">
        <f t="shared" si="0"/>
        <v/>
      </c>
      <c r="F35" t="str">
        <f>IF(H35="","",①団体情報入力!$D$4)</f>
        <v/>
      </c>
      <c r="G35" t="str">
        <f>IF(H35="","",①団体情報入力!$D$6)</f>
        <v/>
      </c>
      <c r="H35" t="str">
        <f>IF(②選手情報入力!C43="","",②選手情報入力!C43)</f>
        <v/>
      </c>
      <c r="I35" t="str">
        <f>IF(H35="","",IF(②選手情報入力!I43="","",IF(D35=1,VLOOKUP(②選手情報入力!I43,種目情報!$A$3:$B$13,2,FALSE),VLOOKUP(②選手情報入力!I43,種目情報!$E$3:$F$15,2,FALSE))))</f>
        <v/>
      </c>
      <c r="J35" t="str">
        <f>IF(②選手情報入力!J43="","",L35)</f>
        <v/>
      </c>
      <c r="K35" t="str">
        <f>"0000000000"&amp;②選手情報入力!J43</f>
        <v>0000000000</v>
      </c>
      <c r="L35" t="str">
        <f t="shared" si="1"/>
        <v>0000000</v>
      </c>
    </row>
    <row r="36" spans="1:12">
      <c r="A36" t="e">
        <f>IF(H36="","",RIGHT(①団体情報入力!$D$4,4))&amp;(D36&amp;"0000")+H36</f>
        <v>#VALUE!</v>
      </c>
      <c r="B36" t="str">
        <f>IF(H36="","",②選手情報入力!D44)</f>
        <v/>
      </c>
      <c r="C36" t="str">
        <f>IF(H36="","",②選手情報入力!E44)</f>
        <v/>
      </c>
      <c r="D36" t="str">
        <f>IF(H36="","",IF(②選手情報入力!G44="男",1,2))</f>
        <v/>
      </c>
      <c r="E36" t="str">
        <f t="shared" si="0"/>
        <v/>
      </c>
      <c r="F36" t="str">
        <f>IF(H36="","",①団体情報入力!$D$4)</f>
        <v/>
      </c>
      <c r="G36" t="str">
        <f>IF(H36="","",①団体情報入力!$D$6)</f>
        <v/>
      </c>
      <c r="H36" t="str">
        <f>IF(②選手情報入力!C44="","",②選手情報入力!C44)</f>
        <v/>
      </c>
      <c r="I36" t="str">
        <f>IF(H36="","",IF(②選手情報入力!I44="","",IF(D36=1,VLOOKUP(②選手情報入力!I44,種目情報!$A$3:$B$13,2,FALSE),VLOOKUP(②選手情報入力!I44,種目情報!$E$3:$F$15,2,FALSE))))</f>
        <v/>
      </c>
      <c r="J36" t="str">
        <f>IF(②選手情報入力!J44="","",L36)</f>
        <v/>
      </c>
      <c r="K36" t="str">
        <f>"0000000000"&amp;②選手情報入力!J44</f>
        <v>0000000000</v>
      </c>
      <c r="L36" t="str">
        <f t="shared" si="1"/>
        <v>0000000</v>
      </c>
    </row>
    <row r="37" spans="1:12">
      <c r="A37" t="e">
        <f>IF(H37="","",RIGHT(①団体情報入力!$D$4,4))&amp;(D37&amp;"0000")+H37</f>
        <v>#VALUE!</v>
      </c>
      <c r="B37" t="str">
        <f>IF(H37="","",②選手情報入力!D45)</f>
        <v/>
      </c>
      <c r="C37" t="str">
        <f>IF(H37="","",②選手情報入力!E45)</f>
        <v/>
      </c>
      <c r="D37" t="str">
        <f>IF(H37="","",IF(②選手情報入力!G45="男",1,2))</f>
        <v/>
      </c>
      <c r="E37" t="str">
        <f t="shared" si="0"/>
        <v/>
      </c>
      <c r="F37" t="str">
        <f>IF(H37="","",①団体情報入力!$D$4)</f>
        <v/>
      </c>
      <c r="G37" t="str">
        <f>IF(H37="","",①団体情報入力!$D$6)</f>
        <v/>
      </c>
      <c r="H37" t="str">
        <f>IF(②選手情報入力!C45="","",②選手情報入力!C45)</f>
        <v/>
      </c>
      <c r="I37" t="str">
        <f>IF(H37="","",IF(②選手情報入力!I45="","",IF(D37=1,VLOOKUP(②選手情報入力!I45,種目情報!$A$3:$B$13,2,FALSE),VLOOKUP(②選手情報入力!I45,種目情報!$E$3:$F$15,2,FALSE))))</f>
        <v/>
      </c>
      <c r="J37" t="str">
        <f>IF(②選手情報入力!J45="","",L37)</f>
        <v/>
      </c>
      <c r="K37" t="str">
        <f>"0000000000"&amp;②選手情報入力!J45</f>
        <v>0000000000</v>
      </c>
      <c r="L37" t="str">
        <f t="shared" si="1"/>
        <v>0000000</v>
      </c>
    </row>
    <row r="38" spans="1:12">
      <c r="A38" t="e">
        <f>IF(H38="","",RIGHT(①団体情報入力!$D$4,4))&amp;(D38&amp;"0000")+H38</f>
        <v>#VALUE!</v>
      </c>
      <c r="B38" t="str">
        <f>IF(H38="","",②選手情報入力!D46)</f>
        <v/>
      </c>
      <c r="C38" t="str">
        <f>IF(H38="","",②選手情報入力!E46)</f>
        <v/>
      </c>
      <c r="D38" t="str">
        <f>IF(H38="","",IF(②選手情報入力!G46="男",1,2))</f>
        <v/>
      </c>
      <c r="E38" t="str">
        <f t="shared" si="0"/>
        <v/>
      </c>
      <c r="F38" t="str">
        <f>IF(H38="","",①団体情報入力!$D$4)</f>
        <v/>
      </c>
      <c r="G38" t="str">
        <f>IF(H38="","",①団体情報入力!$D$6)</f>
        <v/>
      </c>
      <c r="H38" t="str">
        <f>IF(②選手情報入力!C46="","",②選手情報入力!C46)</f>
        <v/>
      </c>
      <c r="I38" t="str">
        <f>IF(H38="","",IF(②選手情報入力!I46="","",IF(D38=1,VLOOKUP(②選手情報入力!I46,種目情報!$A$3:$B$13,2,FALSE),VLOOKUP(②選手情報入力!I46,種目情報!$E$3:$F$15,2,FALSE))))</f>
        <v/>
      </c>
      <c r="J38" t="str">
        <f>IF(②選手情報入力!J46="","",L38)</f>
        <v/>
      </c>
      <c r="K38" t="str">
        <f>"0000000000"&amp;②選手情報入力!J46</f>
        <v>0000000000</v>
      </c>
      <c r="L38" t="str">
        <f t="shared" si="1"/>
        <v>0000000</v>
      </c>
    </row>
    <row r="39" spans="1:12">
      <c r="A39" t="e">
        <f>IF(H39="","",RIGHT(①団体情報入力!$D$4,4))&amp;(D39&amp;"0000")+H39</f>
        <v>#VALUE!</v>
      </c>
      <c r="B39" t="str">
        <f>IF(H39="","",②選手情報入力!D47)</f>
        <v/>
      </c>
      <c r="C39" t="str">
        <f>IF(H39="","",②選手情報入力!E47)</f>
        <v/>
      </c>
      <c r="D39" t="str">
        <f>IF(H39="","",IF(②選手情報入力!G47="男",1,2))</f>
        <v/>
      </c>
      <c r="E39" t="str">
        <f t="shared" si="0"/>
        <v/>
      </c>
      <c r="F39" t="str">
        <f>IF(H39="","",①団体情報入力!$D$4)</f>
        <v/>
      </c>
      <c r="G39" t="str">
        <f>IF(H39="","",①団体情報入力!$D$6)</f>
        <v/>
      </c>
      <c r="H39" t="str">
        <f>IF(②選手情報入力!C47="","",②選手情報入力!C47)</f>
        <v/>
      </c>
      <c r="I39" t="str">
        <f>IF(H39="","",IF(②選手情報入力!I47="","",IF(D39=1,VLOOKUP(②選手情報入力!I47,種目情報!$A$3:$B$13,2,FALSE),VLOOKUP(②選手情報入力!I47,種目情報!$E$3:$F$15,2,FALSE))))</f>
        <v/>
      </c>
      <c r="J39" t="str">
        <f>IF(②選手情報入力!J47="","",L39)</f>
        <v/>
      </c>
      <c r="K39" t="str">
        <f>"0000000000"&amp;②選手情報入力!J47</f>
        <v>0000000000</v>
      </c>
      <c r="L39" t="str">
        <f t="shared" si="1"/>
        <v>0000000</v>
      </c>
    </row>
    <row r="40" spans="1:12">
      <c r="A40" t="e">
        <f>IF(H40="","",RIGHT(①団体情報入力!$D$4,4))&amp;(D40&amp;"0000")+H40</f>
        <v>#VALUE!</v>
      </c>
      <c r="B40" t="str">
        <f>IF(H40="","",②選手情報入力!D48)</f>
        <v/>
      </c>
      <c r="C40" t="str">
        <f>IF(H40="","",②選手情報入力!E48)</f>
        <v/>
      </c>
      <c r="D40" t="str">
        <f>IF(H40="","",IF(②選手情報入力!G48="男",1,2))</f>
        <v/>
      </c>
      <c r="E40" t="str">
        <f t="shared" si="0"/>
        <v/>
      </c>
      <c r="F40" t="str">
        <f>IF(H40="","",①団体情報入力!$D$4)</f>
        <v/>
      </c>
      <c r="G40" t="str">
        <f>IF(H40="","",①団体情報入力!$D$6)</f>
        <v/>
      </c>
      <c r="H40" t="str">
        <f>IF(②選手情報入力!C48="","",②選手情報入力!C48)</f>
        <v/>
      </c>
      <c r="I40" t="str">
        <f>IF(H40="","",IF(②選手情報入力!I48="","",IF(D40=1,VLOOKUP(②選手情報入力!I48,種目情報!$A$3:$B$13,2,FALSE),VLOOKUP(②選手情報入力!I48,種目情報!$E$3:$F$15,2,FALSE))))</f>
        <v/>
      </c>
      <c r="J40" t="str">
        <f>IF(②選手情報入力!J48="","",L40)</f>
        <v/>
      </c>
      <c r="K40" t="str">
        <f>"0000000000"&amp;②選手情報入力!J48</f>
        <v>0000000000</v>
      </c>
      <c r="L40" t="str">
        <f t="shared" si="1"/>
        <v>0000000</v>
      </c>
    </row>
    <row r="41" spans="1:12">
      <c r="A41" t="e">
        <f>IF(H41="","",RIGHT(①団体情報入力!$D$4,4))&amp;(D41&amp;"0000")+H41</f>
        <v>#VALUE!</v>
      </c>
      <c r="B41" t="str">
        <f>IF(H41="","",②選手情報入力!D49)</f>
        <v/>
      </c>
      <c r="C41" t="str">
        <f>IF(H41="","",②選手情報入力!E49)</f>
        <v/>
      </c>
      <c r="D41" t="str">
        <f>IF(H41="","",IF(②選手情報入力!G49="男",1,2))</f>
        <v/>
      </c>
      <c r="E41" t="str">
        <f t="shared" si="0"/>
        <v/>
      </c>
      <c r="F41" t="str">
        <f>IF(H41="","",①団体情報入力!$D$4)</f>
        <v/>
      </c>
      <c r="G41" t="str">
        <f>IF(H41="","",①団体情報入力!$D$6)</f>
        <v/>
      </c>
      <c r="H41" t="str">
        <f>IF(②選手情報入力!C49="","",②選手情報入力!C49)</f>
        <v/>
      </c>
      <c r="I41" t="str">
        <f>IF(H41="","",IF(②選手情報入力!I49="","",IF(D41=1,VLOOKUP(②選手情報入力!I49,種目情報!$A$3:$B$13,2,FALSE),VLOOKUP(②選手情報入力!I49,種目情報!$E$3:$F$15,2,FALSE))))</f>
        <v/>
      </c>
      <c r="J41" t="str">
        <f>IF(②選手情報入力!J49="","",L41)</f>
        <v/>
      </c>
      <c r="K41" t="str">
        <f>"0000000000"&amp;②選手情報入力!J49</f>
        <v>0000000000</v>
      </c>
      <c r="L41" t="str">
        <f t="shared" si="1"/>
        <v>0000000</v>
      </c>
    </row>
    <row r="42" spans="1:12">
      <c r="A42" t="e">
        <f>IF(H42="","",RIGHT(①団体情報入力!$D$4,4))&amp;(D42&amp;"0000")+H42</f>
        <v>#VALUE!</v>
      </c>
      <c r="B42" t="str">
        <f>IF(H42="","",②選手情報入力!D50)</f>
        <v/>
      </c>
      <c r="C42" t="str">
        <f>IF(H42="","",②選手情報入力!E50)</f>
        <v/>
      </c>
      <c r="D42" t="str">
        <f>IF(H42="","",IF(②選手情報入力!G50="男",1,2))</f>
        <v/>
      </c>
      <c r="E42" t="str">
        <f t="shared" si="0"/>
        <v/>
      </c>
      <c r="F42" t="str">
        <f>IF(H42="","",①団体情報入力!$D$4)</f>
        <v/>
      </c>
      <c r="G42" t="str">
        <f>IF(H42="","",①団体情報入力!$D$6)</f>
        <v/>
      </c>
      <c r="H42" t="str">
        <f>IF(②選手情報入力!C50="","",②選手情報入力!C50)</f>
        <v/>
      </c>
      <c r="I42" t="str">
        <f>IF(H42="","",IF(②選手情報入力!I50="","",IF(D42=1,VLOOKUP(②選手情報入力!I50,種目情報!$A$3:$B$13,2,FALSE),VLOOKUP(②選手情報入力!I50,種目情報!$E$3:$F$15,2,FALSE))))</f>
        <v/>
      </c>
      <c r="J42" t="str">
        <f>IF(②選手情報入力!J50="","",L42)</f>
        <v/>
      </c>
      <c r="K42" t="str">
        <f>"0000000000"&amp;②選手情報入力!J50</f>
        <v>0000000000</v>
      </c>
      <c r="L42" t="str">
        <f t="shared" si="1"/>
        <v>0000000</v>
      </c>
    </row>
    <row r="43" spans="1:12">
      <c r="A43" t="e">
        <f>IF(H43="","",RIGHT(①団体情報入力!$D$4,4))&amp;(D43&amp;"0000")+H43</f>
        <v>#VALUE!</v>
      </c>
      <c r="B43" t="str">
        <f>IF(H43="","",②選手情報入力!D51)</f>
        <v/>
      </c>
      <c r="C43" t="str">
        <f>IF(H43="","",②選手情報入力!E51)</f>
        <v/>
      </c>
      <c r="D43" t="str">
        <f>IF(H43="","",IF(②選手情報入力!G51="男",1,2))</f>
        <v/>
      </c>
      <c r="E43" t="str">
        <f t="shared" si="0"/>
        <v/>
      </c>
      <c r="F43" t="str">
        <f>IF(H43="","",①団体情報入力!$D$4)</f>
        <v/>
      </c>
      <c r="G43" t="str">
        <f>IF(H43="","",①団体情報入力!$D$6)</f>
        <v/>
      </c>
      <c r="H43" t="str">
        <f>IF(②選手情報入力!C51="","",②選手情報入力!C51)</f>
        <v/>
      </c>
      <c r="I43" t="str">
        <f>IF(H43="","",IF(②選手情報入力!I51="","",IF(D43=1,VLOOKUP(②選手情報入力!I51,種目情報!$A$3:$B$13,2,FALSE),VLOOKUP(②選手情報入力!I51,種目情報!$E$3:$F$15,2,FALSE))))</f>
        <v/>
      </c>
      <c r="J43" t="str">
        <f>IF(②選手情報入力!J51="","",L43)</f>
        <v/>
      </c>
      <c r="K43" t="str">
        <f>"0000000000"&amp;②選手情報入力!J51</f>
        <v>0000000000</v>
      </c>
      <c r="L43" t="str">
        <f t="shared" si="1"/>
        <v>0000000</v>
      </c>
    </row>
    <row r="44" spans="1:12">
      <c r="A44" t="e">
        <f>IF(H44="","",RIGHT(①団体情報入力!$D$4,4))&amp;(D44&amp;"0000")+H44</f>
        <v>#VALUE!</v>
      </c>
      <c r="B44" t="str">
        <f>IF(H44="","",②選手情報入力!D52)</f>
        <v/>
      </c>
      <c r="C44" t="str">
        <f>IF(H44="","",②選手情報入力!E52)</f>
        <v/>
      </c>
      <c r="D44" t="str">
        <f>IF(H44="","",IF(②選手情報入力!G52="男",1,2))</f>
        <v/>
      </c>
      <c r="E44" t="str">
        <f t="shared" si="0"/>
        <v/>
      </c>
      <c r="F44" t="str">
        <f>IF(H44="","",①団体情報入力!$D$4)</f>
        <v/>
      </c>
      <c r="G44" t="str">
        <f>IF(H44="","",①団体情報入力!$D$6)</f>
        <v/>
      </c>
      <c r="H44" t="str">
        <f>IF(②選手情報入力!C52="","",②選手情報入力!C52)</f>
        <v/>
      </c>
      <c r="I44" t="str">
        <f>IF(H44="","",IF(②選手情報入力!I52="","",IF(D44=1,VLOOKUP(②選手情報入力!I52,種目情報!$A$3:$B$13,2,FALSE),VLOOKUP(②選手情報入力!I52,種目情報!$E$3:$F$15,2,FALSE))))</f>
        <v/>
      </c>
      <c r="J44" t="str">
        <f>IF(②選手情報入力!J52="","",L44)</f>
        <v/>
      </c>
      <c r="K44" t="str">
        <f>"0000000000"&amp;②選手情報入力!J52</f>
        <v>0000000000</v>
      </c>
      <c r="L44" t="str">
        <f t="shared" si="1"/>
        <v>0000000</v>
      </c>
    </row>
    <row r="45" spans="1:12">
      <c r="A45" t="e">
        <f>IF(H45="","",RIGHT(①団体情報入力!$D$4,4))&amp;(D45&amp;"0000")+H45</f>
        <v>#VALUE!</v>
      </c>
      <c r="B45" t="str">
        <f>IF(H45="","",②選手情報入力!D53)</f>
        <v/>
      </c>
      <c r="C45" t="str">
        <f>IF(H45="","",②選手情報入力!E53)</f>
        <v/>
      </c>
      <c r="D45" t="str">
        <f>IF(H45="","",IF(②選手情報入力!G53="男",1,2))</f>
        <v/>
      </c>
      <c r="E45" t="str">
        <f t="shared" si="0"/>
        <v/>
      </c>
      <c r="F45" t="str">
        <f>IF(H45="","",①団体情報入力!$D$4)</f>
        <v/>
      </c>
      <c r="G45" t="str">
        <f>IF(H45="","",①団体情報入力!$D$6)</f>
        <v/>
      </c>
      <c r="H45" t="str">
        <f>IF(②選手情報入力!C53="","",②選手情報入力!C53)</f>
        <v/>
      </c>
      <c r="I45" t="str">
        <f>IF(H45="","",IF(②選手情報入力!I53="","",IF(D45=1,VLOOKUP(②選手情報入力!I53,種目情報!$A$3:$B$13,2,FALSE),VLOOKUP(②選手情報入力!I53,種目情報!$E$3:$F$15,2,FALSE))))</f>
        <v/>
      </c>
      <c r="J45" t="str">
        <f>IF(②選手情報入力!J53="","",L45)</f>
        <v/>
      </c>
      <c r="K45" t="str">
        <f>"0000000000"&amp;②選手情報入力!J53</f>
        <v>0000000000</v>
      </c>
      <c r="L45" t="str">
        <f t="shared" si="1"/>
        <v>0000000</v>
      </c>
    </row>
    <row r="46" spans="1:12">
      <c r="A46" t="e">
        <f>IF(H46="","",RIGHT(①団体情報入力!$D$4,4))&amp;(D46&amp;"0000")+H46</f>
        <v>#VALUE!</v>
      </c>
      <c r="B46" t="str">
        <f>IF(H46="","",②選手情報入力!D54)</f>
        <v/>
      </c>
      <c r="C46" t="str">
        <f>IF(H46="","",②選手情報入力!E54)</f>
        <v/>
      </c>
      <c r="D46" t="str">
        <f>IF(H46="","",IF(②選手情報入力!G54="男",1,2))</f>
        <v/>
      </c>
      <c r="E46" t="str">
        <f t="shared" si="0"/>
        <v/>
      </c>
      <c r="F46" t="str">
        <f>IF(H46="","",①団体情報入力!$D$4)</f>
        <v/>
      </c>
      <c r="G46" t="str">
        <f>IF(H46="","",①団体情報入力!$D$6)</f>
        <v/>
      </c>
      <c r="H46" t="str">
        <f>IF(②選手情報入力!C54="","",②選手情報入力!C54)</f>
        <v/>
      </c>
      <c r="I46" t="str">
        <f>IF(H46="","",IF(②選手情報入力!I54="","",IF(D46=1,VLOOKUP(②選手情報入力!I54,種目情報!$A$3:$B$13,2,FALSE),VLOOKUP(②選手情報入力!I54,種目情報!$E$3:$F$15,2,FALSE))))</f>
        <v/>
      </c>
      <c r="J46" t="str">
        <f>IF(②選手情報入力!J54="","",L46)</f>
        <v/>
      </c>
      <c r="K46" t="str">
        <f>"0000000000"&amp;②選手情報入力!J54</f>
        <v>0000000000</v>
      </c>
      <c r="L46" t="str">
        <f t="shared" si="1"/>
        <v>0000000</v>
      </c>
    </row>
    <row r="47" spans="1:12">
      <c r="A47" t="e">
        <f>IF(H47="","",RIGHT(①団体情報入力!$D$4,4))&amp;(D47&amp;"0000")+H47</f>
        <v>#VALUE!</v>
      </c>
      <c r="B47" t="str">
        <f>IF(H47="","",②選手情報入力!D55)</f>
        <v/>
      </c>
      <c r="C47" t="str">
        <f>IF(H47="","",②選手情報入力!E55)</f>
        <v/>
      </c>
      <c r="D47" t="str">
        <f>IF(H47="","",IF(②選手情報入力!G55="男",1,2))</f>
        <v/>
      </c>
      <c r="E47" t="str">
        <f t="shared" si="0"/>
        <v/>
      </c>
      <c r="F47" t="str">
        <f>IF(H47="","",①団体情報入力!$D$4)</f>
        <v/>
      </c>
      <c r="G47" t="str">
        <f>IF(H47="","",①団体情報入力!$D$6)</f>
        <v/>
      </c>
      <c r="H47" t="str">
        <f>IF(②選手情報入力!C55="","",②選手情報入力!C55)</f>
        <v/>
      </c>
      <c r="I47" t="str">
        <f>IF(H47="","",IF(②選手情報入力!I55="","",IF(D47=1,VLOOKUP(②選手情報入力!I55,種目情報!$A$3:$B$13,2,FALSE),VLOOKUP(②選手情報入力!I55,種目情報!$E$3:$F$15,2,FALSE))))</f>
        <v/>
      </c>
      <c r="J47" t="str">
        <f>IF(②選手情報入力!J55="","",L47)</f>
        <v/>
      </c>
      <c r="K47" t="str">
        <f>"0000000000"&amp;②選手情報入力!J55</f>
        <v>0000000000</v>
      </c>
      <c r="L47" t="str">
        <f t="shared" si="1"/>
        <v>0000000</v>
      </c>
    </row>
    <row r="48" spans="1:12">
      <c r="A48" t="e">
        <f>IF(H48="","",RIGHT(①団体情報入力!$D$4,4))&amp;(D48&amp;"0000")+H48</f>
        <v>#VALUE!</v>
      </c>
      <c r="B48" t="str">
        <f>IF(H48="","",②選手情報入力!D56)</f>
        <v/>
      </c>
      <c r="C48" t="str">
        <f>IF(H48="","",②選手情報入力!E56)</f>
        <v/>
      </c>
      <c r="D48" t="str">
        <f>IF(H48="","",IF(②選手情報入力!G56="男",1,2))</f>
        <v/>
      </c>
      <c r="E48" t="str">
        <f t="shared" si="0"/>
        <v/>
      </c>
      <c r="F48" t="str">
        <f>IF(H48="","",①団体情報入力!$D$4)</f>
        <v/>
      </c>
      <c r="G48" t="str">
        <f>IF(H48="","",①団体情報入力!$D$6)</f>
        <v/>
      </c>
      <c r="H48" t="str">
        <f>IF(②選手情報入力!C56="","",②選手情報入力!C56)</f>
        <v/>
      </c>
      <c r="I48" t="str">
        <f>IF(H48="","",IF(②選手情報入力!I56="","",IF(D48=1,VLOOKUP(②選手情報入力!I56,種目情報!$A$3:$B$13,2,FALSE),VLOOKUP(②選手情報入力!I56,種目情報!$E$3:$F$15,2,FALSE))))</f>
        <v/>
      </c>
      <c r="J48" t="str">
        <f>IF(②選手情報入力!J56="","",L48)</f>
        <v/>
      </c>
      <c r="K48" t="str">
        <f>"0000000000"&amp;②選手情報入力!J56</f>
        <v>0000000000</v>
      </c>
      <c r="L48" t="str">
        <f t="shared" si="1"/>
        <v>0000000</v>
      </c>
    </row>
    <row r="49" spans="1:12">
      <c r="A49" t="e">
        <f>IF(H49="","",RIGHT(①団体情報入力!$D$4,4))&amp;(D49&amp;"0000")+H49</f>
        <v>#VALUE!</v>
      </c>
      <c r="B49" t="str">
        <f>IF(H49="","",②選手情報入力!D57)</f>
        <v/>
      </c>
      <c r="C49" t="str">
        <f>IF(H49="","",②選手情報入力!E57)</f>
        <v/>
      </c>
      <c r="D49" t="str">
        <f>IF(H49="","",IF(②選手情報入力!G57="男",1,2))</f>
        <v/>
      </c>
      <c r="E49" t="str">
        <f t="shared" si="0"/>
        <v/>
      </c>
      <c r="F49" t="str">
        <f>IF(H49="","",①団体情報入力!$D$4)</f>
        <v/>
      </c>
      <c r="G49" t="str">
        <f>IF(H49="","",①団体情報入力!$D$6)</f>
        <v/>
      </c>
      <c r="H49" t="str">
        <f>IF(②選手情報入力!C57="","",②選手情報入力!C57)</f>
        <v/>
      </c>
      <c r="I49" t="str">
        <f>IF(H49="","",IF(②選手情報入力!I57="","",IF(D49=1,VLOOKUP(②選手情報入力!I57,種目情報!$A$3:$B$13,2,FALSE),VLOOKUP(②選手情報入力!I57,種目情報!$E$3:$F$15,2,FALSE))))</f>
        <v/>
      </c>
      <c r="J49" t="str">
        <f>IF(②選手情報入力!J57="","",L49)</f>
        <v/>
      </c>
      <c r="K49" t="str">
        <f>"0000000000"&amp;②選手情報入力!J57</f>
        <v>0000000000</v>
      </c>
      <c r="L49" t="str">
        <f t="shared" si="1"/>
        <v>0000000</v>
      </c>
    </row>
    <row r="50" spans="1:12">
      <c r="A50" t="e">
        <f>IF(H50="","",RIGHT(①団体情報入力!$D$4,4))&amp;(D50&amp;"0000")+H50</f>
        <v>#VALUE!</v>
      </c>
      <c r="B50" t="str">
        <f>IF(H50="","",②選手情報入力!D58)</f>
        <v/>
      </c>
      <c r="C50" t="str">
        <f>IF(H50="","",②選手情報入力!E58)</f>
        <v/>
      </c>
      <c r="D50" t="str">
        <f>IF(H50="","",IF(②選手情報入力!G58="男",1,2))</f>
        <v/>
      </c>
      <c r="E50" t="str">
        <f t="shared" si="0"/>
        <v/>
      </c>
      <c r="F50" t="str">
        <f>IF(H50="","",①団体情報入力!$D$4)</f>
        <v/>
      </c>
      <c r="G50" t="str">
        <f>IF(H50="","",①団体情報入力!$D$6)</f>
        <v/>
      </c>
      <c r="H50" t="str">
        <f>IF(②選手情報入力!C58="","",②選手情報入力!C58)</f>
        <v/>
      </c>
      <c r="I50" t="str">
        <f>IF(H50="","",IF(②選手情報入力!I58="","",IF(D50=1,VLOOKUP(②選手情報入力!I58,種目情報!$A$3:$B$13,2,FALSE),VLOOKUP(②選手情報入力!I58,種目情報!$E$3:$F$15,2,FALSE))))</f>
        <v/>
      </c>
      <c r="J50" t="str">
        <f>IF(②選手情報入力!J58="","",L50)</f>
        <v/>
      </c>
      <c r="K50" t="str">
        <f>"0000000000"&amp;②選手情報入力!J58</f>
        <v>0000000000</v>
      </c>
      <c r="L50" t="str">
        <f t="shared" si="1"/>
        <v>0000000</v>
      </c>
    </row>
    <row r="51" spans="1:12">
      <c r="A51" t="e">
        <f>IF(H51="","",RIGHT(①団体情報入力!$D$4,4))&amp;(D51&amp;"0000")+H51</f>
        <v>#VALUE!</v>
      </c>
      <c r="B51" t="str">
        <f>IF(H51="","",②選手情報入力!D59)</f>
        <v/>
      </c>
      <c r="C51" t="str">
        <f>IF(H51="","",②選手情報入力!E59)</f>
        <v/>
      </c>
      <c r="D51" t="str">
        <f>IF(H51="","",IF(②選手情報入力!G59="男",1,2))</f>
        <v/>
      </c>
      <c r="E51" t="str">
        <f t="shared" si="0"/>
        <v/>
      </c>
      <c r="F51" t="str">
        <f>IF(H51="","",①団体情報入力!$D$4)</f>
        <v/>
      </c>
      <c r="G51" t="str">
        <f>IF(H51="","",①団体情報入力!$D$6)</f>
        <v/>
      </c>
      <c r="H51" t="str">
        <f>IF(②選手情報入力!C59="","",②選手情報入力!C59)</f>
        <v/>
      </c>
      <c r="I51" t="str">
        <f>IF(H51="","",IF(②選手情報入力!I59="","",IF(D51=1,VLOOKUP(②選手情報入力!I59,種目情報!$A$3:$B$13,2,FALSE),VLOOKUP(②選手情報入力!I59,種目情報!$E$3:$F$15,2,FALSE))))</f>
        <v/>
      </c>
      <c r="J51" t="str">
        <f>IF(②選手情報入力!J59="","",L51)</f>
        <v/>
      </c>
      <c r="K51" t="str">
        <f>"0000000000"&amp;②選手情報入力!J59</f>
        <v>0000000000</v>
      </c>
      <c r="L51" t="str">
        <f t="shared" si="1"/>
        <v>0000000</v>
      </c>
    </row>
    <row r="52" spans="1:12">
      <c r="A52" t="e">
        <f>IF(H52="","",RIGHT(①団体情報入力!$D$4,4))&amp;(D52&amp;"0000")+H52</f>
        <v>#VALUE!</v>
      </c>
      <c r="B52" t="str">
        <f>IF(H52="","",②選手情報入力!D60)</f>
        <v/>
      </c>
      <c r="C52" t="str">
        <f>IF(H52="","",②選手情報入力!E60)</f>
        <v/>
      </c>
      <c r="D52" t="str">
        <f>IF(H52="","",IF(②選手情報入力!G60="男",1,2))</f>
        <v/>
      </c>
      <c r="E52" t="str">
        <f t="shared" si="0"/>
        <v/>
      </c>
      <c r="F52" t="str">
        <f>IF(H52="","",①団体情報入力!$D$4)</f>
        <v/>
      </c>
      <c r="G52" t="str">
        <f>IF(H52="","",①団体情報入力!$D$6)</f>
        <v/>
      </c>
      <c r="H52" t="str">
        <f>IF(②選手情報入力!C60="","",②選手情報入力!C60)</f>
        <v/>
      </c>
      <c r="I52" t="str">
        <f>IF(H52="","",IF(②選手情報入力!I60="","",IF(D52=1,VLOOKUP(②選手情報入力!I60,種目情報!$A$3:$B$13,2,FALSE),VLOOKUP(②選手情報入力!I60,種目情報!$E$3:$F$15,2,FALSE))))</f>
        <v/>
      </c>
      <c r="J52" t="str">
        <f>IF(②選手情報入力!J60="","",L52)</f>
        <v/>
      </c>
      <c r="K52" t="str">
        <f>"0000000000"&amp;②選手情報入力!J60</f>
        <v>0000000000</v>
      </c>
      <c r="L52" t="str">
        <f t="shared" si="1"/>
        <v>0000000</v>
      </c>
    </row>
    <row r="53" spans="1:12">
      <c r="A53" t="e">
        <f>IF(H53="","",RIGHT(①団体情報入力!$D$4,4))&amp;(D53&amp;"0000")+H53</f>
        <v>#VALUE!</v>
      </c>
      <c r="B53" t="str">
        <f>IF(H53="","",②選手情報入力!D61)</f>
        <v/>
      </c>
      <c r="C53" t="str">
        <f>IF(H53="","",②選手情報入力!E61)</f>
        <v/>
      </c>
      <c r="D53" t="str">
        <f>IF(H53="","",IF(②選手情報入力!G61="男",1,2))</f>
        <v/>
      </c>
      <c r="E53" t="str">
        <f t="shared" si="0"/>
        <v/>
      </c>
      <c r="F53" t="str">
        <f>IF(H53="","",①団体情報入力!$D$4)</f>
        <v/>
      </c>
      <c r="G53" t="str">
        <f>IF(H53="","",①団体情報入力!$D$6)</f>
        <v/>
      </c>
      <c r="H53" t="str">
        <f>IF(②選手情報入力!C61="","",②選手情報入力!C61)</f>
        <v/>
      </c>
      <c r="I53" t="str">
        <f>IF(H53="","",IF(②選手情報入力!I61="","",IF(D53=1,VLOOKUP(②選手情報入力!I61,種目情報!$A$3:$B$13,2,FALSE),VLOOKUP(②選手情報入力!I61,種目情報!$E$3:$F$15,2,FALSE))))</f>
        <v/>
      </c>
      <c r="J53" t="str">
        <f>IF(②選手情報入力!J61="","",L53)</f>
        <v/>
      </c>
      <c r="K53" t="str">
        <f>"0000000000"&amp;②選手情報入力!J61</f>
        <v>0000000000</v>
      </c>
      <c r="L53" t="str">
        <f t="shared" si="1"/>
        <v>0000000</v>
      </c>
    </row>
    <row r="54" spans="1:12">
      <c r="A54" t="e">
        <f>IF(H54="","",RIGHT(①団体情報入力!$D$4,4))&amp;(D54&amp;"0000")+H54</f>
        <v>#VALUE!</v>
      </c>
      <c r="B54" t="str">
        <f>IF(H54="","",②選手情報入力!D62)</f>
        <v/>
      </c>
      <c r="C54" t="str">
        <f>IF(H54="","",②選手情報入力!E62)</f>
        <v/>
      </c>
      <c r="D54" t="str">
        <f>IF(H54="","",IF(②選手情報入力!G62="男",1,2))</f>
        <v/>
      </c>
      <c r="E54" t="str">
        <f t="shared" si="0"/>
        <v/>
      </c>
      <c r="F54" t="str">
        <f>IF(H54="","",①団体情報入力!$D$4)</f>
        <v/>
      </c>
      <c r="G54" t="str">
        <f>IF(H54="","",①団体情報入力!$D$6)</f>
        <v/>
      </c>
      <c r="H54" t="str">
        <f>IF(②選手情報入力!C62="","",②選手情報入力!C62)</f>
        <v/>
      </c>
      <c r="I54" t="str">
        <f>IF(H54="","",IF(②選手情報入力!I62="","",IF(D54=1,VLOOKUP(②選手情報入力!I62,種目情報!$A$3:$B$13,2,FALSE),VLOOKUP(②選手情報入力!I62,種目情報!$E$3:$F$15,2,FALSE))))</f>
        <v/>
      </c>
      <c r="J54" t="str">
        <f>IF(②選手情報入力!J62="","",L54)</f>
        <v/>
      </c>
      <c r="K54" t="str">
        <f>"0000000000"&amp;②選手情報入力!J62</f>
        <v>0000000000</v>
      </c>
      <c r="L54" t="str">
        <f t="shared" si="1"/>
        <v>0000000</v>
      </c>
    </row>
    <row r="55" spans="1:12">
      <c r="A55" t="e">
        <f>IF(H55="","",RIGHT(①団体情報入力!$D$4,4))&amp;(D55&amp;"0000")+H55</f>
        <v>#VALUE!</v>
      </c>
      <c r="B55" t="str">
        <f>IF(H55="","",②選手情報入力!D63)</f>
        <v/>
      </c>
      <c r="C55" t="str">
        <f>IF(H55="","",②選手情報入力!E63)</f>
        <v/>
      </c>
      <c r="D55" t="str">
        <f>IF(H55="","",IF(②選手情報入力!G63="男",1,2))</f>
        <v/>
      </c>
      <c r="E55" t="str">
        <f t="shared" si="0"/>
        <v/>
      </c>
      <c r="F55" t="str">
        <f>IF(H55="","",①団体情報入力!$D$4)</f>
        <v/>
      </c>
      <c r="G55" t="str">
        <f>IF(H55="","",①団体情報入力!$D$6)</f>
        <v/>
      </c>
      <c r="H55" t="str">
        <f>IF(②選手情報入力!C63="","",②選手情報入力!C63)</f>
        <v/>
      </c>
      <c r="I55" t="str">
        <f>IF(H55="","",IF(②選手情報入力!I63="","",IF(D55=1,VLOOKUP(②選手情報入力!I63,種目情報!$A$3:$B$13,2,FALSE),VLOOKUP(②選手情報入力!I63,種目情報!$E$3:$F$15,2,FALSE))))</f>
        <v/>
      </c>
      <c r="J55" t="str">
        <f>IF(②選手情報入力!J63="","",L55)</f>
        <v/>
      </c>
      <c r="K55" t="str">
        <f>"0000000000"&amp;②選手情報入力!J63</f>
        <v>0000000000</v>
      </c>
      <c r="L55" t="str">
        <f t="shared" si="1"/>
        <v>0000000</v>
      </c>
    </row>
    <row r="56" spans="1:12">
      <c r="A56" t="e">
        <f>IF(H56="","",RIGHT(①団体情報入力!$D$4,4))&amp;(D56&amp;"0000")+H56</f>
        <v>#VALUE!</v>
      </c>
      <c r="B56" t="str">
        <f>IF(H56="","",②選手情報入力!D64)</f>
        <v/>
      </c>
      <c r="C56" t="str">
        <f>IF(H56="","",②選手情報入力!E64)</f>
        <v/>
      </c>
      <c r="D56" t="str">
        <f>IF(H56="","",IF(②選手情報入力!G64="男",1,2))</f>
        <v/>
      </c>
      <c r="E56" t="str">
        <f t="shared" si="0"/>
        <v/>
      </c>
      <c r="F56" t="str">
        <f>IF(H56="","",①団体情報入力!$D$4)</f>
        <v/>
      </c>
      <c r="G56" t="str">
        <f>IF(H56="","",①団体情報入力!$D$6)</f>
        <v/>
      </c>
      <c r="H56" t="str">
        <f>IF(②選手情報入力!C64="","",②選手情報入力!C64)</f>
        <v/>
      </c>
      <c r="I56" t="str">
        <f>IF(H56="","",IF(②選手情報入力!I64="","",IF(D56=1,VLOOKUP(②選手情報入力!I64,種目情報!$A$3:$B$13,2,FALSE),VLOOKUP(②選手情報入力!I64,種目情報!$E$3:$F$15,2,FALSE))))</f>
        <v/>
      </c>
      <c r="J56" t="str">
        <f>IF(②選手情報入力!J64="","",L56)</f>
        <v/>
      </c>
      <c r="K56" t="str">
        <f>"0000000000"&amp;②選手情報入力!J64</f>
        <v>0000000000</v>
      </c>
      <c r="L56" t="str">
        <f t="shared" si="1"/>
        <v>0000000</v>
      </c>
    </row>
    <row r="57" spans="1:12">
      <c r="A57" t="e">
        <f>IF(H57="","",RIGHT(①団体情報入力!$D$4,4))&amp;(D57&amp;"0000")+H57</f>
        <v>#VALUE!</v>
      </c>
      <c r="B57" t="str">
        <f>IF(H57="","",②選手情報入力!D65)</f>
        <v/>
      </c>
      <c r="C57" t="str">
        <f>IF(H57="","",②選手情報入力!E65)</f>
        <v/>
      </c>
      <c r="D57" t="str">
        <f>IF(H57="","",IF(②選手情報入力!G65="男",1,2))</f>
        <v/>
      </c>
      <c r="E57" t="str">
        <f t="shared" si="0"/>
        <v/>
      </c>
      <c r="F57" t="str">
        <f>IF(H57="","",①団体情報入力!$D$4)</f>
        <v/>
      </c>
      <c r="G57" t="str">
        <f>IF(H57="","",①団体情報入力!$D$6)</f>
        <v/>
      </c>
      <c r="H57" t="str">
        <f>IF(②選手情報入力!C65="","",②選手情報入力!C65)</f>
        <v/>
      </c>
      <c r="I57" t="str">
        <f>IF(H57="","",IF(②選手情報入力!I65="","",IF(D57=1,VLOOKUP(②選手情報入力!I65,種目情報!$A$3:$B$13,2,FALSE),VLOOKUP(②選手情報入力!I65,種目情報!$E$3:$F$15,2,FALSE))))</f>
        <v/>
      </c>
      <c r="J57" t="str">
        <f>IF(②選手情報入力!J65="","",L57)</f>
        <v/>
      </c>
      <c r="K57" t="str">
        <f>"0000000000"&amp;②選手情報入力!J65</f>
        <v>0000000000</v>
      </c>
      <c r="L57" t="str">
        <f t="shared" si="1"/>
        <v>0000000</v>
      </c>
    </row>
    <row r="58" spans="1:12">
      <c r="A58" t="e">
        <f>IF(H58="","",RIGHT(①団体情報入力!$D$4,4))&amp;(D58&amp;"0000")+H58</f>
        <v>#VALUE!</v>
      </c>
      <c r="B58" t="str">
        <f>IF(H58="","",②選手情報入力!D66)</f>
        <v/>
      </c>
      <c r="C58" t="str">
        <f>IF(H58="","",②選手情報入力!E66)</f>
        <v/>
      </c>
      <c r="D58" t="str">
        <f>IF(H58="","",IF(②選手情報入力!G66="男",1,2))</f>
        <v/>
      </c>
      <c r="E58" t="str">
        <f t="shared" si="0"/>
        <v/>
      </c>
      <c r="F58" t="str">
        <f>IF(H58="","",①団体情報入力!$D$4)</f>
        <v/>
      </c>
      <c r="G58" t="str">
        <f>IF(H58="","",①団体情報入力!$D$6)</f>
        <v/>
      </c>
      <c r="H58" t="str">
        <f>IF(②選手情報入力!C66="","",②選手情報入力!C66)</f>
        <v/>
      </c>
      <c r="I58" t="str">
        <f>IF(H58="","",IF(②選手情報入力!I66="","",IF(D58=1,VLOOKUP(②選手情報入力!I66,種目情報!$A$3:$B$13,2,FALSE),VLOOKUP(②選手情報入力!I66,種目情報!$E$3:$F$15,2,FALSE))))</f>
        <v/>
      </c>
      <c r="J58" t="str">
        <f>IF(②選手情報入力!J66="","",L58)</f>
        <v/>
      </c>
      <c r="K58" t="str">
        <f>"0000000000"&amp;②選手情報入力!J66</f>
        <v>0000000000</v>
      </c>
      <c r="L58" t="str">
        <f t="shared" si="1"/>
        <v>0000000</v>
      </c>
    </row>
    <row r="59" spans="1:12">
      <c r="A59" t="e">
        <f>IF(H59="","",RIGHT(①団体情報入力!$D$4,4))&amp;(D59&amp;"0000")+H59</f>
        <v>#VALUE!</v>
      </c>
      <c r="B59" t="str">
        <f>IF(H59="","",②選手情報入力!D67)</f>
        <v/>
      </c>
      <c r="C59" t="str">
        <f>IF(H59="","",②選手情報入力!E67)</f>
        <v/>
      </c>
      <c r="D59" t="str">
        <f>IF(H59="","",IF(②選手情報入力!G67="男",1,2))</f>
        <v/>
      </c>
      <c r="E59" t="str">
        <f t="shared" si="0"/>
        <v/>
      </c>
      <c r="F59" t="str">
        <f>IF(H59="","",①団体情報入力!$D$4)</f>
        <v/>
      </c>
      <c r="G59" t="str">
        <f>IF(H59="","",①団体情報入力!$D$6)</f>
        <v/>
      </c>
      <c r="H59" t="str">
        <f>IF(②選手情報入力!C67="","",②選手情報入力!C67)</f>
        <v/>
      </c>
      <c r="I59" t="str">
        <f>IF(H59="","",IF(②選手情報入力!I67="","",IF(D59=1,VLOOKUP(②選手情報入力!I67,種目情報!$A$3:$B$13,2,FALSE),VLOOKUP(②選手情報入力!I67,種目情報!$E$3:$F$15,2,FALSE))))</f>
        <v/>
      </c>
      <c r="J59" t="str">
        <f>IF(②選手情報入力!J67="","",L59)</f>
        <v/>
      </c>
      <c r="K59" t="str">
        <f>"0000000000"&amp;②選手情報入力!J67</f>
        <v>0000000000</v>
      </c>
      <c r="L59" t="str">
        <f t="shared" si="1"/>
        <v>0000000</v>
      </c>
    </row>
    <row r="60" spans="1:12">
      <c r="A60" t="e">
        <f>IF(H60="","",RIGHT(①団体情報入力!$D$4,4))&amp;(D60&amp;"0000")+H60</f>
        <v>#VALUE!</v>
      </c>
      <c r="B60" t="str">
        <f>IF(H60="","",②選手情報入力!D68)</f>
        <v/>
      </c>
      <c r="C60" t="str">
        <f>IF(H60="","",②選手情報入力!E68)</f>
        <v/>
      </c>
      <c r="D60" t="str">
        <f>IF(H60="","",IF(②選手情報入力!G68="男",1,2))</f>
        <v/>
      </c>
      <c r="E60" t="str">
        <f t="shared" si="0"/>
        <v/>
      </c>
      <c r="F60" t="str">
        <f>IF(H60="","",①団体情報入力!$D$4)</f>
        <v/>
      </c>
      <c r="G60" t="str">
        <f>IF(H60="","",①団体情報入力!$D$6)</f>
        <v/>
      </c>
      <c r="H60" t="str">
        <f>IF(②選手情報入力!C68="","",②選手情報入力!C68)</f>
        <v/>
      </c>
      <c r="I60" t="str">
        <f>IF(H60="","",IF(②選手情報入力!I68="","",IF(D60=1,VLOOKUP(②選手情報入力!I68,種目情報!$A$3:$B$13,2,FALSE),VLOOKUP(②選手情報入力!I68,種目情報!$E$3:$F$15,2,FALSE))))</f>
        <v/>
      </c>
      <c r="J60" t="str">
        <f>IF(②選手情報入力!J68="","",L60)</f>
        <v/>
      </c>
      <c r="K60" t="str">
        <f>"0000000000"&amp;②選手情報入力!J68</f>
        <v>0000000000</v>
      </c>
      <c r="L60" t="str">
        <f t="shared" si="1"/>
        <v>0000000</v>
      </c>
    </row>
    <row r="61" spans="1:12">
      <c r="A61" t="e">
        <f>IF(H61="","",RIGHT(①団体情報入力!$D$4,4))&amp;(D61&amp;"0000")+H61</f>
        <v>#VALUE!</v>
      </c>
      <c r="B61" t="str">
        <f>IF(H61="","",②選手情報入力!D69)</f>
        <v/>
      </c>
      <c r="C61" t="str">
        <f>IF(H61="","",②選手情報入力!E69)</f>
        <v/>
      </c>
      <c r="D61" t="str">
        <f>IF(H61="","",IF(②選手情報入力!G69="男",1,2))</f>
        <v/>
      </c>
      <c r="E61" t="str">
        <f t="shared" si="0"/>
        <v/>
      </c>
      <c r="F61" t="str">
        <f>IF(H61="","",①団体情報入力!$D$4)</f>
        <v/>
      </c>
      <c r="G61" t="str">
        <f>IF(H61="","",①団体情報入力!$D$6)</f>
        <v/>
      </c>
      <c r="H61" t="str">
        <f>IF(②選手情報入力!C69="","",②選手情報入力!C69)</f>
        <v/>
      </c>
      <c r="I61" t="str">
        <f>IF(H61="","",IF(②選手情報入力!I69="","",IF(D61=1,VLOOKUP(②選手情報入力!I69,種目情報!$A$3:$B$13,2,FALSE),VLOOKUP(②選手情報入力!I69,種目情報!$E$3:$F$15,2,FALSE))))</f>
        <v/>
      </c>
      <c r="J61" t="str">
        <f>IF(②選手情報入力!J69="","",L61)</f>
        <v/>
      </c>
      <c r="K61" t="str">
        <f>"0000000000"&amp;②選手情報入力!J69</f>
        <v>0000000000</v>
      </c>
      <c r="L61" t="str">
        <f t="shared" si="1"/>
        <v>0000000</v>
      </c>
    </row>
    <row r="62" spans="1:12">
      <c r="A62" t="e">
        <f>IF(H62="","",RIGHT(①団体情報入力!$D$4,4))&amp;(D62&amp;"0000")+H62</f>
        <v>#VALUE!</v>
      </c>
      <c r="B62" t="str">
        <f>IF(H62="","",②選手情報入力!D70)</f>
        <v/>
      </c>
      <c r="C62" t="str">
        <f>IF(H62="","",②選手情報入力!E70)</f>
        <v/>
      </c>
      <c r="D62" t="str">
        <f>IF(H62="","",IF(②選手情報入力!G70="男",1,2))</f>
        <v/>
      </c>
      <c r="E62" t="str">
        <f t="shared" si="0"/>
        <v/>
      </c>
      <c r="F62" t="str">
        <f>IF(H62="","",①団体情報入力!$D$4)</f>
        <v/>
      </c>
      <c r="G62" t="str">
        <f>IF(H62="","",①団体情報入力!$D$6)</f>
        <v/>
      </c>
      <c r="H62" t="str">
        <f>IF(②選手情報入力!C70="","",②選手情報入力!C70)</f>
        <v/>
      </c>
      <c r="I62" t="str">
        <f>IF(H62="","",IF(②選手情報入力!I70="","",IF(D62=1,VLOOKUP(②選手情報入力!I70,種目情報!$A$3:$B$13,2,FALSE),VLOOKUP(②選手情報入力!I70,種目情報!$E$3:$F$15,2,FALSE))))</f>
        <v/>
      </c>
      <c r="J62" t="str">
        <f>IF(②選手情報入力!J70="","",L62)</f>
        <v/>
      </c>
      <c r="K62" t="str">
        <f>"0000000000"&amp;②選手情報入力!J70</f>
        <v>0000000000</v>
      </c>
      <c r="L62" t="str">
        <f t="shared" si="1"/>
        <v>0000000</v>
      </c>
    </row>
    <row r="63" spans="1:12">
      <c r="A63" t="e">
        <f>IF(H63="","",RIGHT(①団体情報入力!$D$4,4))&amp;(D63&amp;"0000")+H63</f>
        <v>#VALUE!</v>
      </c>
      <c r="B63" t="str">
        <f>IF(H63="","",②選手情報入力!D71)</f>
        <v/>
      </c>
      <c r="C63" t="str">
        <f>IF(H63="","",②選手情報入力!E71)</f>
        <v/>
      </c>
      <c r="D63" t="str">
        <f>IF(H63="","",IF(②選手情報入力!G71="男",1,2))</f>
        <v/>
      </c>
      <c r="E63" t="str">
        <f t="shared" si="0"/>
        <v/>
      </c>
      <c r="F63" t="str">
        <f>IF(H63="","",①団体情報入力!$D$4)</f>
        <v/>
      </c>
      <c r="G63" t="str">
        <f>IF(H63="","",①団体情報入力!$D$6)</f>
        <v/>
      </c>
      <c r="H63" t="str">
        <f>IF(②選手情報入力!C71="","",②選手情報入力!C71)</f>
        <v/>
      </c>
      <c r="I63" t="str">
        <f>IF(H63="","",IF(②選手情報入力!I71="","",IF(D63=1,VLOOKUP(②選手情報入力!I71,種目情報!$A$3:$B$13,2,FALSE),VLOOKUP(②選手情報入力!I71,種目情報!$E$3:$F$15,2,FALSE))))</f>
        <v/>
      </c>
      <c r="J63" t="str">
        <f>IF(②選手情報入力!J71="","",L63)</f>
        <v/>
      </c>
      <c r="K63" t="str">
        <f>"0000000000"&amp;②選手情報入力!J71</f>
        <v>0000000000</v>
      </c>
      <c r="L63" t="str">
        <f t="shared" si="1"/>
        <v>0000000</v>
      </c>
    </row>
    <row r="64" spans="1:12">
      <c r="A64" t="e">
        <f>IF(H64="","",RIGHT(①団体情報入力!$D$4,4))&amp;(D64&amp;"0000")+H64</f>
        <v>#VALUE!</v>
      </c>
      <c r="B64" t="str">
        <f>IF(H64="","",②選手情報入力!D72)</f>
        <v/>
      </c>
      <c r="C64" t="str">
        <f>IF(H64="","",②選手情報入力!E72)</f>
        <v/>
      </c>
      <c r="D64" t="str">
        <f>IF(H64="","",IF(②選手情報入力!G72="男",1,2))</f>
        <v/>
      </c>
      <c r="E64" t="str">
        <f t="shared" si="0"/>
        <v/>
      </c>
      <c r="F64" t="str">
        <f>IF(H64="","",①団体情報入力!$D$4)</f>
        <v/>
      </c>
      <c r="G64" t="str">
        <f>IF(H64="","",①団体情報入力!$D$6)</f>
        <v/>
      </c>
      <c r="H64" t="str">
        <f>IF(②選手情報入力!C72="","",②選手情報入力!C72)</f>
        <v/>
      </c>
      <c r="I64" t="str">
        <f>IF(H64="","",IF(②選手情報入力!I72="","",IF(D64=1,VLOOKUP(②選手情報入力!I72,種目情報!$A$3:$B$13,2,FALSE),VLOOKUP(②選手情報入力!I72,種目情報!$E$3:$F$15,2,FALSE))))</f>
        <v/>
      </c>
      <c r="J64" t="str">
        <f>IF(②選手情報入力!J72="","",L64)</f>
        <v/>
      </c>
      <c r="K64" t="str">
        <f>"0000000000"&amp;②選手情報入力!J72</f>
        <v>0000000000</v>
      </c>
      <c r="L64" t="str">
        <f t="shared" si="1"/>
        <v>0000000</v>
      </c>
    </row>
    <row r="65" spans="1:12">
      <c r="A65" t="e">
        <f>IF(H65="","",RIGHT(①団体情報入力!$D$4,4))&amp;(D65&amp;"0000")+H65</f>
        <v>#VALUE!</v>
      </c>
      <c r="B65" t="str">
        <f>IF(H65="","",②選手情報入力!D73)</f>
        <v/>
      </c>
      <c r="C65" t="str">
        <f>IF(H65="","",②選手情報入力!E73)</f>
        <v/>
      </c>
      <c r="D65" t="str">
        <f>IF(H65="","",IF(②選手情報入力!G73="男",1,2))</f>
        <v/>
      </c>
      <c r="E65" t="str">
        <f t="shared" si="0"/>
        <v/>
      </c>
      <c r="F65" t="str">
        <f>IF(H65="","",①団体情報入力!$D$4)</f>
        <v/>
      </c>
      <c r="G65" t="str">
        <f>IF(H65="","",①団体情報入力!$D$6)</f>
        <v/>
      </c>
      <c r="H65" t="str">
        <f>IF(②選手情報入力!C73="","",②選手情報入力!C73)</f>
        <v/>
      </c>
      <c r="I65" t="str">
        <f>IF(H65="","",IF(②選手情報入力!I73="","",IF(D65=1,VLOOKUP(②選手情報入力!I73,種目情報!$A$3:$B$13,2,FALSE),VLOOKUP(②選手情報入力!I73,種目情報!$E$3:$F$15,2,FALSE))))</f>
        <v/>
      </c>
      <c r="J65" t="str">
        <f>IF(②選手情報入力!J73="","",L65)</f>
        <v/>
      </c>
      <c r="K65" t="str">
        <f>"0000000000"&amp;②選手情報入力!J73</f>
        <v>0000000000</v>
      </c>
      <c r="L65" t="str">
        <f t="shared" si="1"/>
        <v>0000000</v>
      </c>
    </row>
    <row r="66" spans="1:12">
      <c r="A66" t="e">
        <f>IF(H66="","",RIGHT(①団体情報入力!$D$4,4))&amp;(D66&amp;"0000")+H66</f>
        <v>#VALUE!</v>
      </c>
      <c r="B66" t="str">
        <f>IF(H66="","",②選手情報入力!D74)</f>
        <v/>
      </c>
      <c r="C66" t="str">
        <f>IF(H66="","",②選手情報入力!E74)</f>
        <v/>
      </c>
      <c r="D66" t="str">
        <f>IF(H66="","",IF(②選手情報入力!G74="男",1,2))</f>
        <v/>
      </c>
      <c r="E66" t="str">
        <f t="shared" si="0"/>
        <v/>
      </c>
      <c r="F66" t="str">
        <f>IF(H66="","",①団体情報入力!$D$4)</f>
        <v/>
      </c>
      <c r="G66" t="str">
        <f>IF(H66="","",①団体情報入力!$D$6)</f>
        <v/>
      </c>
      <c r="H66" t="str">
        <f>IF(②選手情報入力!C74="","",②選手情報入力!C74)</f>
        <v/>
      </c>
      <c r="I66" t="str">
        <f>IF(H66="","",IF(②選手情報入力!I74="","",IF(D66=1,VLOOKUP(②選手情報入力!I74,種目情報!$A$3:$B$13,2,FALSE),VLOOKUP(②選手情報入力!I74,種目情報!$E$3:$F$15,2,FALSE))))</f>
        <v/>
      </c>
      <c r="J66" t="str">
        <f>IF(②選手情報入力!J74="","",L66)</f>
        <v/>
      </c>
      <c r="K66" t="str">
        <f>"0000000000"&amp;②選手情報入力!J74</f>
        <v>0000000000</v>
      </c>
      <c r="L66" t="str">
        <f t="shared" si="1"/>
        <v>0000000</v>
      </c>
    </row>
    <row r="67" spans="1:12">
      <c r="A67" t="e">
        <f>IF(H67="","",RIGHT(①団体情報入力!$D$4,4))&amp;(D67&amp;"0000")+H67</f>
        <v>#VALUE!</v>
      </c>
      <c r="B67" t="str">
        <f>IF(H67="","",②選手情報入力!D75)</f>
        <v/>
      </c>
      <c r="C67" t="str">
        <f>IF(H67="","",②選手情報入力!E75)</f>
        <v/>
      </c>
      <c r="D67" t="str">
        <f>IF(H67="","",IF(②選手情報入力!G75="男",1,2))</f>
        <v/>
      </c>
      <c r="E67" t="str">
        <f t="shared" ref="E67:E91" si="2">IF(H67="","",23)</f>
        <v/>
      </c>
      <c r="F67" t="str">
        <f>IF(H67="","",①団体情報入力!$D$4)</f>
        <v/>
      </c>
      <c r="G67" t="str">
        <f>IF(H67="","",①団体情報入力!$D$6)</f>
        <v/>
      </c>
      <c r="H67" t="str">
        <f>IF(②選手情報入力!C75="","",②選手情報入力!C75)</f>
        <v/>
      </c>
      <c r="I67" t="str">
        <f>IF(H67="","",IF(②選手情報入力!I75="","",IF(D67=1,VLOOKUP(②選手情報入力!I75,種目情報!$A$3:$B$13,2,FALSE),VLOOKUP(②選手情報入力!I75,種目情報!$E$3:$F$15,2,FALSE))))</f>
        <v/>
      </c>
      <c r="J67" t="str">
        <f>IF(②選手情報入力!J75="","",L67)</f>
        <v/>
      </c>
      <c r="K67" t="str">
        <f>"0000000000"&amp;②選手情報入力!J75</f>
        <v>0000000000</v>
      </c>
      <c r="L67" t="str">
        <f t="shared" ref="L67:L91" si="3">IF(I67&gt;"07000",RIGHT(K67,5),RIGHT(K67,7))</f>
        <v>0000000</v>
      </c>
    </row>
    <row r="68" spans="1:12">
      <c r="A68" t="e">
        <f>IF(H68="","",RIGHT(①団体情報入力!$D$4,4))&amp;(D68&amp;"0000")+H68</f>
        <v>#VALUE!</v>
      </c>
      <c r="B68" t="str">
        <f>IF(H68="","",②選手情報入力!D76)</f>
        <v/>
      </c>
      <c r="C68" t="str">
        <f>IF(H68="","",②選手情報入力!E76)</f>
        <v/>
      </c>
      <c r="D68" t="str">
        <f>IF(H68="","",IF(②選手情報入力!G76="男",1,2))</f>
        <v/>
      </c>
      <c r="E68" t="str">
        <f t="shared" si="2"/>
        <v/>
      </c>
      <c r="F68" t="str">
        <f>IF(H68="","",①団体情報入力!$D$4)</f>
        <v/>
      </c>
      <c r="G68" t="str">
        <f>IF(H68="","",①団体情報入力!$D$6)</f>
        <v/>
      </c>
      <c r="H68" t="str">
        <f>IF(②選手情報入力!C76="","",②選手情報入力!C76)</f>
        <v/>
      </c>
      <c r="I68" t="str">
        <f>IF(H68="","",IF(②選手情報入力!I76="","",IF(D68=1,VLOOKUP(②選手情報入力!I76,種目情報!$A$3:$B$13,2,FALSE),VLOOKUP(②選手情報入力!I76,種目情報!$E$3:$F$15,2,FALSE))))</f>
        <v/>
      </c>
      <c r="J68" t="str">
        <f>IF(②選手情報入力!J76="","",L68)</f>
        <v/>
      </c>
      <c r="K68" t="str">
        <f>"0000000000"&amp;②選手情報入力!J76</f>
        <v>0000000000</v>
      </c>
      <c r="L68" t="str">
        <f t="shared" si="3"/>
        <v>0000000</v>
      </c>
    </row>
    <row r="69" spans="1:12">
      <c r="A69" t="e">
        <f>IF(H69="","",RIGHT(①団体情報入力!$D$4,4))&amp;(D69&amp;"0000")+H69</f>
        <v>#VALUE!</v>
      </c>
      <c r="B69" t="str">
        <f>IF(H69="","",②選手情報入力!D77)</f>
        <v/>
      </c>
      <c r="C69" t="str">
        <f>IF(H69="","",②選手情報入力!E77)</f>
        <v/>
      </c>
      <c r="D69" t="str">
        <f>IF(H69="","",IF(②選手情報入力!G77="男",1,2))</f>
        <v/>
      </c>
      <c r="E69" t="str">
        <f t="shared" si="2"/>
        <v/>
      </c>
      <c r="F69" t="str">
        <f>IF(H69="","",①団体情報入力!$D$4)</f>
        <v/>
      </c>
      <c r="G69" t="str">
        <f>IF(H69="","",①団体情報入力!$D$6)</f>
        <v/>
      </c>
      <c r="H69" t="str">
        <f>IF(②選手情報入力!C77="","",②選手情報入力!C77)</f>
        <v/>
      </c>
      <c r="I69" t="str">
        <f>IF(H69="","",IF(②選手情報入力!I77="","",IF(D69=1,VLOOKUP(②選手情報入力!I77,種目情報!$A$3:$B$13,2,FALSE),VLOOKUP(②選手情報入力!I77,種目情報!$E$3:$F$15,2,FALSE))))</f>
        <v/>
      </c>
      <c r="J69" t="str">
        <f>IF(②選手情報入力!J77="","",L69)</f>
        <v/>
      </c>
      <c r="K69" t="str">
        <f>"0000000000"&amp;②選手情報入力!J77</f>
        <v>0000000000</v>
      </c>
      <c r="L69" t="str">
        <f t="shared" si="3"/>
        <v>0000000</v>
      </c>
    </row>
    <row r="70" spans="1:12">
      <c r="A70" t="e">
        <f>IF(H70="","",RIGHT(①団体情報入力!$D$4,4))&amp;(D70&amp;"0000")+H70</f>
        <v>#VALUE!</v>
      </c>
      <c r="B70" t="str">
        <f>IF(H70="","",②選手情報入力!D78)</f>
        <v/>
      </c>
      <c r="C70" t="str">
        <f>IF(H70="","",②選手情報入力!E78)</f>
        <v/>
      </c>
      <c r="D70" t="str">
        <f>IF(H70="","",IF(②選手情報入力!G78="男",1,2))</f>
        <v/>
      </c>
      <c r="E70" t="str">
        <f t="shared" si="2"/>
        <v/>
      </c>
      <c r="F70" t="str">
        <f>IF(H70="","",①団体情報入力!$D$4)</f>
        <v/>
      </c>
      <c r="G70" t="str">
        <f>IF(H70="","",①団体情報入力!$D$6)</f>
        <v/>
      </c>
      <c r="H70" t="str">
        <f>IF(②選手情報入力!C78="","",②選手情報入力!C78)</f>
        <v/>
      </c>
      <c r="I70" t="str">
        <f>IF(H70="","",IF(②選手情報入力!I78="","",IF(D70=1,VLOOKUP(②選手情報入力!I78,種目情報!$A$3:$B$13,2,FALSE),VLOOKUP(②選手情報入力!I78,種目情報!$E$3:$F$15,2,FALSE))))</f>
        <v/>
      </c>
      <c r="J70" t="str">
        <f>IF(②選手情報入力!J78="","",L70)</f>
        <v/>
      </c>
      <c r="K70" t="str">
        <f>"0000000000"&amp;②選手情報入力!J78</f>
        <v>0000000000</v>
      </c>
      <c r="L70" t="str">
        <f t="shared" si="3"/>
        <v>0000000</v>
      </c>
    </row>
    <row r="71" spans="1:12">
      <c r="A71" t="e">
        <f>IF(H71="","",RIGHT(①団体情報入力!$D$4,4))&amp;(D71&amp;"0000")+H71</f>
        <v>#VALUE!</v>
      </c>
      <c r="B71" t="str">
        <f>IF(H71="","",②選手情報入力!D79)</f>
        <v/>
      </c>
      <c r="C71" t="str">
        <f>IF(H71="","",②選手情報入力!E79)</f>
        <v/>
      </c>
      <c r="D71" t="str">
        <f>IF(H71="","",IF(②選手情報入力!G79="男",1,2))</f>
        <v/>
      </c>
      <c r="E71" t="str">
        <f t="shared" si="2"/>
        <v/>
      </c>
      <c r="F71" t="str">
        <f>IF(H71="","",①団体情報入力!$D$4)</f>
        <v/>
      </c>
      <c r="G71" t="str">
        <f>IF(H71="","",①団体情報入力!$D$6)</f>
        <v/>
      </c>
      <c r="H71" t="str">
        <f>IF(②選手情報入力!C79="","",②選手情報入力!C79)</f>
        <v/>
      </c>
      <c r="I71" t="str">
        <f>IF(H71="","",IF(②選手情報入力!I79="","",IF(D71=1,VLOOKUP(②選手情報入力!I79,種目情報!$A$3:$B$13,2,FALSE),VLOOKUP(②選手情報入力!I79,種目情報!$E$3:$F$15,2,FALSE))))</f>
        <v/>
      </c>
      <c r="J71" t="str">
        <f>IF(②選手情報入力!J79="","",L71)</f>
        <v/>
      </c>
      <c r="K71" t="str">
        <f>"0000000000"&amp;②選手情報入力!J79</f>
        <v>0000000000</v>
      </c>
      <c r="L71" t="str">
        <f t="shared" si="3"/>
        <v>0000000</v>
      </c>
    </row>
    <row r="72" spans="1:12">
      <c r="A72" t="e">
        <f>IF(H72="","",RIGHT(①団体情報入力!$D$4,4))&amp;(D72&amp;"0000")+H72</f>
        <v>#VALUE!</v>
      </c>
      <c r="B72" t="str">
        <f>IF(H72="","",②選手情報入力!D80)</f>
        <v/>
      </c>
      <c r="C72" t="str">
        <f>IF(H72="","",②選手情報入力!E80)</f>
        <v/>
      </c>
      <c r="D72" t="str">
        <f>IF(H72="","",IF(②選手情報入力!G80="男",1,2))</f>
        <v/>
      </c>
      <c r="E72" t="str">
        <f t="shared" si="2"/>
        <v/>
      </c>
      <c r="F72" t="str">
        <f>IF(H72="","",①団体情報入力!$D$4)</f>
        <v/>
      </c>
      <c r="G72" t="str">
        <f>IF(H72="","",①団体情報入力!$D$6)</f>
        <v/>
      </c>
      <c r="H72" t="str">
        <f>IF(②選手情報入力!C80="","",②選手情報入力!C80)</f>
        <v/>
      </c>
      <c r="I72" t="str">
        <f>IF(H72="","",IF(②選手情報入力!I80="","",IF(D72=1,VLOOKUP(②選手情報入力!I80,種目情報!$A$3:$B$13,2,FALSE),VLOOKUP(②選手情報入力!I80,種目情報!$E$3:$F$15,2,FALSE))))</f>
        <v/>
      </c>
      <c r="J72" t="str">
        <f>IF(②選手情報入力!J80="","",L72)</f>
        <v/>
      </c>
      <c r="K72" t="str">
        <f>"0000000000"&amp;②選手情報入力!J80</f>
        <v>0000000000</v>
      </c>
      <c r="L72" t="str">
        <f t="shared" si="3"/>
        <v>0000000</v>
      </c>
    </row>
    <row r="73" spans="1:12">
      <c r="A73" t="e">
        <f>IF(H73="","",RIGHT(①団体情報入力!$D$4,4))&amp;(D73&amp;"0000")+H73</f>
        <v>#VALUE!</v>
      </c>
      <c r="B73" t="str">
        <f>IF(H73="","",②選手情報入力!D81)</f>
        <v/>
      </c>
      <c r="C73" t="str">
        <f>IF(H73="","",②選手情報入力!E81)</f>
        <v/>
      </c>
      <c r="D73" t="str">
        <f>IF(H73="","",IF(②選手情報入力!G81="男",1,2))</f>
        <v/>
      </c>
      <c r="E73" t="str">
        <f t="shared" si="2"/>
        <v/>
      </c>
      <c r="F73" t="str">
        <f>IF(H73="","",①団体情報入力!$D$4)</f>
        <v/>
      </c>
      <c r="G73" t="str">
        <f>IF(H73="","",①団体情報入力!$D$6)</f>
        <v/>
      </c>
      <c r="H73" t="str">
        <f>IF(②選手情報入力!C81="","",②選手情報入力!C81)</f>
        <v/>
      </c>
      <c r="I73" t="str">
        <f>IF(H73="","",IF(②選手情報入力!I81="","",IF(D73=1,VLOOKUP(②選手情報入力!I81,種目情報!$A$3:$B$13,2,FALSE),VLOOKUP(②選手情報入力!I81,種目情報!$E$3:$F$15,2,FALSE))))</f>
        <v/>
      </c>
      <c r="J73" t="str">
        <f>IF(②選手情報入力!J81="","",L73)</f>
        <v/>
      </c>
      <c r="K73" t="str">
        <f>"0000000000"&amp;②選手情報入力!J81</f>
        <v>0000000000</v>
      </c>
      <c r="L73" t="str">
        <f t="shared" si="3"/>
        <v>0000000</v>
      </c>
    </row>
    <row r="74" spans="1:12">
      <c r="A74" t="e">
        <f>IF(H74="","",RIGHT(①団体情報入力!$D$4,4))&amp;(D74&amp;"0000")+H74</f>
        <v>#VALUE!</v>
      </c>
      <c r="B74" t="str">
        <f>IF(H74="","",②選手情報入力!D82)</f>
        <v/>
      </c>
      <c r="C74" t="str">
        <f>IF(H74="","",②選手情報入力!E82)</f>
        <v/>
      </c>
      <c r="D74" t="str">
        <f>IF(H74="","",IF(②選手情報入力!G82="男",1,2))</f>
        <v/>
      </c>
      <c r="E74" t="str">
        <f t="shared" si="2"/>
        <v/>
      </c>
      <c r="F74" t="str">
        <f>IF(H74="","",①団体情報入力!$D$4)</f>
        <v/>
      </c>
      <c r="G74" t="str">
        <f>IF(H74="","",①団体情報入力!$D$6)</f>
        <v/>
      </c>
      <c r="H74" t="str">
        <f>IF(②選手情報入力!C82="","",②選手情報入力!C82)</f>
        <v/>
      </c>
      <c r="I74" t="str">
        <f>IF(H74="","",IF(②選手情報入力!I82="","",IF(D74=1,VLOOKUP(②選手情報入力!I82,種目情報!$A$3:$B$13,2,FALSE),VLOOKUP(②選手情報入力!I82,種目情報!$E$3:$F$15,2,FALSE))))</f>
        <v/>
      </c>
      <c r="J74" t="str">
        <f>IF(②選手情報入力!J82="","",L74)</f>
        <v/>
      </c>
      <c r="K74" t="str">
        <f>"0000000000"&amp;②選手情報入力!J82</f>
        <v>0000000000</v>
      </c>
      <c r="L74" t="str">
        <f t="shared" si="3"/>
        <v>0000000</v>
      </c>
    </row>
    <row r="75" spans="1:12">
      <c r="A75" t="e">
        <f>IF(H75="","",RIGHT(①団体情報入力!$D$4,4))&amp;(D75&amp;"0000")+H75</f>
        <v>#VALUE!</v>
      </c>
      <c r="B75" t="str">
        <f>IF(H75="","",②選手情報入力!D83)</f>
        <v/>
      </c>
      <c r="C75" t="str">
        <f>IF(H75="","",②選手情報入力!E83)</f>
        <v/>
      </c>
      <c r="D75" t="str">
        <f>IF(H75="","",IF(②選手情報入力!G83="男",1,2))</f>
        <v/>
      </c>
      <c r="E75" t="str">
        <f t="shared" si="2"/>
        <v/>
      </c>
      <c r="F75" t="str">
        <f>IF(H75="","",①団体情報入力!$D$4)</f>
        <v/>
      </c>
      <c r="G75" t="str">
        <f>IF(H75="","",①団体情報入力!$D$6)</f>
        <v/>
      </c>
      <c r="H75" t="str">
        <f>IF(②選手情報入力!C83="","",②選手情報入力!C83)</f>
        <v/>
      </c>
      <c r="I75" t="str">
        <f>IF(H75="","",IF(②選手情報入力!I83="","",IF(D75=1,VLOOKUP(②選手情報入力!I83,種目情報!$A$3:$B$13,2,FALSE),VLOOKUP(②選手情報入力!I83,種目情報!$E$3:$F$15,2,FALSE))))</f>
        <v/>
      </c>
      <c r="J75" t="str">
        <f>IF(②選手情報入力!J83="","",L75)</f>
        <v/>
      </c>
      <c r="K75" t="str">
        <f>"0000000000"&amp;②選手情報入力!J83</f>
        <v>0000000000</v>
      </c>
      <c r="L75" t="str">
        <f t="shared" si="3"/>
        <v>0000000</v>
      </c>
    </row>
    <row r="76" spans="1:12">
      <c r="A76" t="e">
        <f>IF(H76="","",RIGHT(①団体情報入力!$D$4,4))&amp;(D76&amp;"0000")+H76</f>
        <v>#VALUE!</v>
      </c>
      <c r="B76" t="str">
        <f>IF(H76="","",②選手情報入力!D84)</f>
        <v/>
      </c>
      <c r="C76" t="str">
        <f>IF(H76="","",②選手情報入力!E84)</f>
        <v/>
      </c>
      <c r="D76" t="str">
        <f>IF(H76="","",IF(②選手情報入力!G84="男",1,2))</f>
        <v/>
      </c>
      <c r="E76" t="str">
        <f t="shared" si="2"/>
        <v/>
      </c>
      <c r="F76" t="str">
        <f>IF(H76="","",①団体情報入力!$D$4)</f>
        <v/>
      </c>
      <c r="G76" t="str">
        <f>IF(H76="","",①団体情報入力!$D$6)</f>
        <v/>
      </c>
      <c r="H76" t="str">
        <f>IF(②選手情報入力!C84="","",②選手情報入力!C84)</f>
        <v/>
      </c>
      <c r="I76" t="str">
        <f>IF(H76="","",IF(②選手情報入力!I84="","",IF(D76=1,VLOOKUP(②選手情報入力!I84,種目情報!$A$3:$B$13,2,FALSE),VLOOKUP(②選手情報入力!I84,種目情報!$E$3:$F$15,2,FALSE))))</f>
        <v/>
      </c>
      <c r="J76" t="str">
        <f>IF(②選手情報入力!J84="","",L76)</f>
        <v/>
      </c>
      <c r="K76" t="str">
        <f>"0000000000"&amp;②選手情報入力!J84</f>
        <v>0000000000</v>
      </c>
      <c r="L76" t="str">
        <f t="shared" si="3"/>
        <v>0000000</v>
      </c>
    </row>
    <row r="77" spans="1:12">
      <c r="A77" t="e">
        <f>IF(H77="","",RIGHT(①団体情報入力!$D$4,4))&amp;(D77&amp;"0000")+H77</f>
        <v>#VALUE!</v>
      </c>
      <c r="B77" t="str">
        <f>IF(H77="","",②選手情報入力!D85)</f>
        <v/>
      </c>
      <c r="C77" t="str">
        <f>IF(H77="","",②選手情報入力!E85)</f>
        <v/>
      </c>
      <c r="D77" t="str">
        <f>IF(H77="","",IF(②選手情報入力!G85="男",1,2))</f>
        <v/>
      </c>
      <c r="E77" t="str">
        <f t="shared" si="2"/>
        <v/>
      </c>
      <c r="F77" t="str">
        <f>IF(H77="","",①団体情報入力!$D$4)</f>
        <v/>
      </c>
      <c r="G77" t="str">
        <f>IF(H77="","",①団体情報入力!$D$6)</f>
        <v/>
      </c>
      <c r="H77" t="str">
        <f>IF(②選手情報入力!C85="","",②選手情報入力!C85)</f>
        <v/>
      </c>
      <c r="I77" t="str">
        <f>IF(H77="","",IF(②選手情報入力!I85="","",IF(D77=1,VLOOKUP(②選手情報入力!I85,種目情報!$A$3:$B$13,2,FALSE),VLOOKUP(②選手情報入力!I85,種目情報!$E$3:$F$15,2,FALSE))))</f>
        <v/>
      </c>
      <c r="J77" t="str">
        <f>IF(②選手情報入力!J85="","",L77)</f>
        <v/>
      </c>
      <c r="K77" t="str">
        <f>"0000000000"&amp;②選手情報入力!J85</f>
        <v>0000000000</v>
      </c>
      <c r="L77" t="str">
        <f t="shared" si="3"/>
        <v>0000000</v>
      </c>
    </row>
    <row r="78" spans="1:12">
      <c r="A78" t="e">
        <f>IF(H78="","",RIGHT(①団体情報入力!$D$4,4))&amp;(D78&amp;"0000")+H78</f>
        <v>#VALUE!</v>
      </c>
      <c r="B78" t="str">
        <f>IF(H78="","",②選手情報入力!D86)</f>
        <v/>
      </c>
      <c r="C78" t="str">
        <f>IF(H78="","",②選手情報入力!E86)</f>
        <v/>
      </c>
      <c r="D78" t="str">
        <f>IF(H78="","",IF(②選手情報入力!G86="男",1,2))</f>
        <v/>
      </c>
      <c r="E78" t="str">
        <f t="shared" si="2"/>
        <v/>
      </c>
      <c r="F78" t="str">
        <f>IF(H78="","",①団体情報入力!$D$4)</f>
        <v/>
      </c>
      <c r="G78" t="str">
        <f>IF(H78="","",①団体情報入力!$D$6)</f>
        <v/>
      </c>
      <c r="H78" t="str">
        <f>IF(②選手情報入力!C86="","",②選手情報入力!C86)</f>
        <v/>
      </c>
      <c r="I78" t="str">
        <f>IF(H78="","",IF(②選手情報入力!I86="","",IF(D78=1,VLOOKUP(②選手情報入力!I86,種目情報!$A$3:$B$13,2,FALSE),VLOOKUP(②選手情報入力!I86,種目情報!$E$3:$F$15,2,FALSE))))</f>
        <v/>
      </c>
      <c r="J78" t="str">
        <f>IF(②選手情報入力!J86="","",L78)</f>
        <v/>
      </c>
      <c r="K78" t="str">
        <f>"0000000000"&amp;②選手情報入力!J86</f>
        <v>0000000000</v>
      </c>
      <c r="L78" t="str">
        <f t="shared" si="3"/>
        <v>0000000</v>
      </c>
    </row>
    <row r="79" spans="1:12">
      <c r="A79" t="e">
        <f>IF(H79="","",RIGHT(①団体情報入力!$D$4,4))&amp;(D79&amp;"0000")+H79</f>
        <v>#VALUE!</v>
      </c>
      <c r="B79" t="str">
        <f>IF(H79="","",②選手情報入力!D87)</f>
        <v/>
      </c>
      <c r="C79" t="str">
        <f>IF(H79="","",②選手情報入力!E87)</f>
        <v/>
      </c>
      <c r="D79" t="str">
        <f>IF(H79="","",IF(②選手情報入力!G87="男",1,2))</f>
        <v/>
      </c>
      <c r="E79" t="str">
        <f t="shared" si="2"/>
        <v/>
      </c>
      <c r="F79" t="str">
        <f>IF(H79="","",①団体情報入力!$D$4)</f>
        <v/>
      </c>
      <c r="G79" t="str">
        <f>IF(H79="","",①団体情報入力!$D$6)</f>
        <v/>
      </c>
      <c r="H79" t="str">
        <f>IF(②選手情報入力!C87="","",②選手情報入力!C87)</f>
        <v/>
      </c>
      <c r="I79" t="str">
        <f>IF(H79="","",IF(②選手情報入力!I87="","",IF(D79=1,VLOOKUP(②選手情報入力!I87,種目情報!$A$3:$B$13,2,FALSE),VLOOKUP(②選手情報入力!I87,種目情報!$E$3:$F$15,2,FALSE))))</f>
        <v/>
      </c>
      <c r="J79" t="str">
        <f>IF(②選手情報入力!J87="","",L79)</f>
        <v/>
      </c>
      <c r="K79" t="str">
        <f>"0000000000"&amp;②選手情報入力!J87</f>
        <v>0000000000</v>
      </c>
      <c r="L79" t="str">
        <f t="shared" si="3"/>
        <v>0000000</v>
      </c>
    </row>
    <row r="80" spans="1:12">
      <c r="A80" t="e">
        <f>IF(H80="","",RIGHT(①団体情報入力!$D$4,4))&amp;(D80&amp;"0000")+H80</f>
        <v>#VALUE!</v>
      </c>
      <c r="B80" t="str">
        <f>IF(H80="","",②選手情報入力!D88)</f>
        <v/>
      </c>
      <c r="C80" t="str">
        <f>IF(H80="","",②選手情報入力!E88)</f>
        <v/>
      </c>
      <c r="D80" t="str">
        <f>IF(H80="","",IF(②選手情報入力!G88="男",1,2))</f>
        <v/>
      </c>
      <c r="E80" t="str">
        <f t="shared" si="2"/>
        <v/>
      </c>
      <c r="F80" t="str">
        <f>IF(H80="","",①団体情報入力!$D$4)</f>
        <v/>
      </c>
      <c r="G80" t="str">
        <f>IF(H80="","",①団体情報入力!$D$6)</f>
        <v/>
      </c>
      <c r="H80" t="str">
        <f>IF(②選手情報入力!C88="","",②選手情報入力!C88)</f>
        <v/>
      </c>
      <c r="I80" t="str">
        <f>IF(H80="","",IF(②選手情報入力!I88="","",IF(D80=1,VLOOKUP(②選手情報入力!I88,種目情報!$A$3:$B$13,2,FALSE),VLOOKUP(②選手情報入力!I88,種目情報!$E$3:$F$15,2,FALSE))))</f>
        <v/>
      </c>
      <c r="J80" t="str">
        <f>IF(②選手情報入力!J88="","",L80)</f>
        <v/>
      </c>
      <c r="K80" t="str">
        <f>"0000000000"&amp;②選手情報入力!J88</f>
        <v>0000000000</v>
      </c>
      <c r="L80" t="str">
        <f t="shared" si="3"/>
        <v>0000000</v>
      </c>
    </row>
    <row r="81" spans="1:12">
      <c r="A81" t="e">
        <f>IF(H81="","",RIGHT(①団体情報入力!$D$4,4))&amp;(D81&amp;"0000")+H81</f>
        <v>#VALUE!</v>
      </c>
      <c r="B81" t="str">
        <f>IF(H81="","",②選手情報入力!D89)</f>
        <v/>
      </c>
      <c r="C81" t="str">
        <f>IF(H81="","",②選手情報入力!E89)</f>
        <v/>
      </c>
      <c r="D81" t="str">
        <f>IF(H81="","",IF(②選手情報入力!G89="男",1,2))</f>
        <v/>
      </c>
      <c r="E81" t="str">
        <f t="shared" si="2"/>
        <v/>
      </c>
      <c r="F81" t="str">
        <f>IF(H81="","",①団体情報入力!$D$4)</f>
        <v/>
      </c>
      <c r="G81" t="str">
        <f>IF(H81="","",①団体情報入力!$D$6)</f>
        <v/>
      </c>
      <c r="H81" t="str">
        <f>IF(②選手情報入力!C89="","",②選手情報入力!C89)</f>
        <v/>
      </c>
      <c r="I81" t="str">
        <f>IF(H81="","",IF(②選手情報入力!I89="","",IF(D81=1,VLOOKUP(②選手情報入力!I89,種目情報!$A$3:$B$13,2,FALSE),VLOOKUP(②選手情報入力!I89,種目情報!$E$3:$F$15,2,FALSE))))</f>
        <v/>
      </c>
      <c r="J81" t="str">
        <f>IF(②選手情報入力!J89="","",L81)</f>
        <v/>
      </c>
      <c r="K81" t="str">
        <f>"0000000000"&amp;②選手情報入力!J89</f>
        <v>0000000000</v>
      </c>
      <c r="L81" t="str">
        <f t="shared" si="3"/>
        <v>0000000</v>
      </c>
    </row>
    <row r="82" spans="1:12">
      <c r="A82" t="e">
        <f>IF(H82="","",RIGHT(①団体情報入力!$D$4,4))&amp;(D82&amp;"0000")+H82</f>
        <v>#VALUE!</v>
      </c>
      <c r="B82" t="str">
        <f>IF(H82="","",②選手情報入力!D90)</f>
        <v/>
      </c>
      <c r="C82" t="str">
        <f>IF(H82="","",②選手情報入力!E90)</f>
        <v/>
      </c>
      <c r="D82" t="str">
        <f>IF(H82="","",IF(②選手情報入力!G90="男",1,2))</f>
        <v/>
      </c>
      <c r="E82" t="str">
        <f t="shared" si="2"/>
        <v/>
      </c>
      <c r="F82" t="str">
        <f>IF(H82="","",①団体情報入力!$D$4)</f>
        <v/>
      </c>
      <c r="G82" t="str">
        <f>IF(H82="","",①団体情報入力!$D$6)</f>
        <v/>
      </c>
      <c r="H82" t="str">
        <f>IF(②選手情報入力!C90="","",②選手情報入力!C90)</f>
        <v/>
      </c>
      <c r="I82" t="str">
        <f>IF(H82="","",IF(②選手情報入力!I90="","",IF(D82=1,VLOOKUP(②選手情報入力!I90,種目情報!$A$3:$B$13,2,FALSE),VLOOKUP(②選手情報入力!I90,種目情報!$E$3:$F$15,2,FALSE))))</f>
        <v/>
      </c>
      <c r="J82" t="str">
        <f>IF(②選手情報入力!J90="","",L82)</f>
        <v/>
      </c>
      <c r="K82" t="str">
        <f>"0000000000"&amp;②選手情報入力!J90</f>
        <v>0000000000</v>
      </c>
      <c r="L82" t="str">
        <f t="shared" si="3"/>
        <v>0000000</v>
      </c>
    </row>
    <row r="83" spans="1:12">
      <c r="A83" t="e">
        <f>IF(H83="","",RIGHT(①団体情報入力!$D$4,4))&amp;(D83&amp;"0000")+H83</f>
        <v>#VALUE!</v>
      </c>
      <c r="B83" t="str">
        <f>IF(H83="","",②選手情報入力!D91)</f>
        <v/>
      </c>
      <c r="C83" t="str">
        <f>IF(H83="","",②選手情報入力!E91)</f>
        <v/>
      </c>
      <c r="D83" t="str">
        <f>IF(H83="","",IF(②選手情報入力!G91="男",1,2))</f>
        <v/>
      </c>
      <c r="E83" t="str">
        <f t="shared" si="2"/>
        <v/>
      </c>
      <c r="F83" t="str">
        <f>IF(H83="","",①団体情報入力!$D$4)</f>
        <v/>
      </c>
      <c r="G83" t="str">
        <f>IF(H83="","",①団体情報入力!$D$6)</f>
        <v/>
      </c>
      <c r="H83" t="str">
        <f>IF(②選手情報入力!C91="","",②選手情報入力!C91)</f>
        <v/>
      </c>
      <c r="I83" t="str">
        <f>IF(H83="","",IF(②選手情報入力!I91="","",IF(D83=1,VLOOKUP(②選手情報入力!I91,種目情報!$A$3:$B$13,2,FALSE),VLOOKUP(②選手情報入力!I91,種目情報!$E$3:$F$15,2,FALSE))))</f>
        <v/>
      </c>
      <c r="J83" t="str">
        <f>IF(②選手情報入力!J91="","",L83)</f>
        <v/>
      </c>
      <c r="K83" t="str">
        <f>"0000000000"&amp;②選手情報入力!J91</f>
        <v>0000000000</v>
      </c>
      <c r="L83" t="str">
        <f t="shared" si="3"/>
        <v>0000000</v>
      </c>
    </row>
    <row r="84" spans="1:12">
      <c r="A84" t="e">
        <f>IF(H84="","",RIGHT(①団体情報入力!$D$4,4))&amp;(D84&amp;"0000")+H84</f>
        <v>#VALUE!</v>
      </c>
      <c r="B84" t="str">
        <f>IF(H84="","",②選手情報入力!D92)</f>
        <v/>
      </c>
      <c r="C84" t="str">
        <f>IF(H84="","",②選手情報入力!E92)</f>
        <v/>
      </c>
      <c r="D84" t="str">
        <f>IF(H84="","",IF(②選手情報入力!G92="男",1,2))</f>
        <v/>
      </c>
      <c r="E84" t="str">
        <f t="shared" si="2"/>
        <v/>
      </c>
      <c r="F84" t="str">
        <f>IF(H84="","",①団体情報入力!$D$4)</f>
        <v/>
      </c>
      <c r="G84" t="str">
        <f>IF(H84="","",①団体情報入力!$D$6)</f>
        <v/>
      </c>
      <c r="H84" t="str">
        <f>IF(②選手情報入力!C92="","",②選手情報入力!C92)</f>
        <v/>
      </c>
      <c r="I84" t="str">
        <f>IF(H84="","",IF(②選手情報入力!I92="","",IF(D84=1,VLOOKUP(②選手情報入力!I92,種目情報!$A$3:$B$13,2,FALSE),VLOOKUP(②選手情報入力!I92,種目情報!$E$3:$F$15,2,FALSE))))</f>
        <v/>
      </c>
      <c r="J84" t="str">
        <f>IF(②選手情報入力!J92="","",L84)</f>
        <v/>
      </c>
      <c r="K84" t="str">
        <f>"0000000000"&amp;②選手情報入力!J92</f>
        <v>0000000000</v>
      </c>
      <c r="L84" t="str">
        <f t="shared" si="3"/>
        <v>0000000</v>
      </c>
    </row>
    <row r="85" spans="1:12">
      <c r="A85" t="e">
        <f>IF(H85="","",RIGHT(①団体情報入力!$D$4,4))&amp;(D85&amp;"0000")+H85</f>
        <v>#VALUE!</v>
      </c>
      <c r="B85" t="str">
        <f>IF(H85="","",②選手情報入力!D93)</f>
        <v/>
      </c>
      <c r="C85" t="str">
        <f>IF(H85="","",②選手情報入力!E93)</f>
        <v/>
      </c>
      <c r="D85" t="str">
        <f>IF(H85="","",IF(②選手情報入力!G93="男",1,2))</f>
        <v/>
      </c>
      <c r="E85" t="str">
        <f t="shared" si="2"/>
        <v/>
      </c>
      <c r="F85" t="str">
        <f>IF(H85="","",①団体情報入力!$D$4)</f>
        <v/>
      </c>
      <c r="G85" t="str">
        <f>IF(H85="","",①団体情報入力!$D$6)</f>
        <v/>
      </c>
      <c r="H85" t="str">
        <f>IF(②選手情報入力!C93="","",②選手情報入力!C93)</f>
        <v/>
      </c>
      <c r="I85" t="str">
        <f>IF(H85="","",IF(②選手情報入力!I93="","",IF(D85=1,VLOOKUP(②選手情報入力!I93,種目情報!$A$3:$B$13,2,FALSE),VLOOKUP(②選手情報入力!I93,種目情報!$E$3:$F$15,2,FALSE))))</f>
        <v/>
      </c>
      <c r="J85" t="str">
        <f>IF(②選手情報入力!J93="","",L85)</f>
        <v/>
      </c>
      <c r="K85" t="str">
        <f>"0000000000"&amp;②選手情報入力!J93</f>
        <v>0000000000</v>
      </c>
      <c r="L85" t="str">
        <f t="shared" si="3"/>
        <v>0000000</v>
      </c>
    </row>
    <row r="86" spans="1:12">
      <c r="A86" t="e">
        <f>IF(H86="","",RIGHT(①団体情報入力!$D$4,4))&amp;(D86&amp;"0000")+H86</f>
        <v>#VALUE!</v>
      </c>
      <c r="B86" t="str">
        <f>IF(H86="","",②選手情報入力!D94)</f>
        <v/>
      </c>
      <c r="C86" t="str">
        <f>IF(H86="","",②選手情報入力!E94)</f>
        <v/>
      </c>
      <c r="D86" t="str">
        <f>IF(H86="","",IF(②選手情報入力!G94="男",1,2))</f>
        <v/>
      </c>
      <c r="E86" t="str">
        <f t="shared" si="2"/>
        <v/>
      </c>
      <c r="F86" t="str">
        <f>IF(H86="","",①団体情報入力!$D$4)</f>
        <v/>
      </c>
      <c r="G86" t="str">
        <f>IF(H86="","",①団体情報入力!$D$6)</f>
        <v/>
      </c>
      <c r="H86" t="str">
        <f>IF(②選手情報入力!C94="","",②選手情報入力!C94)</f>
        <v/>
      </c>
      <c r="I86" t="str">
        <f>IF(H86="","",IF(②選手情報入力!I94="","",IF(D86=1,VLOOKUP(②選手情報入力!I94,種目情報!$A$3:$B$13,2,FALSE),VLOOKUP(②選手情報入力!I94,種目情報!$E$3:$F$15,2,FALSE))))</f>
        <v/>
      </c>
      <c r="J86" t="str">
        <f>IF(②選手情報入力!J94="","",L86)</f>
        <v/>
      </c>
      <c r="K86" t="str">
        <f>"0000000000"&amp;②選手情報入力!J94</f>
        <v>0000000000</v>
      </c>
      <c r="L86" t="str">
        <f t="shared" si="3"/>
        <v>0000000</v>
      </c>
    </row>
    <row r="87" spans="1:12">
      <c r="A87" t="e">
        <f>IF(H87="","",RIGHT(①団体情報入力!$D$4,4))&amp;(D87&amp;"0000")+H87</f>
        <v>#VALUE!</v>
      </c>
      <c r="B87" t="str">
        <f>IF(H87="","",②選手情報入力!D95)</f>
        <v/>
      </c>
      <c r="C87" t="str">
        <f>IF(H87="","",②選手情報入力!E95)</f>
        <v/>
      </c>
      <c r="D87" t="str">
        <f>IF(H87="","",IF(②選手情報入力!G95="男",1,2))</f>
        <v/>
      </c>
      <c r="E87" t="str">
        <f t="shared" si="2"/>
        <v/>
      </c>
      <c r="F87" t="str">
        <f>IF(H87="","",①団体情報入力!$D$4)</f>
        <v/>
      </c>
      <c r="G87" t="str">
        <f>IF(H87="","",①団体情報入力!$D$6)</f>
        <v/>
      </c>
      <c r="H87" t="str">
        <f>IF(②選手情報入力!C95="","",②選手情報入力!C95)</f>
        <v/>
      </c>
      <c r="I87" t="str">
        <f>IF(H87="","",IF(②選手情報入力!I95="","",IF(D87=1,VLOOKUP(②選手情報入力!I95,種目情報!$A$3:$B$13,2,FALSE),VLOOKUP(②選手情報入力!I95,種目情報!$E$3:$F$15,2,FALSE))))</f>
        <v/>
      </c>
      <c r="J87" t="str">
        <f>IF(②選手情報入力!J95="","",L87)</f>
        <v/>
      </c>
      <c r="K87" t="str">
        <f>"0000000000"&amp;②選手情報入力!J95</f>
        <v>0000000000</v>
      </c>
      <c r="L87" t="str">
        <f t="shared" si="3"/>
        <v>0000000</v>
      </c>
    </row>
    <row r="88" spans="1:12">
      <c r="A88" t="e">
        <f>IF(H88="","",RIGHT(①団体情報入力!$D$4,4))&amp;(D88&amp;"0000")+H88</f>
        <v>#VALUE!</v>
      </c>
      <c r="B88" t="str">
        <f>IF(H88="","",②選手情報入力!D96)</f>
        <v/>
      </c>
      <c r="C88" t="str">
        <f>IF(H88="","",②選手情報入力!E96)</f>
        <v/>
      </c>
      <c r="D88" t="str">
        <f>IF(H88="","",IF(②選手情報入力!G96="男",1,2))</f>
        <v/>
      </c>
      <c r="E88" t="str">
        <f t="shared" si="2"/>
        <v/>
      </c>
      <c r="F88" t="str">
        <f>IF(H88="","",①団体情報入力!$D$4)</f>
        <v/>
      </c>
      <c r="G88" t="str">
        <f>IF(H88="","",①団体情報入力!$D$6)</f>
        <v/>
      </c>
      <c r="H88" t="str">
        <f>IF(②選手情報入力!C96="","",②選手情報入力!C96)</f>
        <v/>
      </c>
      <c r="I88" t="str">
        <f>IF(H88="","",IF(②選手情報入力!I96="","",IF(D88=1,VLOOKUP(②選手情報入力!I96,種目情報!$A$3:$B$13,2,FALSE),VLOOKUP(②選手情報入力!I96,種目情報!$E$3:$F$15,2,FALSE))))</f>
        <v/>
      </c>
      <c r="J88" t="str">
        <f>IF(②選手情報入力!J96="","",L88)</f>
        <v/>
      </c>
      <c r="K88" t="str">
        <f>"0000000000"&amp;②選手情報入力!J96</f>
        <v>0000000000</v>
      </c>
      <c r="L88" t="str">
        <f t="shared" si="3"/>
        <v>0000000</v>
      </c>
    </row>
    <row r="89" spans="1:12">
      <c r="A89" t="e">
        <f>IF(H89="","",RIGHT(①団体情報入力!$D$4,4))&amp;(D89&amp;"0000")+H89</f>
        <v>#VALUE!</v>
      </c>
      <c r="B89" t="str">
        <f>IF(H89="","",②選手情報入力!D97)</f>
        <v/>
      </c>
      <c r="C89" t="str">
        <f>IF(H89="","",②選手情報入力!E97)</f>
        <v/>
      </c>
      <c r="D89" t="str">
        <f>IF(H89="","",IF(②選手情報入力!G97="男",1,2))</f>
        <v/>
      </c>
      <c r="E89" t="str">
        <f t="shared" si="2"/>
        <v/>
      </c>
      <c r="F89" t="str">
        <f>IF(H89="","",①団体情報入力!$D$4)</f>
        <v/>
      </c>
      <c r="G89" t="str">
        <f>IF(H89="","",①団体情報入力!$D$6)</f>
        <v/>
      </c>
      <c r="H89" t="str">
        <f>IF(②選手情報入力!C97="","",②選手情報入力!C97)</f>
        <v/>
      </c>
      <c r="I89" t="str">
        <f>IF(H89="","",IF(②選手情報入力!I97="","",IF(D89=1,VLOOKUP(②選手情報入力!I97,種目情報!$A$3:$B$13,2,FALSE),VLOOKUP(②選手情報入力!I97,種目情報!$E$3:$F$15,2,FALSE))))</f>
        <v/>
      </c>
      <c r="J89" t="str">
        <f>IF(②選手情報入力!J97="","",L89)</f>
        <v/>
      </c>
      <c r="K89" t="str">
        <f>"0000000000"&amp;②選手情報入力!J97</f>
        <v>0000000000</v>
      </c>
      <c r="L89" t="str">
        <f t="shared" si="3"/>
        <v>0000000</v>
      </c>
    </row>
    <row r="90" spans="1:12">
      <c r="A90" t="e">
        <f>IF(H90="","",RIGHT(①団体情報入力!$D$4,4))&amp;(D90&amp;"0000")+H90</f>
        <v>#VALUE!</v>
      </c>
      <c r="B90" t="str">
        <f>IF(H90="","",②選手情報入力!D98)</f>
        <v/>
      </c>
      <c r="C90" t="str">
        <f>IF(H90="","",②選手情報入力!E98)</f>
        <v/>
      </c>
      <c r="D90" t="str">
        <f>IF(H90="","",IF(②選手情報入力!G98="男",1,2))</f>
        <v/>
      </c>
      <c r="E90" t="str">
        <f t="shared" si="2"/>
        <v/>
      </c>
      <c r="F90" t="str">
        <f>IF(H90="","",①団体情報入力!$D$4)</f>
        <v/>
      </c>
      <c r="G90" t="str">
        <f>IF(H90="","",①団体情報入力!$D$6)</f>
        <v/>
      </c>
      <c r="H90" t="str">
        <f>IF(②選手情報入力!C98="","",②選手情報入力!C98)</f>
        <v/>
      </c>
      <c r="I90" t="str">
        <f>IF(H90="","",IF(②選手情報入力!I98="","",IF(D90=1,VLOOKUP(②選手情報入力!I98,種目情報!$A$3:$B$13,2,FALSE),VLOOKUP(②選手情報入力!I98,種目情報!$E$3:$F$15,2,FALSE))))</f>
        <v/>
      </c>
      <c r="J90" t="str">
        <f>IF(②選手情報入力!J98="","",L90)</f>
        <v/>
      </c>
      <c r="K90" t="str">
        <f>"0000000000"&amp;②選手情報入力!J98</f>
        <v>0000000000</v>
      </c>
      <c r="L90" t="str">
        <f t="shared" si="3"/>
        <v>0000000</v>
      </c>
    </row>
    <row r="91" spans="1:12">
      <c r="A91" t="e">
        <f>IF(H91="","",RIGHT(①団体情報入力!$D$4,4))&amp;(D91&amp;"0000")+H91</f>
        <v>#VALUE!</v>
      </c>
      <c r="B91" t="str">
        <f>IF(H91="","",②選手情報入力!D99)</f>
        <v/>
      </c>
      <c r="C91" t="str">
        <f>IF(H91="","",②選手情報入力!E99)</f>
        <v/>
      </c>
      <c r="D91" t="str">
        <f>IF(H91="","",IF(②選手情報入力!G99="男",1,2))</f>
        <v/>
      </c>
      <c r="E91" t="str">
        <f t="shared" si="2"/>
        <v/>
      </c>
      <c r="F91" t="str">
        <f>IF(H91="","",①団体情報入力!$D$4)</f>
        <v/>
      </c>
      <c r="G91" t="str">
        <f>IF(H91="","",①団体情報入力!$D$6)</f>
        <v/>
      </c>
      <c r="H91" t="str">
        <f>IF(②選手情報入力!C99="","",②選手情報入力!C99)</f>
        <v/>
      </c>
      <c r="I91" t="str">
        <f>IF(H91="","",IF(②選手情報入力!I99="","",IF(D91=1,VLOOKUP(②選手情報入力!I99,種目情報!$A$3:$B$13,2,FALSE),VLOOKUP(②選手情報入力!I99,種目情報!$E$3:$F$15,2,FALSE))))</f>
        <v/>
      </c>
      <c r="J91" t="str">
        <f>IF(②選手情報入力!J99="","",L91)</f>
        <v/>
      </c>
      <c r="K91" t="str">
        <f>"0000000000"&amp;②選手情報入力!J99</f>
        <v>0000000000</v>
      </c>
      <c r="L91" t="str">
        <f t="shared" si="3"/>
        <v>0000000</v>
      </c>
    </row>
    <row r="92" spans="1:12">
      <c r="A92" s="23"/>
      <c r="B92" s="23"/>
      <c r="C92" s="23"/>
      <c r="D92" s="23"/>
      <c r="E92" s="23"/>
      <c r="F92" s="23"/>
      <c r="G92" s="23"/>
      <c r="H92" s="23"/>
      <c r="I92" s="23"/>
    </row>
  </sheetData>
  <phoneticPr fontId="79"/>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F2" sqref="F2"/>
    </sheetView>
  </sheetViews>
  <sheetFormatPr defaultRowHeight="13.5"/>
  <sheetData>
    <row r="1" spans="1:11">
      <c r="A1" t="s">
        <v>188</v>
      </c>
      <c r="B1" t="s">
        <v>195</v>
      </c>
      <c r="C1" t="s">
        <v>189</v>
      </c>
      <c r="D1" t="s">
        <v>190</v>
      </c>
      <c r="E1" t="s">
        <v>197</v>
      </c>
      <c r="F1" t="s">
        <v>196</v>
      </c>
      <c r="G1" t="s">
        <v>198</v>
      </c>
      <c r="H1" t="s">
        <v>199</v>
      </c>
      <c r="I1" t="s">
        <v>200</v>
      </c>
      <c r="J1" t="s">
        <v>201</v>
      </c>
      <c r="K1" t="s">
        <v>202</v>
      </c>
    </row>
    <row r="2" spans="1:11">
      <c r="A2" t="str">
        <f>IF(③リレー情報確認!I11="","",①団体情報入力!D4)</f>
        <v/>
      </c>
      <c r="C2" t="str">
        <f>IF(③リレー情報確認!I11="","",①団体情報入力!D5)</f>
        <v/>
      </c>
      <c r="D2" t="str">
        <f>IF(③リレー情報確認!I11="","",ASC(①団体情報入力!D6))</f>
        <v/>
      </c>
      <c r="E2" t="str">
        <f>IF(③リレー情報確認!I11="","",②選手情報入力!P5)</f>
        <v/>
      </c>
      <c r="F2" t="str">
        <f>IF(③リレー情報確認!K8="","",③リレー情報確認!K8)</f>
        <v/>
      </c>
      <c r="G2" t="str">
        <f>IF(③リレー情報確認!K9="","",③リレー情報確認!K9)</f>
        <v/>
      </c>
      <c r="H2" t="str">
        <f>IF(③リレー情報確認!K10="","",③リレー情報確認!K10)</f>
        <v/>
      </c>
      <c r="I2" t="str">
        <f>IF(③リレー情報確認!K11="","",③リレー情報確認!K11)</f>
        <v/>
      </c>
      <c r="J2" t="str">
        <f>IF(③リレー情報確認!K12="","",③リレー情報確認!K12)</f>
        <v/>
      </c>
      <c r="K2" t="str">
        <f>IF(③リレー情報確認!K13="","",③リレー情報確認!K13)</f>
        <v/>
      </c>
    </row>
  </sheetData>
  <phoneticPr fontId="79"/>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F2" sqref="F2:K2"/>
    </sheetView>
  </sheetViews>
  <sheetFormatPr defaultRowHeight="13.5"/>
  <sheetData>
    <row r="1" spans="1:11">
      <c r="A1" t="s">
        <v>188</v>
      </c>
      <c r="B1" t="s">
        <v>195</v>
      </c>
      <c r="C1" t="s">
        <v>189</v>
      </c>
      <c r="D1" t="s">
        <v>190</v>
      </c>
      <c r="E1" t="s">
        <v>197</v>
      </c>
      <c r="F1" t="s">
        <v>196</v>
      </c>
      <c r="G1" t="s">
        <v>198</v>
      </c>
      <c r="H1" t="s">
        <v>199</v>
      </c>
      <c r="I1" t="s">
        <v>200</v>
      </c>
      <c r="J1" t="s">
        <v>201</v>
      </c>
      <c r="K1" t="s">
        <v>202</v>
      </c>
    </row>
    <row r="2" spans="1:11">
      <c r="A2" t="str">
        <f>IF(③リレー情報確認!U11="","",①団体情報入力!D4)</f>
        <v/>
      </c>
      <c r="C2" t="str">
        <f>IF(③リレー情報確認!U11="","",①団体情報入力!D5)</f>
        <v/>
      </c>
      <c r="D2" t="str">
        <f>IF(③リレー情報確認!U11="","",ASC(①団体情報入力!D6))</f>
        <v/>
      </c>
      <c r="E2" t="str">
        <f>IF(③リレー情報確認!U11="","",②選手情報入力!P6)</f>
        <v/>
      </c>
      <c r="F2" t="str">
        <f>IF(③リレー情報確認!W8="","",③リレー情報確認!W8)</f>
        <v/>
      </c>
      <c r="G2" t="str">
        <f>IF(③リレー情報確認!W9="","",③リレー情報確認!W9)</f>
        <v/>
      </c>
      <c r="H2" t="str">
        <f>IF(③リレー情報確認!W10="","",③リレー情報確認!W10)</f>
        <v/>
      </c>
      <c r="I2" t="str">
        <f>IF(③リレー情報確認!W11="","",③リレー情報確認!W11)</f>
        <v/>
      </c>
      <c r="J2" t="str">
        <f>IF(③リレー情報確認!W12="","",③リレー情報確認!W12)</f>
        <v/>
      </c>
      <c r="K2" t="str">
        <f>IF(③リレー情報確認!W13="","",③リレー情報確認!W13)</f>
        <v/>
      </c>
    </row>
  </sheetData>
  <phoneticPr fontId="7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179" workbookViewId="0">
      <selection activeCell="F98" sqref="F98:F196"/>
    </sheetView>
  </sheetViews>
  <sheetFormatPr defaultColWidth="8.875" defaultRowHeight="13.5"/>
  <cols>
    <col min="1" max="1" width="8.875" style="208"/>
    <col min="2" max="2" width="16.125" style="208" bestFit="1" customWidth="1"/>
    <col min="3" max="3" width="8.875" style="208"/>
    <col min="4" max="4" width="16.125" style="208" bestFit="1" customWidth="1"/>
    <col min="5" max="5" width="49" style="208" bestFit="1" customWidth="1"/>
    <col min="6" max="16384" width="8.875" style="208"/>
  </cols>
  <sheetData>
    <row r="1" spans="1:6">
      <c r="A1" s="206" t="s">
        <v>215</v>
      </c>
      <c r="B1" s="206" t="s">
        <v>203</v>
      </c>
      <c r="C1" s="206" t="s">
        <v>216</v>
      </c>
      <c r="D1" s="206" t="s">
        <v>203</v>
      </c>
      <c r="E1" s="206" t="s">
        <v>204</v>
      </c>
      <c r="F1" s="207" t="s">
        <v>217</v>
      </c>
    </row>
    <row r="2" spans="1:6">
      <c r="A2" s="208">
        <v>1</v>
      </c>
      <c r="B2" s="208" t="s">
        <v>218</v>
      </c>
      <c r="C2" s="208">
        <v>230431</v>
      </c>
      <c r="D2" s="208" t="s">
        <v>218</v>
      </c>
      <c r="E2" s="208" t="s">
        <v>219</v>
      </c>
      <c r="F2" s="208">
        <v>1</v>
      </c>
    </row>
    <row r="3" spans="1:6">
      <c r="A3" s="208">
        <v>2</v>
      </c>
      <c r="B3" s="209" t="s">
        <v>220</v>
      </c>
      <c r="C3" s="208">
        <v>230165</v>
      </c>
      <c r="D3" s="209" t="s">
        <v>220</v>
      </c>
      <c r="E3" s="208" t="s">
        <v>221</v>
      </c>
      <c r="F3" s="208">
        <v>2</v>
      </c>
    </row>
    <row r="4" spans="1:6">
      <c r="A4" s="208">
        <v>3</v>
      </c>
      <c r="B4" s="208" t="s">
        <v>222</v>
      </c>
      <c r="C4" s="208">
        <v>230090</v>
      </c>
      <c r="D4" s="208" t="s">
        <v>222</v>
      </c>
      <c r="E4" s="208" t="s">
        <v>223</v>
      </c>
      <c r="F4" s="208">
        <v>3</v>
      </c>
    </row>
    <row r="5" spans="1:6">
      <c r="A5" s="208">
        <v>4</v>
      </c>
      <c r="B5" s="208" t="s">
        <v>224</v>
      </c>
      <c r="C5" s="208">
        <v>230091</v>
      </c>
      <c r="D5" s="208" t="s">
        <v>224</v>
      </c>
      <c r="E5" s="208" t="s">
        <v>225</v>
      </c>
      <c r="F5" s="208">
        <v>4</v>
      </c>
    </row>
    <row r="6" spans="1:6">
      <c r="A6" s="208">
        <v>5</v>
      </c>
      <c r="B6" s="208" t="s">
        <v>226</v>
      </c>
      <c r="C6" s="208">
        <v>230366</v>
      </c>
      <c r="D6" s="208" t="s">
        <v>226</v>
      </c>
      <c r="E6" s="208" t="s">
        <v>227</v>
      </c>
      <c r="F6" s="208">
        <v>5</v>
      </c>
    </row>
    <row r="7" spans="1:6">
      <c r="A7" s="208">
        <v>6</v>
      </c>
      <c r="B7" s="208" t="s">
        <v>228</v>
      </c>
      <c r="C7" s="208">
        <v>230124</v>
      </c>
      <c r="D7" s="208" t="s">
        <v>228</v>
      </c>
      <c r="E7" s="208" t="s">
        <v>229</v>
      </c>
      <c r="F7" s="208">
        <v>6</v>
      </c>
    </row>
    <row r="8" spans="1:6">
      <c r="A8" s="208">
        <v>7</v>
      </c>
      <c r="B8" s="208" t="s">
        <v>230</v>
      </c>
      <c r="C8" s="208">
        <v>230026</v>
      </c>
      <c r="D8" s="208" t="s">
        <v>230</v>
      </c>
      <c r="E8" s="208" t="s">
        <v>231</v>
      </c>
      <c r="F8" s="208">
        <v>7</v>
      </c>
    </row>
    <row r="9" spans="1:6">
      <c r="A9" s="208">
        <v>8</v>
      </c>
      <c r="B9" s="208" t="s">
        <v>232</v>
      </c>
      <c r="C9" s="208">
        <v>230036</v>
      </c>
      <c r="D9" s="208" t="s">
        <v>232</v>
      </c>
      <c r="E9" s="208" t="s">
        <v>233</v>
      </c>
      <c r="F9" s="208">
        <v>8</v>
      </c>
    </row>
    <row r="10" spans="1:6">
      <c r="A10" s="208">
        <v>9</v>
      </c>
      <c r="B10" s="208" t="s">
        <v>234</v>
      </c>
      <c r="C10" s="208">
        <v>230403</v>
      </c>
      <c r="D10" s="208" t="s">
        <v>234</v>
      </c>
      <c r="E10" s="208" t="s">
        <v>235</v>
      </c>
      <c r="F10" s="208">
        <v>9</v>
      </c>
    </row>
    <row r="11" spans="1:6">
      <c r="A11" s="208">
        <v>10</v>
      </c>
      <c r="B11" s="208" t="s">
        <v>236</v>
      </c>
      <c r="C11" s="208">
        <v>230095</v>
      </c>
      <c r="D11" s="208" t="s">
        <v>236</v>
      </c>
      <c r="E11" s="208" t="s">
        <v>237</v>
      </c>
      <c r="F11" s="208">
        <v>10</v>
      </c>
    </row>
    <row r="12" spans="1:6">
      <c r="A12" s="208">
        <v>11</v>
      </c>
      <c r="B12" s="208" t="s">
        <v>238</v>
      </c>
      <c r="C12" s="208">
        <v>230268</v>
      </c>
      <c r="D12" s="208" t="s">
        <v>238</v>
      </c>
      <c r="E12" s="208" t="s">
        <v>239</v>
      </c>
      <c r="F12" s="208">
        <v>11</v>
      </c>
    </row>
    <row r="13" spans="1:6">
      <c r="A13" s="208">
        <v>12</v>
      </c>
      <c r="B13" s="208" t="s">
        <v>240</v>
      </c>
      <c r="C13" s="208">
        <v>230238</v>
      </c>
      <c r="D13" s="208" t="s">
        <v>240</v>
      </c>
      <c r="E13" s="208" t="s">
        <v>241</v>
      </c>
      <c r="F13" s="208">
        <v>12</v>
      </c>
    </row>
    <row r="14" spans="1:6">
      <c r="A14" s="208">
        <v>13</v>
      </c>
      <c r="B14" s="208" t="s">
        <v>242</v>
      </c>
      <c r="C14" s="208">
        <v>230019</v>
      </c>
      <c r="D14" s="208" t="s">
        <v>242</v>
      </c>
      <c r="E14" s="208" t="s">
        <v>243</v>
      </c>
      <c r="F14" s="208">
        <v>13</v>
      </c>
    </row>
    <row r="15" spans="1:6">
      <c r="A15" s="208">
        <v>14</v>
      </c>
      <c r="B15" s="208" t="s">
        <v>244</v>
      </c>
      <c r="C15" s="208">
        <v>230029</v>
      </c>
      <c r="D15" s="208" t="s">
        <v>244</v>
      </c>
      <c r="E15" s="208" t="s">
        <v>245</v>
      </c>
      <c r="F15" s="208">
        <v>14</v>
      </c>
    </row>
    <row r="16" spans="1:6">
      <c r="A16" s="208">
        <v>15</v>
      </c>
      <c r="B16" s="208" t="s">
        <v>246</v>
      </c>
      <c r="C16" s="208">
        <v>230000</v>
      </c>
      <c r="D16" s="208" t="s">
        <v>246</v>
      </c>
      <c r="E16" s="208" t="s">
        <v>247</v>
      </c>
      <c r="F16" s="208">
        <v>15</v>
      </c>
    </row>
    <row r="17" spans="1:6">
      <c r="A17" s="208">
        <v>16</v>
      </c>
      <c r="B17" s="208" t="s">
        <v>248</v>
      </c>
      <c r="C17" s="208">
        <v>230442</v>
      </c>
      <c r="D17" s="208" t="s">
        <v>248</v>
      </c>
      <c r="E17" s="208" t="s">
        <v>249</v>
      </c>
      <c r="F17" s="208">
        <v>16</v>
      </c>
    </row>
    <row r="18" spans="1:6">
      <c r="A18" s="208">
        <v>17</v>
      </c>
      <c r="B18" s="208" t="s">
        <v>250</v>
      </c>
      <c r="C18" s="208">
        <v>230226</v>
      </c>
      <c r="D18" s="208" t="s">
        <v>250</v>
      </c>
      <c r="E18" s="208" t="s">
        <v>251</v>
      </c>
      <c r="F18" s="208">
        <v>17</v>
      </c>
    </row>
    <row r="19" spans="1:6">
      <c r="A19" s="208">
        <v>18</v>
      </c>
      <c r="B19" s="208" t="s">
        <v>252</v>
      </c>
      <c r="C19" s="208">
        <v>230355</v>
      </c>
      <c r="D19" s="208" t="s">
        <v>252</v>
      </c>
      <c r="E19" s="208" t="s">
        <v>253</v>
      </c>
      <c r="F19" s="208">
        <v>18</v>
      </c>
    </row>
    <row r="20" spans="1:6">
      <c r="A20" s="208">
        <v>19</v>
      </c>
      <c r="B20" s="208" t="s">
        <v>254</v>
      </c>
      <c r="C20" s="208">
        <v>230372</v>
      </c>
      <c r="D20" s="208" t="s">
        <v>254</v>
      </c>
      <c r="E20" s="208" t="s">
        <v>255</v>
      </c>
      <c r="F20" s="208">
        <v>19</v>
      </c>
    </row>
    <row r="21" spans="1:6">
      <c r="A21" s="208">
        <v>20</v>
      </c>
      <c r="B21" s="208" t="s">
        <v>256</v>
      </c>
      <c r="C21" s="208">
        <v>230424</v>
      </c>
      <c r="D21" s="208" t="s">
        <v>256</v>
      </c>
      <c r="E21" s="208" t="s">
        <v>257</v>
      </c>
      <c r="F21" s="208">
        <v>20</v>
      </c>
    </row>
    <row r="22" spans="1:6">
      <c r="A22" s="208">
        <v>21</v>
      </c>
      <c r="B22" s="208" t="s">
        <v>258</v>
      </c>
      <c r="C22" s="208">
        <v>230075</v>
      </c>
      <c r="D22" s="208" t="s">
        <v>258</v>
      </c>
      <c r="E22" s="208" t="s">
        <v>259</v>
      </c>
      <c r="F22" s="208">
        <v>21</v>
      </c>
    </row>
    <row r="23" spans="1:6">
      <c r="A23" s="208">
        <v>22</v>
      </c>
      <c r="B23" s="208" t="s">
        <v>260</v>
      </c>
      <c r="C23" s="208">
        <v>230394</v>
      </c>
      <c r="D23" s="208" t="s">
        <v>260</v>
      </c>
      <c r="E23" s="208" t="s">
        <v>261</v>
      </c>
      <c r="F23" s="208">
        <v>22</v>
      </c>
    </row>
    <row r="24" spans="1:6">
      <c r="A24" s="208">
        <v>23</v>
      </c>
      <c r="B24" s="208" t="s">
        <v>262</v>
      </c>
      <c r="C24" s="208">
        <v>230060</v>
      </c>
      <c r="D24" s="208" t="s">
        <v>262</v>
      </c>
      <c r="E24" s="208" t="s">
        <v>263</v>
      </c>
      <c r="F24" s="208">
        <v>23</v>
      </c>
    </row>
    <row r="25" spans="1:6">
      <c r="A25" s="208">
        <v>24</v>
      </c>
      <c r="B25" s="208" t="s">
        <v>264</v>
      </c>
      <c r="C25" s="208">
        <v>230440</v>
      </c>
      <c r="D25" s="208" t="s">
        <v>264</v>
      </c>
      <c r="E25" s="208" t="s">
        <v>265</v>
      </c>
      <c r="F25" s="208">
        <v>24</v>
      </c>
    </row>
    <row r="26" spans="1:6">
      <c r="A26" s="208">
        <v>25</v>
      </c>
      <c r="B26" s="208" t="s">
        <v>266</v>
      </c>
      <c r="C26" s="208">
        <v>230384</v>
      </c>
      <c r="D26" s="208" t="s">
        <v>266</v>
      </c>
      <c r="E26" s="208" t="s">
        <v>267</v>
      </c>
      <c r="F26" s="208">
        <v>25</v>
      </c>
    </row>
    <row r="27" spans="1:6">
      <c r="A27" s="208">
        <v>26</v>
      </c>
      <c r="B27" s="208" t="s">
        <v>268</v>
      </c>
      <c r="C27" s="208">
        <v>230093</v>
      </c>
      <c r="D27" s="208" t="s">
        <v>268</v>
      </c>
      <c r="E27" s="208" t="s">
        <v>269</v>
      </c>
      <c r="F27" s="208">
        <v>26</v>
      </c>
    </row>
    <row r="28" spans="1:6">
      <c r="A28" s="208">
        <v>27</v>
      </c>
      <c r="B28" s="208" t="s">
        <v>270</v>
      </c>
      <c r="C28" s="208">
        <v>230338</v>
      </c>
      <c r="D28" s="208" t="s">
        <v>270</v>
      </c>
      <c r="E28" s="208" t="s">
        <v>271</v>
      </c>
      <c r="F28" s="208">
        <v>27</v>
      </c>
    </row>
    <row r="29" spans="1:6">
      <c r="A29" s="208">
        <v>28</v>
      </c>
      <c r="B29" s="208" t="s">
        <v>272</v>
      </c>
      <c r="C29" s="208">
        <v>230414</v>
      </c>
      <c r="D29" s="208" t="s">
        <v>272</v>
      </c>
      <c r="E29" s="208" t="s">
        <v>273</v>
      </c>
      <c r="F29" s="208">
        <v>28</v>
      </c>
    </row>
    <row r="30" spans="1:6">
      <c r="A30" s="208">
        <v>29</v>
      </c>
      <c r="B30" s="208" t="s">
        <v>274</v>
      </c>
      <c r="C30" s="208">
        <v>230435</v>
      </c>
      <c r="D30" s="208" t="s">
        <v>274</v>
      </c>
      <c r="E30" s="208" t="s">
        <v>274</v>
      </c>
      <c r="F30" s="208">
        <v>29</v>
      </c>
    </row>
    <row r="31" spans="1:6">
      <c r="A31" s="208">
        <v>30</v>
      </c>
      <c r="B31" s="208" t="s">
        <v>275</v>
      </c>
      <c r="C31" s="208">
        <v>230198</v>
      </c>
      <c r="D31" s="208" t="s">
        <v>275</v>
      </c>
      <c r="E31" s="208" t="s">
        <v>276</v>
      </c>
      <c r="F31" s="208">
        <v>30</v>
      </c>
    </row>
    <row r="32" spans="1:6">
      <c r="A32" s="208">
        <v>31</v>
      </c>
      <c r="B32" s="208" t="s">
        <v>277</v>
      </c>
      <c r="C32" s="208">
        <v>230139</v>
      </c>
      <c r="D32" s="208" t="s">
        <v>277</v>
      </c>
      <c r="E32" s="208" t="s">
        <v>278</v>
      </c>
      <c r="F32" s="208">
        <v>31</v>
      </c>
    </row>
    <row r="33" spans="1:6">
      <c r="A33" s="208">
        <v>32</v>
      </c>
      <c r="B33" s="208" t="s">
        <v>279</v>
      </c>
      <c r="C33" s="208">
        <v>230437</v>
      </c>
      <c r="D33" s="208" t="s">
        <v>279</v>
      </c>
      <c r="E33" s="208" t="s">
        <v>280</v>
      </c>
      <c r="F33" s="208">
        <v>32</v>
      </c>
    </row>
    <row r="34" spans="1:6">
      <c r="A34" s="208">
        <v>33</v>
      </c>
      <c r="B34" s="208" t="s">
        <v>281</v>
      </c>
      <c r="C34" s="208">
        <v>230340</v>
      </c>
      <c r="D34" s="208" t="s">
        <v>281</v>
      </c>
      <c r="E34" s="208" t="s">
        <v>282</v>
      </c>
      <c r="F34" s="208">
        <v>33</v>
      </c>
    </row>
    <row r="35" spans="1:6">
      <c r="A35" s="208">
        <v>34</v>
      </c>
      <c r="B35" s="208" t="s">
        <v>283</v>
      </c>
      <c r="C35" s="208">
        <v>230169</v>
      </c>
      <c r="D35" s="208" t="s">
        <v>283</v>
      </c>
      <c r="E35" s="208" t="s">
        <v>284</v>
      </c>
      <c r="F35" s="208">
        <v>34</v>
      </c>
    </row>
    <row r="36" spans="1:6">
      <c r="A36" s="208">
        <v>35</v>
      </c>
      <c r="B36" s="208" t="s">
        <v>285</v>
      </c>
      <c r="C36" s="208">
        <v>230154</v>
      </c>
      <c r="D36" s="208" t="s">
        <v>285</v>
      </c>
      <c r="E36" s="208" t="s">
        <v>286</v>
      </c>
      <c r="F36" s="208">
        <v>35</v>
      </c>
    </row>
    <row r="37" spans="1:6">
      <c r="A37" s="208">
        <v>36</v>
      </c>
      <c r="B37" s="208" t="s">
        <v>287</v>
      </c>
      <c r="C37" s="208">
        <v>230416</v>
      </c>
      <c r="D37" s="208" t="s">
        <v>287</v>
      </c>
      <c r="E37" s="208" t="s">
        <v>288</v>
      </c>
      <c r="F37" s="208">
        <v>36</v>
      </c>
    </row>
    <row r="38" spans="1:6">
      <c r="A38" s="208">
        <v>37</v>
      </c>
      <c r="B38" s="208" t="s">
        <v>289</v>
      </c>
      <c r="C38" s="208">
        <v>230449</v>
      </c>
      <c r="D38" s="208" t="s">
        <v>289</v>
      </c>
      <c r="E38" s="208" t="s">
        <v>290</v>
      </c>
      <c r="F38" s="208">
        <v>37</v>
      </c>
    </row>
    <row r="39" spans="1:6">
      <c r="A39" s="208">
        <v>38</v>
      </c>
      <c r="B39" s="208" t="s">
        <v>291</v>
      </c>
      <c r="C39" s="208">
        <v>230099</v>
      </c>
      <c r="D39" s="208" t="s">
        <v>291</v>
      </c>
      <c r="E39" s="208" t="s">
        <v>292</v>
      </c>
      <c r="F39" s="208">
        <v>38</v>
      </c>
    </row>
    <row r="40" spans="1:6">
      <c r="A40" s="208">
        <v>39</v>
      </c>
      <c r="B40" s="208" t="s">
        <v>293</v>
      </c>
      <c r="C40" s="208">
        <v>230123</v>
      </c>
      <c r="D40" s="208" t="s">
        <v>293</v>
      </c>
      <c r="E40" s="208" t="s">
        <v>294</v>
      </c>
      <c r="F40" s="208">
        <v>39</v>
      </c>
    </row>
    <row r="41" spans="1:6">
      <c r="A41" s="208">
        <v>40</v>
      </c>
      <c r="B41" s="208" t="s">
        <v>295</v>
      </c>
      <c r="C41" s="208">
        <v>230438</v>
      </c>
      <c r="D41" s="208" t="s">
        <v>295</v>
      </c>
      <c r="E41" s="208" t="s">
        <v>296</v>
      </c>
      <c r="F41" s="208">
        <v>40</v>
      </c>
    </row>
    <row r="42" spans="1:6">
      <c r="A42" s="208">
        <v>41</v>
      </c>
      <c r="B42" s="208" t="s">
        <v>297</v>
      </c>
      <c r="C42" s="208">
        <v>230368</v>
      </c>
      <c r="D42" s="208" t="s">
        <v>297</v>
      </c>
      <c r="E42" s="208" t="s">
        <v>298</v>
      </c>
      <c r="F42" s="208">
        <v>41</v>
      </c>
    </row>
    <row r="43" spans="1:6">
      <c r="A43" s="208">
        <v>42</v>
      </c>
      <c r="B43" s="208" t="s">
        <v>299</v>
      </c>
      <c r="C43" s="208">
        <v>230083</v>
      </c>
      <c r="D43" s="208" t="s">
        <v>299</v>
      </c>
      <c r="E43" s="208" t="s">
        <v>300</v>
      </c>
      <c r="F43" s="208">
        <v>42</v>
      </c>
    </row>
    <row r="44" spans="1:6">
      <c r="A44" s="208">
        <v>43</v>
      </c>
      <c r="B44" s="208" t="s">
        <v>301</v>
      </c>
      <c r="C44" s="208">
        <v>230326</v>
      </c>
      <c r="D44" s="208" t="s">
        <v>301</v>
      </c>
      <c r="E44" s="208" t="s">
        <v>302</v>
      </c>
      <c r="F44" s="208">
        <v>43</v>
      </c>
    </row>
    <row r="45" spans="1:6">
      <c r="A45" s="208">
        <v>44</v>
      </c>
      <c r="B45" s="208" t="s">
        <v>303</v>
      </c>
      <c r="C45" s="208">
        <v>230035</v>
      </c>
      <c r="D45" s="208" t="s">
        <v>303</v>
      </c>
      <c r="E45" s="208" t="s">
        <v>304</v>
      </c>
      <c r="F45" s="208">
        <v>44</v>
      </c>
    </row>
    <row r="46" spans="1:6">
      <c r="A46" s="208">
        <v>45</v>
      </c>
      <c r="B46" s="208" t="s">
        <v>305</v>
      </c>
      <c r="C46" s="208">
        <v>230086</v>
      </c>
      <c r="D46" s="208" t="s">
        <v>305</v>
      </c>
      <c r="E46" s="208" t="s">
        <v>306</v>
      </c>
      <c r="F46" s="208">
        <v>45</v>
      </c>
    </row>
    <row r="47" spans="1:6">
      <c r="A47" s="208">
        <v>46</v>
      </c>
      <c r="B47" s="208" t="s">
        <v>307</v>
      </c>
      <c r="C47" s="208">
        <v>230354</v>
      </c>
      <c r="D47" s="208" t="s">
        <v>307</v>
      </c>
      <c r="E47" s="208" t="s">
        <v>308</v>
      </c>
      <c r="F47" s="208">
        <v>46</v>
      </c>
    </row>
    <row r="48" spans="1:6">
      <c r="A48" s="208">
        <v>47</v>
      </c>
      <c r="B48" s="208" t="s">
        <v>309</v>
      </c>
      <c r="C48" s="208">
        <v>230024</v>
      </c>
      <c r="D48" s="208" t="s">
        <v>309</v>
      </c>
      <c r="E48" s="208" t="s">
        <v>310</v>
      </c>
      <c r="F48" s="208">
        <v>47</v>
      </c>
    </row>
    <row r="49" spans="1:6">
      <c r="A49" s="208">
        <v>48</v>
      </c>
      <c r="B49" s="208" t="s">
        <v>311</v>
      </c>
      <c r="C49" s="208">
        <v>230329</v>
      </c>
      <c r="D49" s="208" t="s">
        <v>311</v>
      </c>
      <c r="E49" s="208" t="s">
        <v>312</v>
      </c>
      <c r="F49" s="208">
        <v>48</v>
      </c>
    </row>
    <row r="50" spans="1:6">
      <c r="A50" s="208">
        <v>49</v>
      </c>
      <c r="B50" s="208" t="s">
        <v>313</v>
      </c>
      <c r="C50" s="208">
        <v>230030</v>
      </c>
      <c r="D50" s="208" t="s">
        <v>313</v>
      </c>
      <c r="E50" s="208" t="s">
        <v>314</v>
      </c>
      <c r="F50" s="208">
        <v>49</v>
      </c>
    </row>
    <row r="51" spans="1:6">
      <c r="A51" s="208">
        <v>50</v>
      </c>
      <c r="B51" s="208" t="s">
        <v>315</v>
      </c>
      <c r="C51" s="208">
        <v>230455</v>
      </c>
      <c r="D51" s="208" t="s">
        <v>315</v>
      </c>
      <c r="E51" s="208" t="s">
        <v>316</v>
      </c>
      <c r="F51" s="208">
        <v>50</v>
      </c>
    </row>
    <row r="52" spans="1:6">
      <c r="A52" s="208">
        <v>51</v>
      </c>
      <c r="B52" s="208" t="s">
        <v>317</v>
      </c>
      <c r="C52" s="208">
        <v>230041</v>
      </c>
      <c r="D52" s="208" t="s">
        <v>317</v>
      </c>
      <c r="E52" s="208" t="s">
        <v>318</v>
      </c>
      <c r="F52" s="208">
        <v>51</v>
      </c>
    </row>
    <row r="53" spans="1:6">
      <c r="A53" s="208">
        <v>52</v>
      </c>
      <c r="B53" s="208" t="s">
        <v>319</v>
      </c>
      <c r="C53" s="208">
        <v>230067</v>
      </c>
      <c r="D53" s="208" t="s">
        <v>319</v>
      </c>
      <c r="E53" s="208" t="s">
        <v>320</v>
      </c>
      <c r="F53" s="208">
        <v>52</v>
      </c>
    </row>
    <row r="54" spans="1:6">
      <c r="A54" s="208">
        <v>53</v>
      </c>
      <c r="B54" s="208" t="s">
        <v>321</v>
      </c>
      <c r="C54" s="208">
        <v>230017</v>
      </c>
      <c r="D54" s="208" t="s">
        <v>321</v>
      </c>
      <c r="E54" s="208" t="s">
        <v>322</v>
      </c>
      <c r="F54" s="208">
        <v>53</v>
      </c>
    </row>
    <row r="55" spans="1:6">
      <c r="A55" s="208">
        <v>54</v>
      </c>
      <c r="B55" s="208" t="s">
        <v>323</v>
      </c>
      <c r="C55" s="208">
        <v>230272</v>
      </c>
      <c r="D55" s="208" t="s">
        <v>323</v>
      </c>
      <c r="E55" s="208" t="s">
        <v>324</v>
      </c>
      <c r="F55" s="208">
        <v>54</v>
      </c>
    </row>
    <row r="56" spans="1:6">
      <c r="A56" s="208">
        <v>55</v>
      </c>
      <c r="B56" s="208" t="s">
        <v>325</v>
      </c>
      <c r="C56" s="208">
        <v>230467</v>
      </c>
      <c r="D56" s="208" t="s">
        <v>325</v>
      </c>
      <c r="E56" s="208" t="s">
        <v>326</v>
      </c>
      <c r="F56" s="208">
        <v>55</v>
      </c>
    </row>
    <row r="57" spans="1:6">
      <c r="A57" s="208">
        <v>56</v>
      </c>
      <c r="B57" s="208" t="s">
        <v>327</v>
      </c>
      <c r="C57" s="208">
        <v>230346</v>
      </c>
      <c r="D57" s="208" t="s">
        <v>327</v>
      </c>
      <c r="E57" s="208" t="s">
        <v>328</v>
      </c>
      <c r="F57" s="208">
        <v>56</v>
      </c>
    </row>
    <row r="58" spans="1:6">
      <c r="A58" s="208">
        <v>57</v>
      </c>
      <c r="B58" s="208" t="s">
        <v>329</v>
      </c>
      <c r="C58" s="208">
        <v>230251</v>
      </c>
      <c r="D58" s="208" t="s">
        <v>329</v>
      </c>
      <c r="E58" s="208" t="s">
        <v>330</v>
      </c>
      <c r="F58" s="208">
        <v>57</v>
      </c>
    </row>
    <row r="59" spans="1:6">
      <c r="A59" s="208">
        <v>58</v>
      </c>
      <c r="B59" s="208" t="s">
        <v>331</v>
      </c>
      <c r="C59" s="208">
        <v>230180</v>
      </c>
      <c r="D59" s="208" t="s">
        <v>331</v>
      </c>
      <c r="E59" s="208" t="s">
        <v>332</v>
      </c>
      <c r="F59" s="208">
        <v>58</v>
      </c>
    </row>
    <row r="60" spans="1:6">
      <c r="A60" s="208">
        <v>59</v>
      </c>
      <c r="B60" s="208" t="s">
        <v>333</v>
      </c>
      <c r="C60" s="208">
        <v>230252</v>
      </c>
      <c r="D60" s="208" t="s">
        <v>333</v>
      </c>
      <c r="E60" s="208" t="s">
        <v>334</v>
      </c>
      <c r="F60" s="208">
        <v>59</v>
      </c>
    </row>
    <row r="61" spans="1:6">
      <c r="A61" s="208">
        <v>60</v>
      </c>
      <c r="B61" s="208" t="s">
        <v>335</v>
      </c>
      <c r="C61" s="208">
        <v>230077</v>
      </c>
      <c r="D61" s="208" t="s">
        <v>335</v>
      </c>
      <c r="E61" s="208" t="s">
        <v>336</v>
      </c>
      <c r="F61" s="208">
        <v>60</v>
      </c>
    </row>
    <row r="62" spans="1:6">
      <c r="A62" s="208">
        <v>61</v>
      </c>
      <c r="B62" s="208" t="s">
        <v>337</v>
      </c>
      <c r="C62" s="208">
        <v>230374</v>
      </c>
      <c r="D62" s="208" t="s">
        <v>337</v>
      </c>
      <c r="E62" s="208" t="s">
        <v>338</v>
      </c>
      <c r="F62" s="208">
        <v>61</v>
      </c>
    </row>
    <row r="63" spans="1:6">
      <c r="A63" s="208">
        <v>62</v>
      </c>
      <c r="B63" s="208" t="s">
        <v>339</v>
      </c>
      <c r="C63" s="208">
        <v>230406</v>
      </c>
      <c r="D63" s="208" t="s">
        <v>339</v>
      </c>
      <c r="E63" s="208" t="s">
        <v>340</v>
      </c>
      <c r="F63" s="208">
        <v>62</v>
      </c>
    </row>
    <row r="64" spans="1:6">
      <c r="A64" s="208">
        <v>63</v>
      </c>
      <c r="B64" s="208" t="s">
        <v>341</v>
      </c>
      <c r="C64" s="208">
        <v>230388</v>
      </c>
      <c r="D64" s="208" t="s">
        <v>341</v>
      </c>
      <c r="E64" s="208" t="s">
        <v>342</v>
      </c>
      <c r="F64" s="208">
        <v>63</v>
      </c>
    </row>
    <row r="65" spans="1:6">
      <c r="A65" s="208">
        <v>64</v>
      </c>
      <c r="B65" s="208" t="s">
        <v>343</v>
      </c>
      <c r="C65" s="208">
        <v>230044</v>
      </c>
      <c r="D65" s="208" t="s">
        <v>343</v>
      </c>
      <c r="E65" s="208" t="s">
        <v>344</v>
      </c>
      <c r="F65" s="208">
        <v>64</v>
      </c>
    </row>
    <row r="66" spans="1:6">
      <c r="A66" s="208">
        <v>65</v>
      </c>
      <c r="B66" s="208" t="s">
        <v>345</v>
      </c>
      <c r="C66" s="208">
        <v>230108</v>
      </c>
      <c r="D66" s="208" t="s">
        <v>345</v>
      </c>
      <c r="E66" s="208" t="s">
        <v>346</v>
      </c>
      <c r="F66" s="208">
        <v>65</v>
      </c>
    </row>
    <row r="67" spans="1:6">
      <c r="A67" s="208">
        <v>66</v>
      </c>
      <c r="B67" s="208" t="s">
        <v>347</v>
      </c>
      <c r="C67" s="208">
        <v>230142</v>
      </c>
      <c r="D67" s="208" t="s">
        <v>347</v>
      </c>
      <c r="E67" s="208" t="s">
        <v>348</v>
      </c>
      <c r="F67" s="208">
        <v>66</v>
      </c>
    </row>
    <row r="68" spans="1:6">
      <c r="A68" s="208">
        <v>67</v>
      </c>
      <c r="B68" s="208" t="s">
        <v>349</v>
      </c>
      <c r="C68" s="208">
        <v>230385</v>
      </c>
      <c r="D68" s="208" t="s">
        <v>349</v>
      </c>
      <c r="E68" s="208" t="s">
        <v>350</v>
      </c>
      <c r="F68" s="208">
        <v>67</v>
      </c>
    </row>
    <row r="69" spans="1:6">
      <c r="A69" s="208">
        <v>68</v>
      </c>
      <c r="B69" s="208" t="s">
        <v>351</v>
      </c>
      <c r="C69" s="208">
        <v>230045</v>
      </c>
      <c r="D69" s="208" t="s">
        <v>351</v>
      </c>
      <c r="E69" s="208" t="s">
        <v>352</v>
      </c>
      <c r="F69" s="208">
        <v>68</v>
      </c>
    </row>
    <row r="70" spans="1:6">
      <c r="A70" s="208">
        <v>69</v>
      </c>
      <c r="B70" s="208" t="s">
        <v>353</v>
      </c>
      <c r="C70" s="208">
        <v>230413</v>
      </c>
      <c r="D70" s="208" t="s">
        <v>353</v>
      </c>
      <c r="E70" s="208" t="s">
        <v>354</v>
      </c>
      <c r="F70" s="208">
        <v>69</v>
      </c>
    </row>
    <row r="71" spans="1:6">
      <c r="A71" s="208">
        <v>70</v>
      </c>
      <c r="B71" s="208" t="s">
        <v>355</v>
      </c>
      <c r="C71" s="208">
        <v>230054</v>
      </c>
      <c r="D71" s="208" t="s">
        <v>355</v>
      </c>
      <c r="E71" s="208" t="s">
        <v>356</v>
      </c>
      <c r="F71" s="208">
        <v>70</v>
      </c>
    </row>
    <row r="72" spans="1:6">
      <c r="A72" s="208">
        <v>71</v>
      </c>
      <c r="B72" s="208" t="s">
        <v>357</v>
      </c>
      <c r="C72" s="208">
        <v>230411</v>
      </c>
      <c r="D72" s="208" t="s">
        <v>357</v>
      </c>
      <c r="E72" s="208" t="s">
        <v>358</v>
      </c>
      <c r="F72" s="208">
        <v>71</v>
      </c>
    </row>
    <row r="73" spans="1:6">
      <c r="A73" s="208">
        <v>72</v>
      </c>
      <c r="B73" s="208" t="s">
        <v>359</v>
      </c>
      <c r="C73" s="208">
        <v>230278</v>
      </c>
      <c r="D73" s="208" t="s">
        <v>359</v>
      </c>
      <c r="E73" s="208" t="s">
        <v>360</v>
      </c>
      <c r="F73" s="208">
        <v>72</v>
      </c>
    </row>
    <row r="74" spans="1:6">
      <c r="A74" s="208">
        <v>73</v>
      </c>
      <c r="B74" s="208" t="s">
        <v>361</v>
      </c>
      <c r="C74" s="208">
        <v>230289</v>
      </c>
      <c r="D74" s="208" t="s">
        <v>361</v>
      </c>
      <c r="E74" s="208" t="s">
        <v>362</v>
      </c>
      <c r="F74" s="208">
        <v>73</v>
      </c>
    </row>
    <row r="75" spans="1:6">
      <c r="A75" s="208">
        <v>74</v>
      </c>
      <c r="B75" s="208" t="s">
        <v>363</v>
      </c>
      <c r="C75" s="208">
        <v>230466</v>
      </c>
      <c r="D75" s="208" t="s">
        <v>363</v>
      </c>
      <c r="E75" s="208" t="s">
        <v>364</v>
      </c>
      <c r="F75" s="208">
        <v>74</v>
      </c>
    </row>
    <row r="76" spans="1:6">
      <c r="A76" s="208">
        <v>75</v>
      </c>
      <c r="B76" s="208" t="s">
        <v>365</v>
      </c>
      <c r="C76" s="208">
        <v>230407</v>
      </c>
      <c r="D76" s="208" t="s">
        <v>365</v>
      </c>
      <c r="E76" s="208" t="s">
        <v>366</v>
      </c>
      <c r="F76" s="208">
        <v>75</v>
      </c>
    </row>
    <row r="77" spans="1:6">
      <c r="A77" s="208">
        <v>76</v>
      </c>
      <c r="B77" s="248" t="s">
        <v>529</v>
      </c>
      <c r="C77" s="208">
        <v>230010</v>
      </c>
      <c r="D77" s="248" t="s">
        <v>529</v>
      </c>
      <c r="E77" s="208" t="s">
        <v>367</v>
      </c>
      <c r="F77" s="208">
        <v>76</v>
      </c>
    </row>
    <row r="78" spans="1:6">
      <c r="A78" s="208">
        <v>77</v>
      </c>
      <c r="B78" s="208" t="s">
        <v>368</v>
      </c>
      <c r="C78" s="208">
        <v>230393</v>
      </c>
      <c r="D78" s="208" t="s">
        <v>368</v>
      </c>
      <c r="E78" s="208" t="s">
        <v>369</v>
      </c>
      <c r="F78" s="208">
        <v>77</v>
      </c>
    </row>
    <row r="79" spans="1:6">
      <c r="A79" s="208">
        <v>78</v>
      </c>
      <c r="B79" s="208" t="s">
        <v>370</v>
      </c>
      <c r="C79" s="208">
        <v>230398</v>
      </c>
      <c r="D79" s="208" t="s">
        <v>370</v>
      </c>
      <c r="E79" s="208" t="s">
        <v>371</v>
      </c>
      <c r="F79" s="208">
        <v>78</v>
      </c>
    </row>
    <row r="80" spans="1:6">
      <c r="A80" s="208">
        <v>79</v>
      </c>
      <c r="B80" s="208" t="s">
        <v>372</v>
      </c>
      <c r="C80" s="208">
        <v>230315</v>
      </c>
      <c r="D80" s="208" t="s">
        <v>372</v>
      </c>
      <c r="E80" s="208" t="s">
        <v>373</v>
      </c>
      <c r="F80" s="208">
        <v>79</v>
      </c>
    </row>
    <row r="81" spans="1:6">
      <c r="A81" s="208">
        <v>80</v>
      </c>
      <c r="B81" s="208" t="s">
        <v>374</v>
      </c>
      <c r="C81" s="208">
        <v>230200</v>
      </c>
      <c r="D81" s="208" t="s">
        <v>374</v>
      </c>
      <c r="E81" s="208" t="s">
        <v>375</v>
      </c>
      <c r="F81" s="208">
        <v>80</v>
      </c>
    </row>
    <row r="82" spans="1:6">
      <c r="A82" s="208">
        <v>81</v>
      </c>
      <c r="B82" s="208" t="s">
        <v>376</v>
      </c>
      <c r="C82" s="208">
        <v>230353</v>
      </c>
      <c r="D82" s="208" t="s">
        <v>376</v>
      </c>
      <c r="E82" s="208" t="s">
        <v>377</v>
      </c>
      <c r="F82" s="208">
        <v>81</v>
      </c>
    </row>
    <row r="83" spans="1:6">
      <c r="A83" s="208">
        <v>82</v>
      </c>
      <c r="B83" s="208" t="s">
        <v>378</v>
      </c>
      <c r="C83" s="208">
        <v>230033</v>
      </c>
      <c r="D83" s="208" t="s">
        <v>378</v>
      </c>
      <c r="E83" s="208" t="s">
        <v>379</v>
      </c>
      <c r="F83" s="208">
        <v>82</v>
      </c>
    </row>
    <row r="84" spans="1:6">
      <c r="A84" s="208">
        <v>83</v>
      </c>
      <c r="B84" s="208" t="s">
        <v>380</v>
      </c>
      <c r="C84" s="208">
        <v>230097</v>
      </c>
      <c r="D84" s="208" t="s">
        <v>380</v>
      </c>
      <c r="E84" s="208" t="s">
        <v>381</v>
      </c>
      <c r="F84" s="208">
        <v>83</v>
      </c>
    </row>
    <row r="85" spans="1:6">
      <c r="A85" s="208">
        <v>84</v>
      </c>
      <c r="B85" s="208" t="s">
        <v>382</v>
      </c>
      <c r="C85" s="208">
        <v>230397</v>
      </c>
      <c r="D85" s="208" t="s">
        <v>382</v>
      </c>
      <c r="E85" s="208" t="s">
        <v>383</v>
      </c>
      <c r="F85" s="208">
        <v>84</v>
      </c>
    </row>
    <row r="86" spans="1:6">
      <c r="A86" s="208">
        <v>85</v>
      </c>
      <c r="B86" s="208" t="s">
        <v>384</v>
      </c>
      <c r="C86" s="208">
        <v>230094</v>
      </c>
      <c r="D86" s="208" t="s">
        <v>384</v>
      </c>
      <c r="E86" s="208" t="s">
        <v>385</v>
      </c>
      <c r="F86" s="208">
        <v>85</v>
      </c>
    </row>
    <row r="87" spans="1:6">
      <c r="A87" s="208">
        <v>86</v>
      </c>
      <c r="B87" s="208" t="s">
        <v>386</v>
      </c>
      <c r="C87" s="208">
        <v>230453</v>
      </c>
      <c r="D87" s="208" t="s">
        <v>386</v>
      </c>
      <c r="E87" s="208" t="s">
        <v>387</v>
      </c>
      <c r="F87" s="208">
        <v>86</v>
      </c>
    </row>
    <row r="88" spans="1:6">
      <c r="A88" s="208">
        <v>87</v>
      </c>
      <c r="B88" s="208" t="s">
        <v>388</v>
      </c>
      <c r="C88" s="208">
        <v>230039</v>
      </c>
      <c r="D88" s="208" t="s">
        <v>388</v>
      </c>
      <c r="E88" s="208" t="s">
        <v>389</v>
      </c>
      <c r="F88" s="208">
        <v>87</v>
      </c>
    </row>
    <row r="89" spans="1:6">
      <c r="A89" s="208">
        <v>88</v>
      </c>
      <c r="B89" s="208" t="s">
        <v>390</v>
      </c>
      <c r="C89" s="208">
        <v>230365</v>
      </c>
      <c r="D89" s="208" t="s">
        <v>390</v>
      </c>
      <c r="E89" s="208" t="s">
        <v>391</v>
      </c>
      <c r="F89" s="208">
        <v>88</v>
      </c>
    </row>
    <row r="90" spans="1:6">
      <c r="A90" s="208">
        <v>89</v>
      </c>
      <c r="B90" s="208" t="s">
        <v>392</v>
      </c>
      <c r="C90" s="208">
        <v>230175</v>
      </c>
      <c r="D90" s="208" t="s">
        <v>392</v>
      </c>
      <c r="E90" s="208" t="s">
        <v>393</v>
      </c>
      <c r="F90" s="208">
        <v>89</v>
      </c>
    </row>
    <row r="91" spans="1:6">
      <c r="A91" s="208">
        <v>90</v>
      </c>
      <c r="B91" s="208" t="s">
        <v>394</v>
      </c>
      <c r="C91" s="208">
        <v>230356</v>
      </c>
      <c r="D91" s="208" t="s">
        <v>394</v>
      </c>
      <c r="E91" s="208" t="s">
        <v>395</v>
      </c>
      <c r="F91" s="208">
        <v>90</v>
      </c>
    </row>
    <row r="92" spans="1:6">
      <c r="A92" s="208">
        <v>91</v>
      </c>
      <c r="B92" s="208" t="s">
        <v>396</v>
      </c>
      <c r="C92" s="208">
        <v>230450</v>
      </c>
      <c r="D92" s="208" t="s">
        <v>396</v>
      </c>
      <c r="E92" s="208" t="s">
        <v>397</v>
      </c>
      <c r="F92" s="208">
        <v>91</v>
      </c>
    </row>
    <row r="93" spans="1:6">
      <c r="A93" s="208">
        <v>92</v>
      </c>
      <c r="B93" s="208" t="s">
        <v>398</v>
      </c>
      <c r="C93" s="208">
        <v>230399</v>
      </c>
      <c r="D93" s="208" t="s">
        <v>398</v>
      </c>
      <c r="E93" s="208" t="s">
        <v>399</v>
      </c>
      <c r="F93" s="208">
        <v>92</v>
      </c>
    </row>
    <row r="94" spans="1:6">
      <c r="A94" s="208">
        <v>93</v>
      </c>
      <c r="B94" s="208" t="s">
        <v>400</v>
      </c>
      <c r="C94" s="208">
        <v>230390</v>
      </c>
      <c r="D94" s="208" t="s">
        <v>400</v>
      </c>
      <c r="E94" s="208" t="s">
        <v>401</v>
      </c>
      <c r="F94" s="208">
        <v>93</v>
      </c>
    </row>
    <row r="95" spans="1:6">
      <c r="A95" s="208">
        <v>94</v>
      </c>
      <c r="B95" s="208" t="s">
        <v>402</v>
      </c>
      <c r="C95" s="208">
        <v>230448</v>
      </c>
      <c r="D95" s="208" t="s">
        <v>402</v>
      </c>
      <c r="E95" s="208" t="s">
        <v>403</v>
      </c>
      <c r="F95" s="208">
        <v>94</v>
      </c>
    </row>
    <row r="96" spans="1:6">
      <c r="A96" s="208">
        <v>95</v>
      </c>
      <c r="B96" s="208" t="s">
        <v>404</v>
      </c>
      <c r="C96" s="208">
        <v>230426</v>
      </c>
      <c r="D96" s="208" t="s">
        <v>404</v>
      </c>
      <c r="E96" s="208" t="s">
        <v>405</v>
      </c>
      <c r="F96" s="208">
        <v>95</v>
      </c>
    </row>
    <row r="97" spans="1:6">
      <c r="A97" s="208">
        <v>96</v>
      </c>
      <c r="B97" s="208" t="s">
        <v>406</v>
      </c>
      <c r="C97" s="208">
        <v>230463</v>
      </c>
      <c r="D97" s="208" t="s">
        <v>406</v>
      </c>
      <c r="E97" s="208" t="s">
        <v>406</v>
      </c>
      <c r="F97" s="208">
        <v>96</v>
      </c>
    </row>
    <row r="98" spans="1:6">
      <c r="A98" s="208">
        <v>97</v>
      </c>
      <c r="B98" s="208" t="s">
        <v>407</v>
      </c>
      <c r="C98" s="208">
        <v>230436</v>
      </c>
      <c r="D98" s="208" t="s">
        <v>407</v>
      </c>
      <c r="E98" s="208" t="s">
        <v>408</v>
      </c>
      <c r="F98" s="208">
        <v>97</v>
      </c>
    </row>
    <row r="99" spans="1:6">
      <c r="A99" s="208">
        <v>98</v>
      </c>
      <c r="B99" s="208" t="s">
        <v>409</v>
      </c>
      <c r="C99" s="208">
        <v>230464</v>
      </c>
      <c r="D99" s="208" t="s">
        <v>409</v>
      </c>
      <c r="E99" s="208" t="s">
        <v>409</v>
      </c>
      <c r="F99" s="208">
        <v>98</v>
      </c>
    </row>
    <row r="100" spans="1:6">
      <c r="A100" s="208">
        <v>99</v>
      </c>
      <c r="B100" t="s">
        <v>533</v>
      </c>
      <c r="C100">
        <v>235999</v>
      </c>
      <c r="D100" t="s">
        <v>533</v>
      </c>
      <c r="E100" t="s">
        <v>534</v>
      </c>
      <c r="F100" s="208">
        <v>99</v>
      </c>
    </row>
    <row r="101" spans="1:6">
      <c r="A101" s="208">
        <v>100</v>
      </c>
      <c r="B101" t="s">
        <v>535</v>
      </c>
      <c r="C101">
        <v>235998</v>
      </c>
      <c r="D101" t="s">
        <v>535</v>
      </c>
      <c r="E101" t="s">
        <v>536</v>
      </c>
      <c r="F101" s="208">
        <v>100</v>
      </c>
    </row>
    <row r="102" spans="1:6">
      <c r="A102" s="208">
        <v>101</v>
      </c>
      <c r="B102" t="s">
        <v>537</v>
      </c>
      <c r="C102">
        <v>235002</v>
      </c>
      <c r="D102" t="s">
        <v>537</v>
      </c>
      <c r="E102" t="s">
        <v>538</v>
      </c>
      <c r="F102" s="208">
        <v>101</v>
      </c>
    </row>
    <row r="103" spans="1:6">
      <c r="A103" s="208">
        <v>102</v>
      </c>
      <c r="B103" t="s">
        <v>539</v>
      </c>
      <c r="C103">
        <v>235003</v>
      </c>
      <c r="D103" t="s">
        <v>539</v>
      </c>
      <c r="E103" t="s">
        <v>540</v>
      </c>
      <c r="F103" s="208">
        <v>102</v>
      </c>
    </row>
    <row r="104" spans="1:6">
      <c r="A104" s="208">
        <v>103</v>
      </c>
      <c r="B104" t="s">
        <v>541</v>
      </c>
      <c r="C104">
        <v>235004</v>
      </c>
      <c r="D104" t="s">
        <v>541</v>
      </c>
      <c r="E104" t="s">
        <v>542</v>
      </c>
      <c r="F104" s="208">
        <v>103</v>
      </c>
    </row>
    <row r="105" spans="1:6">
      <c r="A105" s="208">
        <v>104</v>
      </c>
      <c r="B105" t="s">
        <v>543</v>
      </c>
      <c r="C105">
        <v>235005</v>
      </c>
      <c r="D105" t="s">
        <v>543</v>
      </c>
      <c r="E105" t="s">
        <v>544</v>
      </c>
      <c r="F105" s="208">
        <v>104</v>
      </c>
    </row>
    <row r="106" spans="1:6">
      <c r="A106" s="208">
        <v>105</v>
      </c>
      <c r="B106" t="s">
        <v>545</v>
      </c>
      <c r="C106">
        <v>235006</v>
      </c>
      <c r="D106" t="s">
        <v>545</v>
      </c>
      <c r="E106" t="s">
        <v>546</v>
      </c>
      <c r="F106" s="208">
        <v>105</v>
      </c>
    </row>
    <row r="107" spans="1:6">
      <c r="A107" s="208">
        <v>106</v>
      </c>
      <c r="B107" t="s">
        <v>547</v>
      </c>
      <c r="C107">
        <v>235009</v>
      </c>
      <c r="D107" t="s">
        <v>547</v>
      </c>
      <c r="E107" t="s">
        <v>548</v>
      </c>
      <c r="F107" s="208">
        <v>106</v>
      </c>
    </row>
    <row r="108" spans="1:6">
      <c r="A108" s="208">
        <v>107</v>
      </c>
      <c r="B108" t="s">
        <v>549</v>
      </c>
      <c r="C108">
        <v>235014</v>
      </c>
      <c r="D108" t="s">
        <v>549</v>
      </c>
      <c r="E108" t="s">
        <v>550</v>
      </c>
      <c r="F108" s="208">
        <v>107</v>
      </c>
    </row>
    <row r="109" spans="1:6">
      <c r="A109" s="208">
        <v>108</v>
      </c>
      <c r="B109" t="s">
        <v>551</v>
      </c>
      <c r="C109">
        <v>235015</v>
      </c>
      <c r="D109" t="s">
        <v>551</v>
      </c>
      <c r="E109" t="s">
        <v>552</v>
      </c>
      <c r="F109" s="208">
        <v>108</v>
      </c>
    </row>
    <row r="110" spans="1:6">
      <c r="A110" s="208">
        <v>109</v>
      </c>
      <c r="B110" t="s">
        <v>553</v>
      </c>
      <c r="C110">
        <v>235018</v>
      </c>
      <c r="D110" t="s">
        <v>553</v>
      </c>
      <c r="E110" t="s">
        <v>554</v>
      </c>
      <c r="F110" s="208">
        <v>109</v>
      </c>
    </row>
    <row r="111" spans="1:6">
      <c r="A111" s="208">
        <v>110</v>
      </c>
      <c r="B111" t="s">
        <v>555</v>
      </c>
      <c r="C111">
        <v>235021</v>
      </c>
      <c r="D111" t="s">
        <v>556</v>
      </c>
      <c r="E111" t="s">
        <v>557</v>
      </c>
      <c r="F111" s="208">
        <v>110</v>
      </c>
    </row>
    <row r="112" spans="1:6">
      <c r="A112" s="208">
        <v>111</v>
      </c>
      <c r="B112" t="s">
        <v>558</v>
      </c>
      <c r="C112">
        <v>235022</v>
      </c>
      <c r="D112" t="s">
        <v>558</v>
      </c>
      <c r="E112" t="s">
        <v>559</v>
      </c>
      <c r="F112" s="208">
        <v>111</v>
      </c>
    </row>
    <row r="113" spans="1:6">
      <c r="A113" s="208">
        <v>112</v>
      </c>
      <c r="B113" t="s">
        <v>560</v>
      </c>
      <c r="C113">
        <v>235026</v>
      </c>
      <c r="D113" t="s">
        <v>560</v>
      </c>
      <c r="E113" t="s">
        <v>561</v>
      </c>
      <c r="F113" s="208">
        <v>112</v>
      </c>
    </row>
    <row r="114" spans="1:6">
      <c r="A114" s="208">
        <v>113</v>
      </c>
      <c r="B114" t="s">
        <v>562</v>
      </c>
      <c r="C114">
        <v>235030</v>
      </c>
      <c r="D114" t="s">
        <v>562</v>
      </c>
      <c r="E114" t="s">
        <v>563</v>
      </c>
      <c r="F114" s="208">
        <v>113</v>
      </c>
    </row>
    <row r="115" spans="1:6">
      <c r="A115" s="208">
        <v>114</v>
      </c>
      <c r="B115" t="s">
        <v>564</v>
      </c>
      <c r="C115">
        <v>235035</v>
      </c>
      <c r="D115" t="s">
        <v>564</v>
      </c>
      <c r="E115" t="s">
        <v>565</v>
      </c>
      <c r="F115" s="208">
        <v>114</v>
      </c>
    </row>
    <row r="116" spans="1:6">
      <c r="A116" s="208">
        <v>115</v>
      </c>
      <c r="B116" t="s">
        <v>566</v>
      </c>
      <c r="C116">
        <v>235043</v>
      </c>
      <c r="D116" t="s">
        <v>566</v>
      </c>
      <c r="E116" t="s">
        <v>567</v>
      </c>
      <c r="F116" s="208">
        <v>115</v>
      </c>
    </row>
    <row r="117" spans="1:6">
      <c r="A117" s="208">
        <v>116</v>
      </c>
      <c r="B117" t="s">
        <v>568</v>
      </c>
      <c r="C117">
        <v>235044</v>
      </c>
      <c r="D117" t="s">
        <v>568</v>
      </c>
      <c r="E117" t="s">
        <v>569</v>
      </c>
      <c r="F117" s="208">
        <v>116</v>
      </c>
    </row>
    <row r="118" spans="1:6">
      <c r="A118" s="208">
        <v>117</v>
      </c>
      <c r="B118" t="s">
        <v>570</v>
      </c>
      <c r="C118">
        <v>235045</v>
      </c>
      <c r="D118" t="s">
        <v>570</v>
      </c>
      <c r="E118" t="s">
        <v>571</v>
      </c>
      <c r="F118" s="208">
        <v>117</v>
      </c>
    </row>
    <row r="119" spans="1:6">
      <c r="A119" s="208">
        <v>118</v>
      </c>
      <c r="B119" t="s">
        <v>572</v>
      </c>
      <c r="C119">
        <v>235047</v>
      </c>
      <c r="D119" t="s">
        <v>572</v>
      </c>
      <c r="E119" t="s">
        <v>573</v>
      </c>
      <c r="F119" s="208">
        <v>118</v>
      </c>
    </row>
    <row r="120" spans="1:6">
      <c r="A120" s="208">
        <v>119</v>
      </c>
      <c r="B120" t="s">
        <v>574</v>
      </c>
      <c r="C120">
        <v>235049</v>
      </c>
      <c r="D120" t="s">
        <v>574</v>
      </c>
      <c r="E120" t="s">
        <v>575</v>
      </c>
      <c r="F120" s="208">
        <v>119</v>
      </c>
    </row>
    <row r="121" spans="1:6">
      <c r="A121" s="208">
        <v>120</v>
      </c>
      <c r="B121" t="s">
        <v>576</v>
      </c>
      <c r="C121">
        <v>235051</v>
      </c>
      <c r="D121" t="s">
        <v>576</v>
      </c>
      <c r="E121" t="s">
        <v>577</v>
      </c>
      <c r="F121" s="208">
        <v>120</v>
      </c>
    </row>
    <row r="122" spans="1:6">
      <c r="A122" s="208">
        <v>121</v>
      </c>
      <c r="B122" t="s">
        <v>578</v>
      </c>
      <c r="C122">
        <v>235053</v>
      </c>
      <c r="D122" t="s">
        <v>578</v>
      </c>
      <c r="E122" t="s">
        <v>579</v>
      </c>
      <c r="F122" s="208">
        <v>121</v>
      </c>
    </row>
    <row r="123" spans="1:6">
      <c r="A123" s="208">
        <v>122</v>
      </c>
      <c r="B123" t="s">
        <v>580</v>
      </c>
      <c r="C123">
        <v>235056</v>
      </c>
      <c r="D123" t="s">
        <v>580</v>
      </c>
      <c r="E123" t="s">
        <v>581</v>
      </c>
      <c r="F123" s="208">
        <v>122</v>
      </c>
    </row>
    <row r="124" spans="1:6">
      <c r="A124" s="208">
        <v>123</v>
      </c>
      <c r="B124" t="s">
        <v>582</v>
      </c>
      <c r="C124">
        <v>235057</v>
      </c>
      <c r="D124" t="s">
        <v>583</v>
      </c>
      <c r="E124" t="s">
        <v>584</v>
      </c>
      <c r="F124" s="208">
        <v>123</v>
      </c>
    </row>
    <row r="125" spans="1:6">
      <c r="A125" s="208">
        <v>124</v>
      </c>
      <c r="B125" t="s">
        <v>585</v>
      </c>
      <c r="C125">
        <v>235061</v>
      </c>
      <c r="D125" t="s">
        <v>585</v>
      </c>
      <c r="E125" t="s">
        <v>586</v>
      </c>
      <c r="F125" s="208">
        <v>124</v>
      </c>
    </row>
    <row r="126" spans="1:6">
      <c r="A126" s="208">
        <v>125</v>
      </c>
      <c r="B126" t="s">
        <v>587</v>
      </c>
      <c r="C126">
        <v>235063</v>
      </c>
      <c r="D126" t="s">
        <v>587</v>
      </c>
      <c r="E126" t="s">
        <v>588</v>
      </c>
      <c r="F126" s="208">
        <v>125</v>
      </c>
    </row>
    <row r="127" spans="1:6">
      <c r="A127" s="208">
        <v>126</v>
      </c>
      <c r="B127" t="s">
        <v>589</v>
      </c>
      <c r="C127">
        <v>235064</v>
      </c>
      <c r="D127" t="s">
        <v>589</v>
      </c>
      <c r="E127" t="s">
        <v>590</v>
      </c>
      <c r="F127" s="208">
        <v>126</v>
      </c>
    </row>
    <row r="128" spans="1:6">
      <c r="A128" s="208">
        <v>127</v>
      </c>
      <c r="B128" t="s">
        <v>591</v>
      </c>
      <c r="C128">
        <v>235065</v>
      </c>
      <c r="D128" t="s">
        <v>591</v>
      </c>
      <c r="E128" t="s">
        <v>592</v>
      </c>
      <c r="F128" s="208">
        <v>127</v>
      </c>
    </row>
    <row r="129" spans="1:6">
      <c r="A129" s="208">
        <v>128</v>
      </c>
      <c r="B129" t="s">
        <v>593</v>
      </c>
      <c r="C129">
        <v>235066</v>
      </c>
      <c r="D129" t="s">
        <v>593</v>
      </c>
      <c r="E129" t="s">
        <v>594</v>
      </c>
      <c r="F129" s="208">
        <v>128</v>
      </c>
    </row>
    <row r="130" spans="1:6">
      <c r="A130" s="208">
        <v>129</v>
      </c>
      <c r="B130" t="s">
        <v>595</v>
      </c>
      <c r="C130">
        <v>235071</v>
      </c>
      <c r="D130" t="s">
        <v>595</v>
      </c>
      <c r="E130" t="s">
        <v>596</v>
      </c>
      <c r="F130" s="208">
        <v>129</v>
      </c>
    </row>
    <row r="131" spans="1:6">
      <c r="A131" s="208">
        <v>130</v>
      </c>
      <c r="B131" t="s">
        <v>597</v>
      </c>
      <c r="C131">
        <v>235075</v>
      </c>
      <c r="D131" t="s">
        <v>597</v>
      </c>
      <c r="E131" t="s">
        <v>598</v>
      </c>
      <c r="F131" s="208">
        <v>130</v>
      </c>
    </row>
    <row r="132" spans="1:6">
      <c r="A132" s="208">
        <v>131</v>
      </c>
      <c r="B132" t="s">
        <v>599</v>
      </c>
      <c r="C132">
        <v>235076</v>
      </c>
      <c r="D132" t="s">
        <v>600</v>
      </c>
      <c r="E132" t="s">
        <v>601</v>
      </c>
      <c r="F132" s="208">
        <v>131</v>
      </c>
    </row>
    <row r="133" spans="1:6">
      <c r="A133" s="208">
        <v>132</v>
      </c>
      <c r="B133" t="s">
        <v>602</v>
      </c>
      <c r="C133">
        <v>235077</v>
      </c>
      <c r="D133" t="s">
        <v>602</v>
      </c>
      <c r="E133" t="s">
        <v>603</v>
      </c>
      <c r="F133" s="208">
        <v>132</v>
      </c>
    </row>
    <row r="134" spans="1:6">
      <c r="A134" s="208">
        <v>133</v>
      </c>
      <c r="B134" t="s">
        <v>604</v>
      </c>
      <c r="C134">
        <v>235078</v>
      </c>
      <c r="D134" t="s">
        <v>605</v>
      </c>
      <c r="E134" t="s">
        <v>606</v>
      </c>
      <c r="F134" s="208">
        <v>133</v>
      </c>
    </row>
    <row r="135" spans="1:6">
      <c r="A135" s="208">
        <v>134</v>
      </c>
      <c r="B135" t="s">
        <v>607</v>
      </c>
      <c r="C135">
        <v>235083</v>
      </c>
      <c r="D135" t="s">
        <v>607</v>
      </c>
      <c r="E135" t="s">
        <v>608</v>
      </c>
      <c r="F135" s="208">
        <v>134</v>
      </c>
    </row>
    <row r="136" spans="1:6">
      <c r="A136" s="208">
        <v>135</v>
      </c>
      <c r="B136" t="s">
        <v>609</v>
      </c>
      <c r="C136">
        <v>235084</v>
      </c>
      <c r="D136" t="s">
        <v>609</v>
      </c>
      <c r="E136" t="s">
        <v>610</v>
      </c>
      <c r="F136" s="208">
        <v>135</v>
      </c>
    </row>
    <row r="137" spans="1:6">
      <c r="A137" s="208">
        <v>136</v>
      </c>
      <c r="B137" t="s">
        <v>611</v>
      </c>
      <c r="C137">
        <v>235085</v>
      </c>
      <c r="D137" t="s">
        <v>611</v>
      </c>
      <c r="E137" t="s">
        <v>612</v>
      </c>
      <c r="F137" s="208">
        <v>136</v>
      </c>
    </row>
    <row r="138" spans="1:6">
      <c r="A138" s="208">
        <v>137</v>
      </c>
      <c r="B138" t="s">
        <v>613</v>
      </c>
      <c r="C138">
        <v>235086</v>
      </c>
      <c r="D138" t="s">
        <v>614</v>
      </c>
      <c r="E138" t="s">
        <v>615</v>
      </c>
      <c r="F138" s="208">
        <v>137</v>
      </c>
    </row>
    <row r="139" spans="1:6">
      <c r="A139" s="208">
        <v>138</v>
      </c>
      <c r="B139" t="s">
        <v>616</v>
      </c>
      <c r="C139">
        <v>235088</v>
      </c>
      <c r="D139" t="s">
        <v>616</v>
      </c>
      <c r="E139" t="s">
        <v>617</v>
      </c>
      <c r="F139" s="208">
        <v>138</v>
      </c>
    </row>
    <row r="140" spans="1:6">
      <c r="A140" s="208">
        <v>139</v>
      </c>
      <c r="B140" t="s">
        <v>618</v>
      </c>
      <c r="C140">
        <v>235090</v>
      </c>
      <c r="D140" t="s">
        <v>619</v>
      </c>
      <c r="E140" t="s">
        <v>620</v>
      </c>
      <c r="F140" s="208">
        <v>139</v>
      </c>
    </row>
    <row r="141" spans="1:6">
      <c r="A141" s="208">
        <v>140</v>
      </c>
      <c r="B141" t="s">
        <v>621</v>
      </c>
      <c r="C141">
        <v>235093</v>
      </c>
      <c r="D141" t="s">
        <v>621</v>
      </c>
      <c r="E141" t="s">
        <v>622</v>
      </c>
      <c r="F141" s="208">
        <v>140</v>
      </c>
    </row>
    <row r="142" spans="1:6">
      <c r="A142" s="208">
        <v>141</v>
      </c>
      <c r="B142" t="s">
        <v>623</v>
      </c>
      <c r="C142">
        <v>235094</v>
      </c>
      <c r="D142" t="s">
        <v>623</v>
      </c>
      <c r="E142" t="s">
        <v>624</v>
      </c>
      <c r="F142" s="208">
        <v>141</v>
      </c>
    </row>
    <row r="143" spans="1:6">
      <c r="A143" s="208">
        <v>142</v>
      </c>
      <c r="B143" t="s">
        <v>625</v>
      </c>
      <c r="C143">
        <v>235095</v>
      </c>
      <c r="D143" t="s">
        <v>625</v>
      </c>
      <c r="E143" t="s">
        <v>626</v>
      </c>
      <c r="F143" s="208">
        <v>142</v>
      </c>
    </row>
    <row r="144" spans="1:6">
      <c r="A144" s="208">
        <v>143</v>
      </c>
      <c r="B144" t="s">
        <v>627</v>
      </c>
      <c r="C144">
        <v>235096</v>
      </c>
      <c r="D144" t="s">
        <v>627</v>
      </c>
      <c r="E144" t="s">
        <v>628</v>
      </c>
      <c r="F144" s="208">
        <v>143</v>
      </c>
    </row>
    <row r="145" spans="1:6">
      <c r="A145" s="208">
        <v>144</v>
      </c>
      <c r="B145" t="s">
        <v>629</v>
      </c>
      <c r="C145">
        <v>235097</v>
      </c>
      <c r="D145" t="s">
        <v>630</v>
      </c>
      <c r="E145" t="s">
        <v>631</v>
      </c>
      <c r="F145" s="208">
        <v>144</v>
      </c>
    </row>
    <row r="146" spans="1:6">
      <c r="A146" s="208">
        <v>145</v>
      </c>
      <c r="B146" t="s">
        <v>632</v>
      </c>
      <c r="C146">
        <v>235099</v>
      </c>
      <c r="D146" t="s">
        <v>632</v>
      </c>
      <c r="E146" t="s">
        <v>633</v>
      </c>
      <c r="F146" s="208">
        <v>145</v>
      </c>
    </row>
    <row r="147" spans="1:6">
      <c r="A147" s="208">
        <v>146</v>
      </c>
      <c r="B147" t="s">
        <v>634</v>
      </c>
      <c r="C147">
        <v>235100</v>
      </c>
      <c r="D147" t="s">
        <v>634</v>
      </c>
      <c r="E147" t="s">
        <v>635</v>
      </c>
      <c r="F147" s="208">
        <v>146</v>
      </c>
    </row>
    <row r="148" spans="1:6">
      <c r="A148" s="208">
        <v>147</v>
      </c>
      <c r="B148" t="s">
        <v>636</v>
      </c>
      <c r="C148">
        <v>235104</v>
      </c>
      <c r="D148" t="s">
        <v>637</v>
      </c>
      <c r="E148" t="s">
        <v>638</v>
      </c>
      <c r="F148" s="208">
        <v>147</v>
      </c>
    </row>
    <row r="149" spans="1:6">
      <c r="A149" s="208">
        <v>148</v>
      </c>
      <c r="B149" t="s">
        <v>639</v>
      </c>
      <c r="C149">
        <v>235106</v>
      </c>
      <c r="D149" t="s">
        <v>639</v>
      </c>
      <c r="E149" t="s">
        <v>640</v>
      </c>
      <c r="F149" s="208">
        <v>148</v>
      </c>
    </row>
    <row r="150" spans="1:6">
      <c r="A150" s="208">
        <v>149</v>
      </c>
      <c r="B150" t="s">
        <v>641</v>
      </c>
      <c r="C150">
        <v>235129</v>
      </c>
      <c r="D150" t="s">
        <v>641</v>
      </c>
      <c r="E150" t="s">
        <v>642</v>
      </c>
      <c r="F150" s="208">
        <v>149</v>
      </c>
    </row>
    <row r="151" spans="1:6">
      <c r="A151" s="208">
        <v>150</v>
      </c>
      <c r="B151" t="s">
        <v>643</v>
      </c>
      <c r="C151">
        <v>235131</v>
      </c>
      <c r="D151" t="s">
        <v>644</v>
      </c>
      <c r="E151" t="s">
        <v>645</v>
      </c>
      <c r="F151" s="208">
        <v>150</v>
      </c>
    </row>
    <row r="152" spans="1:6">
      <c r="A152" s="208">
        <v>151</v>
      </c>
      <c r="B152" t="s">
        <v>646</v>
      </c>
      <c r="C152">
        <v>235137</v>
      </c>
      <c r="D152" t="s">
        <v>646</v>
      </c>
      <c r="E152" t="s">
        <v>647</v>
      </c>
      <c r="F152" s="208">
        <v>151</v>
      </c>
    </row>
    <row r="153" spans="1:6">
      <c r="A153" s="208">
        <v>152</v>
      </c>
      <c r="B153" t="s">
        <v>648</v>
      </c>
      <c r="C153">
        <v>235138</v>
      </c>
      <c r="D153" t="s">
        <v>648</v>
      </c>
      <c r="E153" t="s">
        <v>649</v>
      </c>
      <c r="F153" s="208">
        <v>152</v>
      </c>
    </row>
    <row r="154" spans="1:6">
      <c r="A154" s="208">
        <v>153</v>
      </c>
      <c r="B154" t="s">
        <v>650</v>
      </c>
      <c r="C154">
        <v>235141</v>
      </c>
      <c r="D154" t="s">
        <v>650</v>
      </c>
      <c r="E154" t="s">
        <v>651</v>
      </c>
      <c r="F154" s="208">
        <v>153</v>
      </c>
    </row>
    <row r="155" spans="1:6">
      <c r="A155" s="208">
        <v>154</v>
      </c>
      <c r="B155" t="s">
        <v>652</v>
      </c>
      <c r="C155">
        <v>235146</v>
      </c>
      <c r="D155" t="s">
        <v>652</v>
      </c>
      <c r="E155" t="s">
        <v>653</v>
      </c>
      <c r="F155" s="208">
        <v>154</v>
      </c>
    </row>
    <row r="156" spans="1:6">
      <c r="A156" s="208">
        <v>155</v>
      </c>
      <c r="B156" t="s">
        <v>654</v>
      </c>
      <c r="C156">
        <v>235148</v>
      </c>
      <c r="D156" t="s">
        <v>654</v>
      </c>
      <c r="E156" t="s">
        <v>655</v>
      </c>
      <c r="F156" s="208">
        <v>155</v>
      </c>
    </row>
    <row r="157" spans="1:6">
      <c r="A157" s="208">
        <v>156</v>
      </c>
      <c r="B157" t="s">
        <v>656</v>
      </c>
      <c r="C157">
        <v>235162</v>
      </c>
      <c r="D157" t="s">
        <v>656</v>
      </c>
      <c r="E157" t="s">
        <v>657</v>
      </c>
      <c r="F157" s="208">
        <v>156</v>
      </c>
    </row>
    <row r="158" spans="1:6">
      <c r="A158" s="208">
        <v>157</v>
      </c>
      <c r="B158" t="s">
        <v>658</v>
      </c>
      <c r="C158">
        <v>235180</v>
      </c>
      <c r="D158" t="s">
        <v>659</v>
      </c>
      <c r="E158" t="s">
        <v>660</v>
      </c>
      <c r="F158" s="208">
        <v>157</v>
      </c>
    </row>
    <row r="159" spans="1:6">
      <c r="A159" s="208">
        <v>158</v>
      </c>
      <c r="B159" t="s">
        <v>661</v>
      </c>
      <c r="C159">
        <v>235181</v>
      </c>
      <c r="D159" t="s">
        <v>662</v>
      </c>
      <c r="E159" t="s">
        <v>663</v>
      </c>
      <c r="F159" s="208">
        <v>158</v>
      </c>
    </row>
    <row r="160" spans="1:6">
      <c r="A160" s="208">
        <v>159</v>
      </c>
      <c r="B160" t="s">
        <v>664</v>
      </c>
      <c r="C160">
        <v>235184</v>
      </c>
      <c r="D160" t="s">
        <v>665</v>
      </c>
      <c r="E160" t="s">
        <v>666</v>
      </c>
      <c r="F160" s="208">
        <v>159</v>
      </c>
    </row>
    <row r="161" spans="1:6">
      <c r="A161" s="208">
        <v>160</v>
      </c>
      <c r="B161" t="s">
        <v>667</v>
      </c>
      <c r="C161">
        <v>235185</v>
      </c>
      <c r="D161" t="s">
        <v>667</v>
      </c>
      <c r="E161" t="s">
        <v>668</v>
      </c>
      <c r="F161" s="208">
        <v>160</v>
      </c>
    </row>
    <row r="162" spans="1:6">
      <c r="A162" s="208">
        <v>161</v>
      </c>
      <c r="B162" t="s">
        <v>669</v>
      </c>
      <c r="C162">
        <v>235186</v>
      </c>
      <c r="D162" t="s">
        <v>669</v>
      </c>
      <c r="E162" t="s">
        <v>670</v>
      </c>
      <c r="F162" s="208">
        <v>161</v>
      </c>
    </row>
    <row r="163" spans="1:6">
      <c r="A163" s="208">
        <v>162</v>
      </c>
      <c r="B163" t="s">
        <v>671</v>
      </c>
      <c r="C163">
        <v>235188</v>
      </c>
      <c r="D163" t="s">
        <v>671</v>
      </c>
      <c r="E163" t="s">
        <v>672</v>
      </c>
      <c r="F163" s="208">
        <v>162</v>
      </c>
    </row>
    <row r="164" spans="1:6">
      <c r="A164" s="208">
        <v>163</v>
      </c>
      <c r="B164" t="s">
        <v>673</v>
      </c>
      <c r="C164">
        <v>235189</v>
      </c>
      <c r="D164" t="s">
        <v>673</v>
      </c>
      <c r="E164" t="s">
        <v>674</v>
      </c>
      <c r="F164" s="208">
        <v>163</v>
      </c>
    </row>
    <row r="165" spans="1:6">
      <c r="A165" s="208">
        <v>164</v>
      </c>
      <c r="B165" t="s">
        <v>675</v>
      </c>
      <c r="C165">
        <v>235201</v>
      </c>
      <c r="D165" t="s">
        <v>675</v>
      </c>
      <c r="E165" t="s">
        <v>676</v>
      </c>
      <c r="F165" s="208">
        <v>164</v>
      </c>
    </row>
    <row r="166" spans="1:6">
      <c r="A166" s="208">
        <v>165</v>
      </c>
      <c r="B166" t="s">
        <v>677</v>
      </c>
      <c r="C166">
        <v>235203</v>
      </c>
      <c r="D166" t="s">
        <v>678</v>
      </c>
      <c r="E166" t="s">
        <v>679</v>
      </c>
      <c r="F166" s="208">
        <v>165</v>
      </c>
    </row>
    <row r="167" spans="1:6">
      <c r="A167" s="208">
        <v>166</v>
      </c>
      <c r="B167" t="s">
        <v>680</v>
      </c>
      <c r="C167">
        <v>235233</v>
      </c>
      <c r="D167" t="s">
        <v>680</v>
      </c>
      <c r="E167" t="s">
        <v>681</v>
      </c>
      <c r="F167" s="208">
        <v>166</v>
      </c>
    </row>
    <row r="168" spans="1:6">
      <c r="A168" s="208">
        <v>167</v>
      </c>
      <c r="B168" t="s">
        <v>682</v>
      </c>
      <c r="C168">
        <v>235242</v>
      </c>
      <c r="D168" t="s">
        <v>682</v>
      </c>
      <c r="E168" t="s">
        <v>683</v>
      </c>
      <c r="F168" s="208">
        <v>167</v>
      </c>
    </row>
    <row r="169" spans="1:6">
      <c r="A169" s="208">
        <v>168</v>
      </c>
      <c r="B169" t="s">
        <v>684</v>
      </c>
      <c r="C169">
        <v>235246</v>
      </c>
      <c r="D169" t="s">
        <v>684</v>
      </c>
      <c r="E169" t="s">
        <v>685</v>
      </c>
      <c r="F169" s="208">
        <v>168</v>
      </c>
    </row>
    <row r="170" spans="1:6">
      <c r="A170" s="208">
        <v>169</v>
      </c>
      <c r="B170" t="s">
        <v>686</v>
      </c>
      <c r="C170">
        <v>235247</v>
      </c>
      <c r="D170" t="s">
        <v>687</v>
      </c>
      <c r="E170" t="s">
        <v>688</v>
      </c>
      <c r="F170" s="208">
        <v>169</v>
      </c>
    </row>
    <row r="171" spans="1:6">
      <c r="A171" s="208">
        <v>170</v>
      </c>
      <c r="B171" t="s">
        <v>689</v>
      </c>
      <c r="C171">
        <v>235248</v>
      </c>
      <c r="D171" t="s">
        <v>689</v>
      </c>
      <c r="E171" t="s">
        <v>690</v>
      </c>
      <c r="F171" s="208">
        <v>170</v>
      </c>
    </row>
    <row r="172" spans="1:6">
      <c r="A172" s="208">
        <v>171</v>
      </c>
      <c r="B172" t="s">
        <v>691</v>
      </c>
      <c r="C172">
        <v>235251</v>
      </c>
      <c r="D172" t="s">
        <v>691</v>
      </c>
      <c r="E172" t="s">
        <v>692</v>
      </c>
      <c r="F172" s="208">
        <v>171</v>
      </c>
    </row>
    <row r="173" spans="1:6">
      <c r="A173" s="208">
        <v>172</v>
      </c>
      <c r="B173" t="s">
        <v>693</v>
      </c>
      <c r="C173">
        <v>235253</v>
      </c>
      <c r="D173" t="s">
        <v>693</v>
      </c>
      <c r="E173" t="s">
        <v>694</v>
      </c>
      <c r="F173" s="208">
        <v>172</v>
      </c>
    </row>
    <row r="174" spans="1:6">
      <c r="A174" s="208">
        <v>173</v>
      </c>
      <c r="B174" t="s">
        <v>695</v>
      </c>
      <c r="C174">
        <v>235254</v>
      </c>
      <c r="D174" t="s">
        <v>696</v>
      </c>
      <c r="E174" t="s">
        <v>697</v>
      </c>
      <c r="F174" s="208">
        <v>173</v>
      </c>
    </row>
    <row r="175" spans="1:6">
      <c r="A175" s="208">
        <v>174</v>
      </c>
      <c r="B175" t="s">
        <v>698</v>
      </c>
      <c r="C175">
        <v>235257</v>
      </c>
      <c r="D175" t="s">
        <v>698</v>
      </c>
      <c r="E175" t="s">
        <v>699</v>
      </c>
      <c r="F175" s="208">
        <v>174</v>
      </c>
    </row>
    <row r="176" spans="1:6">
      <c r="A176" s="208">
        <v>175</v>
      </c>
      <c r="B176" t="s">
        <v>700</v>
      </c>
      <c r="C176">
        <v>235258</v>
      </c>
      <c r="D176" t="s">
        <v>700</v>
      </c>
      <c r="E176" t="s">
        <v>701</v>
      </c>
      <c r="F176" s="208">
        <v>175</v>
      </c>
    </row>
    <row r="177" spans="1:6">
      <c r="A177" s="208">
        <v>176</v>
      </c>
      <c r="B177" t="s">
        <v>702</v>
      </c>
      <c r="C177">
        <v>235264</v>
      </c>
      <c r="D177" t="s">
        <v>702</v>
      </c>
      <c r="E177" t="s">
        <v>703</v>
      </c>
      <c r="F177" s="208">
        <v>176</v>
      </c>
    </row>
    <row r="178" spans="1:6">
      <c r="A178" s="208">
        <v>177</v>
      </c>
      <c r="B178" t="s">
        <v>704</v>
      </c>
      <c r="C178">
        <v>235265</v>
      </c>
      <c r="D178" t="s">
        <v>704</v>
      </c>
      <c r="E178" t="s">
        <v>705</v>
      </c>
      <c r="F178" s="208">
        <v>177</v>
      </c>
    </row>
    <row r="179" spans="1:6">
      <c r="A179" s="208">
        <v>178</v>
      </c>
      <c r="B179" t="s">
        <v>706</v>
      </c>
      <c r="C179">
        <v>235266</v>
      </c>
      <c r="D179" t="s">
        <v>707</v>
      </c>
      <c r="E179" t="s">
        <v>708</v>
      </c>
      <c r="F179" s="208">
        <v>178</v>
      </c>
    </row>
    <row r="180" spans="1:6">
      <c r="A180" s="208">
        <v>179</v>
      </c>
      <c r="B180" t="s">
        <v>709</v>
      </c>
      <c r="C180">
        <v>235267</v>
      </c>
      <c r="D180" t="s">
        <v>710</v>
      </c>
      <c r="E180" t="s">
        <v>711</v>
      </c>
      <c r="F180" s="208">
        <v>179</v>
      </c>
    </row>
    <row r="181" spans="1:6">
      <c r="A181" s="208">
        <v>180</v>
      </c>
      <c r="B181" t="s">
        <v>712</v>
      </c>
      <c r="C181">
        <v>235414</v>
      </c>
      <c r="D181" t="s">
        <v>713</v>
      </c>
      <c r="E181" t="s">
        <v>714</v>
      </c>
      <c r="F181" s="208">
        <v>180</v>
      </c>
    </row>
    <row r="182" spans="1:6">
      <c r="A182" s="208">
        <v>181</v>
      </c>
      <c r="B182" t="s">
        <v>715</v>
      </c>
      <c r="C182">
        <v>235415</v>
      </c>
      <c r="D182" t="s">
        <v>715</v>
      </c>
      <c r="E182" t="s">
        <v>716</v>
      </c>
      <c r="F182" s="208">
        <v>181</v>
      </c>
    </row>
    <row r="183" spans="1:6">
      <c r="A183" s="208">
        <v>182</v>
      </c>
      <c r="B183" t="s">
        <v>717</v>
      </c>
      <c r="C183">
        <v>235417</v>
      </c>
      <c r="D183" t="s">
        <v>717</v>
      </c>
      <c r="E183" t="s">
        <v>718</v>
      </c>
      <c r="F183" s="208">
        <v>182</v>
      </c>
    </row>
    <row r="184" spans="1:6">
      <c r="A184" s="208">
        <v>183</v>
      </c>
      <c r="B184" t="s">
        <v>719</v>
      </c>
      <c r="C184">
        <v>235420</v>
      </c>
      <c r="D184" t="s">
        <v>719</v>
      </c>
      <c r="E184" t="s">
        <v>720</v>
      </c>
      <c r="F184" s="208">
        <v>183</v>
      </c>
    </row>
    <row r="185" spans="1:6">
      <c r="A185" s="208">
        <v>184</v>
      </c>
      <c r="B185" t="s">
        <v>721</v>
      </c>
      <c r="C185">
        <v>235421</v>
      </c>
      <c r="D185" t="s">
        <v>721</v>
      </c>
      <c r="E185" t="s">
        <v>722</v>
      </c>
      <c r="F185" s="208">
        <v>184</v>
      </c>
    </row>
    <row r="186" spans="1:6">
      <c r="A186" s="208">
        <v>185</v>
      </c>
      <c r="B186" t="s">
        <v>723</v>
      </c>
      <c r="C186">
        <v>235422</v>
      </c>
      <c r="D186" t="s">
        <v>724</v>
      </c>
      <c r="E186" t="s">
        <v>725</v>
      </c>
      <c r="F186" s="208">
        <v>185</v>
      </c>
    </row>
    <row r="187" spans="1:6">
      <c r="A187" s="208">
        <v>186</v>
      </c>
      <c r="B187" t="s">
        <v>726</v>
      </c>
      <c r="C187">
        <v>235424</v>
      </c>
      <c r="D187" t="s">
        <v>726</v>
      </c>
      <c r="E187" t="s">
        <v>727</v>
      </c>
      <c r="F187" s="208">
        <v>186</v>
      </c>
    </row>
    <row r="188" spans="1:6">
      <c r="A188" s="208">
        <v>187</v>
      </c>
      <c r="B188" t="s">
        <v>728</v>
      </c>
      <c r="C188">
        <v>235425</v>
      </c>
      <c r="D188" t="s">
        <v>729</v>
      </c>
      <c r="E188" t="s">
        <v>730</v>
      </c>
      <c r="F188" s="208">
        <v>187</v>
      </c>
    </row>
    <row r="189" spans="1:6">
      <c r="A189" s="208">
        <v>188</v>
      </c>
      <c r="B189" t="s">
        <v>731</v>
      </c>
      <c r="C189">
        <v>235428</v>
      </c>
      <c r="D189" t="s">
        <v>731</v>
      </c>
      <c r="E189" t="s">
        <v>732</v>
      </c>
      <c r="F189" s="208">
        <v>188</v>
      </c>
    </row>
    <row r="190" spans="1:6">
      <c r="A190" s="208">
        <v>189</v>
      </c>
      <c r="B190" t="s">
        <v>733</v>
      </c>
      <c r="C190">
        <v>235437</v>
      </c>
      <c r="D190" t="s">
        <v>733</v>
      </c>
      <c r="E190" t="s">
        <v>734</v>
      </c>
      <c r="F190" s="208">
        <v>189</v>
      </c>
    </row>
    <row r="191" spans="1:6">
      <c r="A191" s="208">
        <v>190</v>
      </c>
      <c r="B191" t="s">
        <v>735</v>
      </c>
      <c r="C191">
        <v>235440</v>
      </c>
      <c r="D191" t="s">
        <v>735</v>
      </c>
      <c r="E191" t="s">
        <v>736</v>
      </c>
      <c r="F191" s="208">
        <v>190</v>
      </c>
    </row>
    <row r="192" spans="1:6">
      <c r="A192" s="208">
        <v>191</v>
      </c>
      <c r="B192" t="s">
        <v>737</v>
      </c>
      <c r="C192">
        <v>235991</v>
      </c>
      <c r="D192" t="s">
        <v>737</v>
      </c>
      <c r="E192" t="s">
        <v>742</v>
      </c>
      <c r="F192" s="208">
        <v>191</v>
      </c>
    </row>
    <row r="193" spans="1:6">
      <c r="A193" s="208">
        <v>192</v>
      </c>
      <c r="B193" t="s">
        <v>738</v>
      </c>
      <c r="C193">
        <v>235992</v>
      </c>
      <c r="D193" t="s">
        <v>738</v>
      </c>
      <c r="E193" t="s">
        <v>743</v>
      </c>
      <c r="F193" s="208">
        <v>192</v>
      </c>
    </row>
    <row r="194" spans="1:6">
      <c r="A194" s="208">
        <v>193</v>
      </c>
      <c r="B194" t="s">
        <v>739</v>
      </c>
      <c r="C194">
        <v>235993</v>
      </c>
      <c r="D194" t="s">
        <v>739</v>
      </c>
      <c r="E194" t="s">
        <v>744</v>
      </c>
      <c r="F194" s="208">
        <v>193</v>
      </c>
    </row>
    <row r="195" spans="1:6">
      <c r="A195" s="208">
        <v>194</v>
      </c>
      <c r="B195" t="s">
        <v>740</v>
      </c>
      <c r="C195">
        <v>235994</v>
      </c>
      <c r="D195" t="s">
        <v>740</v>
      </c>
      <c r="E195" t="s">
        <v>745</v>
      </c>
      <c r="F195" s="208">
        <v>194</v>
      </c>
    </row>
    <row r="196" spans="1:6">
      <c r="A196" s="208">
        <v>195</v>
      </c>
      <c r="B196" t="s">
        <v>741</v>
      </c>
      <c r="C196">
        <v>235995</v>
      </c>
      <c r="D196" t="s">
        <v>741</v>
      </c>
      <c r="E196" t="s">
        <v>746</v>
      </c>
      <c r="F196" s="208">
        <v>195</v>
      </c>
    </row>
  </sheetData>
  <phoneticPr fontId="7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workbookViewId="0">
      <selection activeCell="A12" sqref="A12"/>
    </sheetView>
  </sheetViews>
  <sheetFormatPr defaultRowHeight="13.5"/>
  <cols>
    <col min="1" max="3" width="9" style="10"/>
    <col min="4" max="4" width="9" style="10" customWidth="1"/>
    <col min="5" max="6" width="9" style="10"/>
    <col min="7" max="7" width="11.875" style="10" bestFit="1" customWidth="1"/>
    <col min="8" max="8" width="9.125" style="10" customWidth="1"/>
    <col min="9" max="16384" width="9" style="10"/>
  </cols>
  <sheetData>
    <row r="1" spans="1:14" ht="16.5" customHeight="1">
      <c r="A1" s="277" t="s">
        <v>47</v>
      </c>
      <c r="B1" s="277"/>
      <c r="C1" s="277"/>
      <c r="D1" s="277"/>
      <c r="E1" s="277"/>
      <c r="F1" s="277"/>
      <c r="G1" s="277"/>
      <c r="H1" s="277"/>
      <c r="I1" s="277"/>
      <c r="J1" s="277"/>
      <c r="K1" s="277"/>
      <c r="L1" s="277"/>
      <c r="M1" s="277"/>
      <c r="N1" s="277"/>
    </row>
    <row r="2" spans="1:14" customFormat="1" ht="7.5" customHeight="1" thickBot="1">
      <c r="A2" s="40"/>
    </row>
    <row r="3" spans="1:14" ht="19.5" customHeight="1" thickTop="1">
      <c r="A3" s="256"/>
      <c r="B3" s="13" t="s">
        <v>21</v>
      </c>
      <c r="C3" s="299" t="s">
        <v>472</v>
      </c>
      <c r="D3" s="299"/>
      <c r="E3" s="299"/>
      <c r="F3" s="299"/>
      <c r="G3" s="299"/>
      <c r="H3" s="299"/>
      <c r="I3" s="300"/>
      <c r="J3" s="283" t="s">
        <v>761</v>
      </c>
      <c r="K3" s="284"/>
      <c r="L3" s="285"/>
    </row>
    <row r="4" spans="1:14" ht="18.75" customHeight="1">
      <c r="B4" s="14" t="s">
        <v>42</v>
      </c>
      <c r="C4" s="292">
        <v>43197</v>
      </c>
      <c r="D4" s="292"/>
      <c r="E4" s="292"/>
      <c r="F4" s="292"/>
      <c r="G4" s="293">
        <v>43198</v>
      </c>
      <c r="H4" s="293"/>
      <c r="I4" s="56"/>
      <c r="J4" s="286"/>
      <c r="K4" s="287"/>
      <c r="L4" s="288"/>
    </row>
    <row r="5" spans="1:14" ht="19.5" customHeight="1" thickBot="1">
      <c r="B5" s="14" t="s">
        <v>43</v>
      </c>
      <c r="C5" s="282" t="s">
        <v>531</v>
      </c>
      <c r="D5" s="282"/>
      <c r="E5" s="282"/>
      <c r="F5" s="282"/>
      <c r="G5" s="282"/>
      <c r="H5" s="282"/>
      <c r="I5" s="56"/>
      <c r="J5" s="289"/>
      <c r="K5" s="290"/>
      <c r="L5" s="291"/>
      <c r="M5" s="10" t="s">
        <v>768</v>
      </c>
    </row>
    <row r="6" spans="1:14" customFormat="1" ht="7.5" customHeight="1" thickTop="1" thickBot="1"/>
    <row r="7" spans="1:14" ht="19.5" customHeight="1" thickBot="1">
      <c r="B7" s="278" t="s">
        <v>111</v>
      </c>
      <c r="C7" s="279"/>
      <c r="D7" s="280">
        <v>43175</v>
      </c>
      <c r="E7" s="280"/>
      <c r="F7" s="280"/>
      <c r="G7" s="280"/>
      <c r="H7" s="281"/>
      <c r="I7" s="10" t="s">
        <v>770</v>
      </c>
      <c r="J7" s="89"/>
      <c r="K7" s="89"/>
      <c r="L7" s="89"/>
      <c r="M7" s="89"/>
      <c r="N7" s="3"/>
    </row>
    <row r="8" spans="1:14" ht="17.25">
      <c r="B8" s="303" t="s">
        <v>762</v>
      </c>
      <c r="C8" s="303"/>
      <c r="D8" s="303"/>
      <c r="E8" s="303"/>
      <c r="F8" s="303"/>
      <c r="G8" s="303"/>
      <c r="H8" s="303"/>
      <c r="I8" s="303"/>
      <c r="J8" s="303"/>
      <c r="K8" s="303"/>
      <c r="L8" s="303"/>
      <c r="M8" s="303"/>
      <c r="N8" s="303"/>
    </row>
    <row r="9" spans="1:14" ht="14.25" thickBot="1">
      <c r="B9" s="89"/>
      <c r="C9" s="89"/>
      <c r="D9" s="89"/>
      <c r="E9" s="89"/>
      <c r="F9" s="89"/>
      <c r="G9" s="89"/>
      <c r="H9" s="89"/>
      <c r="I9" s="89"/>
      <c r="J9" s="89"/>
      <c r="K9" s="89"/>
    </row>
    <row r="10" spans="1:14" customFormat="1" ht="20.25" customHeight="1" thickBot="1">
      <c r="B10" s="278" t="s">
        <v>112</v>
      </c>
      <c r="C10" s="279"/>
      <c r="D10" s="295">
        <v>43178</v>
      </c>
      <c r="E10" s="296"/>
      <c r="F10" s="296"/>
      <c r="G10" s="296"/>
      <c r="H10" s="297"/>
    </row>
    <row r="11" spans="1:14" customFormat="1" ht="17.25">
      <c r="B11" s="298" t="s">
        <v>113</v>
      </c>
      <c r="C11" s="298"/>
      <c r="D11" s="298"/>
      <c r="E11" s="298"/>
      <c r="F11" s="298"/>
      <c r="G11" s="298"/>
      <c r="H11" s="298"/>
    </row>
    <row r="12" spans="1:14" customFormat="1" ht="25.5">
      <c r="B12" s="301" t="s">
        <v>473</v>
      </c>
      <c r="C12" s="301"/>
      <c r="D12" s="301"/>
      <c r="E12" s="301"/>
      <c r="F12" s="301"/>
      <c r="G12" s="301"/>
      <c r="H12" s="301"/>
    </row>
    <row r="13" spans="1:14" ht="16.5" customHeight="1">
      <c r="A13" s="15" t="s">
        <v>61</v>
      </c>
    </row>
    <row r="14" spans="1:14" ht="16.5" customHeight="1">
      <c r="A14" s="15"/>
    </row>
    <row r="15" spans="1:14" ht="16.5" customHeight="1">
      <c r="A15" s="11" t="s">
        <v>40</v>
      </c>
      <c r="B15" s="10" t="s">
        <v>74</v>
      </c>
    </row>
    <row r="16" spans="1:14" ht="16.5" customHeight="1">
      <c r="A16" s="11" t="s">
        <v>429</v>
      </c>
      <c r="B16" s="10" t="s">
        <v>48</v>
      </c>
    </row>
    <row r="17" spans="1:15" ht="16.5" customHeight="1">
      <c r="A17" s="11" t="s">
        <v>41</v>
      </c>
      <c r="B17" s="10" t="s">
        <v>65</v>
      </c>
    </row>
    <row r="18" spans="1:15" ht="16.5" customHeight="1">
      <c r="A18" s="11" t="s">
        <v>114</v>
      </c>
      <c r="B18" s="75" t="s">
        <v>76</v>
      </c>
      <c r="C18" s="17"/>
      <c r="D18" s="17"/>
      <c r="E18" s="17"/>
      <c r="F18" s="17"/>
      <c r="G18" s="17"/>
      <c r="H18" s="17"/>
      <c r="I18" s="17"/>
      <c r="J18" s="17"/>
      <c r="K18" s="17"/>
      <c r="L18" s="17"/>
      <c r="M18" s="17"/>
      <c r="N18" s="17"/>
      <c r="O18" s="17"/>
    </row>
    <row r="19" spans="1:15" ht="16.5" customHeight="1">
      <c r="A19" s="11" t="s">
        <v>115</v>
      </c>
      <c r="B19" s="76" t="s">
        <v>109</v>
      </c>
      <c r="C19" s="17"/>
      <c r="D19" s="17"/>
      <c r="E19" s="17"/>
      <c r="F19" s="17"/>
      <c r="G19" s="17"/>
      <c r="H19" s="17"/>
      <c r="I19" s="17"/>
      <c r="J19" s="17"/>
      <c r="K19" s="17"/>
      <c r="L19" s="17"/>
      <c r="M19" s="17"/>
      <c r="N19" s="17"/>
      <c r="O19" s="17"/>
    </row>
    <row r="20" spans="1:15" ht="16.5" customHeight="1">
      <c r="A20" s="11" t="s">
        <v>430</v>
      </c>
      <c r="B20" s="10" t="s">
        <v>81</v>
      </c>
    </row>
    <row r="21" spans="1:15" ht="16.5" customHeight="1">
      <c r="A21" s="11" t="s">
        <v>431</v>
      </c>
      <c r="B21" s="10" t="s">
        <v>60</v>
      </c>
    </row>
    <row r="22" spans="1:15" ht="16.5" customHeight="1">
      <c r="A22" s="11" t="s">
        <v>432</v>
      </c>
      <c r="B22" s="176" t="s">
        <v>145</v>
      </c>
    </row>
    <row r="23" spans="1:15" ht="16.5" customHeight="1"/>
    <row r="24" spans="1:15" ht="16.5" customHeight="1">
      <c r="A24" s="10" t="s">
        <v>116</v>
      </c>
    </row>
    <row r="25" spans="1:15" ht="16.5" customHeight="1">
      <c r="A25" s="15" t="s">
        <v>117</v>
      </c>
    </row>
    <row r="26" spans="1:15" ht="16.5" customHeight="1">
      <c r="A26" s="12" t="s">
        <v>39</v>
      </c>
      <c r="B26" s="10" t="s">
        <v>75</v>
      </c>
      <c r="F26" s="10" t="s">
        <v>118</v>
      </c>
    </row>
    <row r="27" spans="1:15" ht="16.5" customHeight="1">
      <c r="A27" s="15" t="s">
        <v>44</v>
      </c>
    </row>
    <row r="28" spans="1:15" ht="16.5" customHeight="1">
      <c r="A28" s="12" t="s">
        <v>39</v>
      </c>
      <c r="B28" s="10" t="s">
        <v>55</v>
      </c>
    </row>
    <row r="29" spans="1:15" ht="16.5" customHeight="1">
      <c r="A29" s="12" t="s">
        <v>39</v>
      </c>
      <c r="B29" s="10" t="s">
        <v>54</v>
      </c>
    </row>
    <row r="30" spans="1:15" ht="16.5" customHeight="1">
      <c r="A30" s="12" t="s">
        <v>39</v>
      </c>
      <c r="B30" s="10" t="s">
        <v>119</v>
      </c>
    </row>
    <row r="31" spans="1:15" ht="16.5" customHeight="1">
      <c r="A31" s="12" t="s">
        <v>39</v>
      </c>
      <c r="B31" s="10" t="s">
        <v>120</v>
      </c>
    </row>
    <row r="32" spans="1:15" ht="16.5" customHeight="1">
      <c r="A32" s="12" t="s">
        <v>39</v>
      </c>
      <c r="B32" s="18" t="s">
        <v>57</v>
      </c>
      <c r="C32" s="18"/>
      <c r="D32" s="18"/>
      <c r="E32" s="18"/>
      <c r="F32" s="18"/>
      <c r="G32" s="17"/>
      <c r="H32" s="17"/>
      <c r="I32" s="17"/>
      <c r="J32" s="17"/>
      <c r="K32" s="17"/>
      <c r="L32" s="17"/>
    </row>
    <row r="33" spans="1:12" ht="16.5" customHeight="1">
      <c r="A33" s="12" t="s">
        <v>39</v>
      </c>
      <c r="B33" s="245" t="s">
        <v>525</v>
      </c>
      <c r="C33" s="18"/>
      <c r="D33" s="18"/>
      <c r="E33" s="18"/>
      <c r="F33" s="18"/>
      <c r="G33" s="17"/>
      <c r="H33" s="17"/>
      <c r="I33" s="17"/>
      <c r="J33" s="17"/>
      <c r="K33" s="17"/>
      <c r="L33" s="17"/>
    </row>
    <row r="34" spans="1:12" ht="16.5" customHeight="1">
      <c r="A34" s="12" t="s">
        <v>39</v>
      </c>
      <c r="B34" s="17"/>
      <c r="C34" s="17" t="s">
        <v>433</v>
      </c>
      <c r="D34" s="17"/>
      <c r="E34" s="17"/>
      <c r="F34" s="17"/>
      <c r="G34" s="17"/>
      <c r="H34" s="17"/>
      <c r="I34" s="17"/>
      <c r="J34" s="17"/>
      <c r="K34" s="17"/>
      <c r="L34" s="17"/>
    </row>
    <row r="35" spans="1:12" ht="24">
      <c r="A35" s="12" t="s">
        <v>39</v>
      </c>
      <c r="B35" s="17"/>
      <c r="C35" s="41" t="s">
        <v>62</v>
      </c>
      <c r="D35" s="17"/>
      <c r="E35" s="19" t="s">
        <v>38</v>
      </c>
      <c r="F35" s="19" t="s">
        <v>434</v>
      </c>
      <c r="G35" s="246">
        <v>5423</v>
      </c>
      <c r="H35" s="17"/>
      <c r="I35" s="17"/>
      <c r="J35" s="17"/>
      <c r="K35" s="17"/>
      <c r="L35" s="17"/>
    </row>
    <row r="36" spans="1:12" ht="24">
      <c r="A36" s="12" t="s">
        <v>39</v>
      </c>
      <c r="B36" s="17"/>
      <c r="C36" s="41" t="s">
        <v>63</v>
      </c>
      <c r="D36" s="17"/>
      <c r="E36" s="19" t="s">
        <v>58</v>
      </c>
      <c r="F36" s="19" t="s">
        <v>434</v>
      </c>
      <c r="G36" s="246">
        <v>40700</v>
      </c>
      <c r="H36" s="17"/>
      <c r="I36" s="17"/>
      <c r="J36" s="17"/>
      <c r="K36" s="17"/>
      <c r="L36" s="17"/>
    </row>
    <row r="37" spans="1:12" ht="16.5" customHeight="1">
      <c r="A37" s="12" t="s">
        <v>39</v>
      </c>
      <c r="B37" s="17"/>
      <c r="C37" s="17" t="s">
        <v>435</v>
      </c>
      <c r="D37" s="17"/>
      <c r="E37" s="17"/>
      <c r="F37" s="17"/>
      <c r="G37" s="17"/>
      <c r="H37" s="17"/>
      <c r="I37" s="17"/>
      <c r="J37" s="17"/>
      <c r="K37" s="17"/>
      <c r="L37" s="17"/>
    </row>
    <row r="38" spans="1:12" ht="24">
      <c r="A38" s="12" t="s">
        <v>39</v>
      </c>
      <c r="B38" s="17"/>
      <c r="C38" s="41" t="s">
        <v>64</v>
      </c>
      <c r="D38" s="17"/>
      <c r="E38" s="19" t="s">
        <v>436</v>
      </c>
      <c r="F38" s="19" t="s">
        <v>434</v>
      </c>
      <c r="G38" s="246">
        <v>2000</v>
      </c>
      <c r="H38" s="17"/>
      <c r="I38" s="17"/>
      <c r="J38" s="17"/>
      <c r="K38" s="17"/>
      <c r="L38" s="17"/>
    </row>
    <row r="39" spans="1:12" ht="16.5" customHeight="1">
      <c r="A39" s="12" t="s">
        <v>39</v>
      </c>
      <c r="B39" s="17"/>
      <c r="C39" s="62" t="s">
        <v>53</v>
      </c>
      <c r="D39" s="17"/>
      <c r="E39" s="19"/>
      <c r="F39" s="19"/>
      <c r="G39" s="19"/>
      <c r="H39" s="17"/>
      <c r="I39" s="17"/>
      <c r="J39" s="17"/>
      <c r="K39" s="17"/>
      <c r="L39" s="17"/>
    </row>
    <row r="40" spans="1:12" ht="16.5" customHeight="1">
      <c r="A40" s="12" t="s">
        <v>39</v>
      </c>
      <c r="B40" s="10" t="s">
        <v>51</v>
      </c>
    </row>
    <row r="41" spans="1:12" ht="16.5" customHeight="1">
      <c r="A41" s="12" t="s">
        <v>39</v>
      </c>
      <c r="B41" s="212" t="s">
        <v>134</v>
      </c>
    </row>
    <row r="42" spans="1:12" ht="16.5" customHeight="1">
      <c r="A42" s="15" t="s">
        <v>182</v>
      </c>
    </row>
    <row r="43" spans="1:12" ht="16.5" customHeight="1">
      <c r="A43" s="12" t="s">
        <v>39</v>
      </c>
      <c r="B43" s="10" t="s">
        <v>437</v>
      </c>
    </row>
    <row r="44" spans="1:12" ht="16.5" customHeight="1">
      <c r="A44" s="12" t="s">
        <v>39</v>
      </c>
      <c r="B44" s="10" t="s">
        <v>438</v>
      </c>
    </row>
    <row r="45" spans="1:12" ht="16.5" customHeight="1">
      <c r="A45" s="15" t="s">
        <v>123</v>
      </c>
    </row>
    <row r="46" spans="1:12" ht="16.5" customHeight="1">
      <c r="A46" s="12" t="s">
        <v>39</v>
      </c>
      <c r="B46" s="10" t="s">
        <v>441</v>
      </c>
    </row>
    <row r="47" spans="1:12" ht="16.5" customHeight="1">
      <c r="A47" s="12" t="s">
        <v>39</v>
      </c>
      <c r="B47" s="10" t="s">
        <v>49</v>
      </c>
    </row>
    <row r="48" spans="1:12" ht="16.5" customHeight="1">
      <c r="A48" s="15" t="s">
        <v>124</v>
      </c>
    </row>
    <row r="49" spans="1:15" ht="22.9" customHeight="1">
      <c r="A49" s="12" t="s">
        <v>39</v>
      </c>
      <c r="G49" s="10" t="s">
        <v>520</v>
      </c>
      <c r="H49" s="302" t="s">
        <v>521</v>
      </c>
      <c r="I49" s="302"/>
      <c r="J49" s="302"/>
      <c r="K49" s="302"/>
      <c r="L49" s="168"/>
      <c r="M49" s="168"/>
    </row>
    <row r="50" spans="1:15" ht="16.5" customHeight="1">
      <c r="A50" s="12" t="s">
        <v>39</v>
      </c>
      <c r="B50" s="10" t="s">
        <v>121</v>
      </c>
    </row>
    <row r="51" spans="1:15" ht="16.5" customHeight="1">
      <c r="A51" s="12" t="s">
        <v>39</v>
      </c>
      <c r="B51" s="10" t="s">
        <v>122</v>
      </c>
    </row>
    <row r="52" spans="1:15" ht="16.5" customHeight="1">
      <c r="A52" s="12" t="s">
        <v>39</v>
      </c>
      <c r="B52" s="199" t="s">
        <v>210</v>
      </c>
    </row>
    <row r="53" spans="1:15" s="91" customFormat="1" ht="16.5" customHeight="1">
      <c r="A53" s="90" t="s">
        <v>125</v>
      </c>
    </row>
    <row r="54" spans="1:15" s="91" customFormat="1" ht="16.5" customHeight="1">
      <c r="A54" s="92" t="s">
        <v>39</v>
      </c>
      <c r="B54" s="91" t="s">
        <v>442</v>
      </c>
    </row>
    <row r="55" spans="1:15" ht="16.5" customHeight="1">
      <c r="A55" s="15" t="s">
        <v>126</v>
      </c>
    </row>
    <row r="56" spans="1:15" ht="16.5" customHeight="1">
      <c r="A56" s="12" t="s">
        <v>39</v>
      </c>
      <c r="B56" s="10" t="s">
        <v>213</v>
      </c>
    </row>
    <row r="57" spans="1:15" ht="16.5" customHeight="1">
      <c r="A57" s="12" t="s">
        <v>39</v>
      </c>
    </row>
    <row r="58" spans="1:15" ht="16.5" customHeight="1">
      <c r="A58" s="12" t="s">
        <v>39</v>
      </c>
      <c r="C58" s="74" t="s">
        <v>45</v>
      </c>
    </row>
    <row r="59" spans="1:15" ht="16.5" customHeight="1">
      <c r="A59" s="12" t="s">
        <v>39</v>
      </c>
      <c r="C59" s="73" t="s">
        <v>98</v>
      </c>
      <c r="D59" s="73"/>
      <c r="E59" s="73"/>
      <c r="F59" s="73"/>
      <c r="G59" s="73"/>
      <c r="H59" s="73"/>
    </row>
    <row r="60" spans="1:15" ht="16.5" customHeight="1">
      <c r="A60" s="15" t="s">
        <v>127</v>
      </c>
    </row>
    <row r="61" spans="1:15" ht="16.5" customHeight="1" thickBot="1"/>
    <row r="62" spans="1:15" ht="16.5" customHeight="1">
      <c r="B62" s="63" t="s">
        <v>46</v>
      </c>
      <c r="C62" s="64"/>
      <c r="D62" s="65"/>
      <c r="E62" s="64"/>
      <c r="F62" s="64"/>
      <c r="G62" s="64"/>
      <c r="H62" s="64"/>
      <c r="I62" s="64"/>
      <c r="J62" s="64"/>
      <c r="K62" s="64"/>
      <c r="L62" s="64"/>
      <c r="M62" s="64"/>
      <c r="N62" s="64"/>
      <c r="O62" s="66"/>
    </row>
    <row r="63" spans="1:15" ht="16.5" customHeight="1">
      <c r="B63" s="67"/>
      <c r="D63" s="68"/>
      <c r="E63" s="68"/>
      <c r="F63" s="68"/>
      <c r="G63" s="68"/>
      <c r="H63" s="68"/>
      <c r="I63" s="68"/>
      <c r="J63" s="68"/>
      <c r="K63" s="68"/>
      <c r="L63" s="68"/>
      <c r="M63" s="68"/>
      <c r="N63" s="68"/>
      <c r="O63" s="69"/>
    </row>
    <row r="64" spans="1:15" ht="30" customHeight="1">
      <c r="B64" s="67"/>
      <c r="C64" s="165" t="s">
        <v>439</v>
      </c>
      <c r="D64" s="294" t="s">
        <v>440</v>
      </c>
      <c r="E64" s="294"/>
      <c r="F64" s="294"/>
      <c r="G64" s="294"/>
      <c r="H64" s="68" t="s">
        <v>763</v>
      </c>
      <c r="I64" s="68"/>
      <c r="J64" s="68"/>
      <c r="K64" s="68"/>
      <c r="L64" s="68"/>
      <c r="M64" s="68"/>
      <c r="N64" s="68"/>
      <c r="O64" s="69"/>
    </row>
    <row r="65" spans="2:15" ht="16.5" customHeight="1">
      <c r="B65" s="67"/>
      <c r="C65" s="142" t="s">
        <v>99</v>
      </c>
      <c r="D65" s="68"/>
      <c r="E65" s="68"/>
      <c r="F65" s="68"/>
      <c r="G65" s="68"/>
      <c r="H65" s="68"/>
      <c r="I65" s="68"/>
      <c r="J65" s="68"/>
      <c r="K65" s="68"/>
      <c r="L65" s="68"/>
      <c r="M65" s="68"/>
      <c r="N65" s="68"/>
      <c r="O65" s="69"/>
    </row>
    <row r="66" spans="2:15" ht="16.5" customHeight="1" thickBot="1">
      <c r="B66" s="70"/>
      <c r="C66" s="71"/>
      <c r="D66" s="71"/>
      <c r="E66" s="71"/>
      <c r="F66" s="71"/>
      <c r="G66" s="71"/>
      <c r="H66" s="71"/>
      <c r="I66" s="71"/>
      <c r="J66" s="71"/>
      <c r="K66" s="71"/>
      <c r="L66" s="71"/>
      <c r="M66" s="71"/>
      <c r="N66" s="71"/>
      <c r="O66" s="72"/>
    </row>
    <row r="67" spans="2:15" ht="18" customHeight="1"/>
    <row r="68" spans="2:15" ht="16.5" customHeight="1"/>
  </sheetData>
  <sheetProtection selectLockedCells="1" selectUnlockedCells="1"/>
  <mergeCells count="15">
    <mergeCell ref="D64:G64"/>
    <mergeCell ref="B10:C10"/>
    <mergeCell ref="D10:H10"/>
    <mergeCell ref="B11:H11"/>
    <mergeCell ref="C3:I3"/>
    <mergeCell ref="B12:H12"/>
    <mergeCell ref="H49:K49"/>
    <mergeCell ref="B8:N8"/>
    <mergeCell ref="A1:N1"/>
    <mergeCell ref="B7:C7"/>
    <mergeCell ref="D7:H7"/>
    <mergeCell ref="C5:H5"/>
    <mergeCell ref="J3:L5"/>
    <mergeCell ref="C4:F4"/>
    <mergeCell ref="G4:H4"/>
  </mergeCells>
  <phoneticPr fontId="6"/>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9"/>
  <sheetViews>
    <sheetView zoomScaleNormal="100" workbookViewId="0">
      <pane ySplit="13" topLeftCell="A14" activePane="bottomLeft" state="frozenSplit"/>
      <selection pane="bottomLeft" activeCell="D7" sqref="D7:F7"/>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17.375" style="2" customWidth="1"/>
    <col min="14" max="14" width="17.375" style="223" customWidth="1"/>
    <col min="15" max="15" width="14.5" style="223" customWidth="1"/>
    <col min="16" max="18" width="9" style="2" hidden="1" customWidth="1"/>
    <col min="19" max="19" width="9" style="2" customWidth="1"/>
    <col min="20" max="248" width="9" style="2"/>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5.75" style="2" customWidth="1"/>
    <col min="256" max="256" width="16.125" style="2" customWidth="1"/>
    <col min="257" max="257" width="4.5" style="2" customWidth="1"/>
    <col min="258" max="258" width="16.125" style="2" customWidth="1"/>
    <col min="259" max="259" width="9" style="2" customWidth="1"/>
    <col min="260" max="268" width="0" style="2" hidden="1" customWidth="1"/>
    <col min="269" max="504" width="9" style="2"/>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5.75" style="2" customWidth="1"/>
    <col min="512" max="512" width="16.125" style="2" customWidth="1"/>
    <col min="513" max="513" width="4.5" style="2" customWidth="1"/>
    <col min="514" max="514" width="16.125" style="2" customWidth="1"/>
    <col min="515" max="515" width="9" style="2" customWidth="1"/>
    <col min="516" max="524" width="0" style="2" hidden="1" customWidth="1"/>
    <col min="525" max="760" width="9" style="2"/>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5.75" style="2" customWidth="1"/>
    <col min="768" max="768" width="16.125" style="2" customWidth="1"/>
    <col min="769" max="769" width="4.5" style="2" customWidth="1"/>
    <col min="770" max="770" width="16.125" style="2" customWidth="1"/>
    <col min="771" max="771" width="9" style="2" customWidth="1"/>
    <col min="772" max="780" width="0" style="2" hidden="1" customWidth="1"/>
    <col min="781" max="1016" width="9" style="2"/>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5.75" style="2" customWidth="1"/>
    <col min="1024" max="1024" width="16.125" style="2" customWidth="1"/>
    <col min="1025" max="1025" width="4.5" style="2" customWidth="1"/>
    <col min="1026" max="1026" width="16.125" style="2" customWidth="1"/>
    <col min="1027" max="1027" width="9" style="2" customWidth="1"/>
    <col min="1028" max="1036" width="0" style="2" hidden="1" customWidth="1"/>
    <col min="1037" max="1272" width="9" style="2"/>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5.75" style="2" customWidth="1"/>
    <col min="1280" max="1280" width="16.125" style="2" customWidth="1"/>
    <col min="1281" max="1281" width="4.5" style="2" customWidth="1"/>
    <col min="1282" max="1282" width="16.125" style="2" customWidth="1"/>
    <col min="1283" max="1283" width="9" style="2" customWidth="1"/>
    <col min="1284" max="1292" width="0" style="2" hidden="1" customWidth="1"/>
    <col min="1293" max="1528" width="9" style="2"/>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5.75" style="2" customWidth="1"/>
    <col min="1536" max="1536" width="16.125" style="2" customWidth="1"/>
    <col min="1537" max="1537" width="4.5" style="2" customWidth="1"/>
    <col min="1538" max="1538" width="16.125" style="2" customWidth="1"/>
    <col min="1539" max="1539" width="9" style="2" customWidth="1"/>
    <col min="1540" max="1548" width="0" style="2" hidden="1" customWidth="1"/>
    <col min="1549" max="1784" width="9" style="2"/>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5.75" style="2" customWidth="1"/>
    <col min="1792" max="1792" width="16.125" style="2" customWidth="1"/>
    <col min="1793" max="1793" width="4.5" style="2" customWidth="1"/>
    <col min="1794" max="1794" width="16.125" style="2" customWidth="1"/>
    <col min="1795" max="1795" width="9" style="2" customWidth="1"/>
    <col min="1796" max="1804" width="0" style="2" hidden="1" customWidth="1"/>
    <col min="1805" max="2040" width="9" style="2"/>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5.75" style="2" customWidth="1"/>
    <col min="2048" max="2048" width="16.125" style="2" customWidth="1"/>
    <col min="2049" max="2049" width="4.5" style="2" customWidth="1"/>
    <col min="2050" max="2050" width="16.125" style="2" customWidth="1"/>
    <col min="2051" max="2051" width="9" style="2" customWidth="1"/>
    <col min="2052" max="2060" width="0" style="2" hidden="1" customWidth="1"/>
    <col min="2061" max="2296" width="9" style="2"/>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5.75" style="2" customWidth="1"/>
    <col min="2304" max="2304" width="16.125" style="2" customWidth="1"/>
    <col min="2305" max="2305" width="4.5" style="2" customWidth="1"/>
    <col min="2306" max="2306" width="16.125" style="2" customWidth="1"/>
    <col min="2307" max="2307" width="9" style="2" customWidth="1"/>
    <col min="2308" max="2316" width="0" style="2" hidden="1" customWidth="1"/>
    <col min="2317" max="2552" width="9" style="2"/>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5.75" style="2" customWidth="1"/>
    <col min="2560" max="2560" width="16.125" style="2" customWidth="1"/>
    <col min="2561" max="2561" width="4.5" style="2" customWidth="1"/>
    <col min="2562" max="2562" width="16.125" style="2" customWidth="1"/>
    <col min="2563" max="2563" width="9" style="2" customWidth="1"/>
    <col min="2564" max="2572" width="0" style="2" hidden="1" customWidth="1"/>
    <col min="2573" max="2808" width="9" style="2"/>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5.75" style="2" customWidth="1"/>
    <col min="2816" max="2816" width="16.125" style="2" customWidth="1"/>
    <col min="2817" max="2817" width="4.5" style="2" customWidth="1"/>
    <col min="2818" max="2818" width="16.125" style="2" customWidth="1"/>
    <col min="2819" max="2819" width="9" style="2" customWidth="1"/>
    <col min="2820" max="2828" width="0" style="2" hidden="1" customWidth="1"/>
    <col min="2829" max="3064" width="9" style="2"/>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5.75" style="2" customWidth="1"/>
    <col min="3072" max="3072" width="16.125" style="2" customWidth="1"/>
    <col min="3073" max="3073" width="4.5" style="2" customWidth="1"/>
    <col min="3074" max="3074" width="16.125" style="2" customWidth="1"/>
    <col min="3075" max="3075" width="9" style="2" customWidth="1"/>
    <col min="3076" max="3084" width="0" style="2" hidden="1" customWidth="1"/>
    <col min="3085" max="3320" width="9" style="2"/>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5.75" style="2" customWidth="1"/>
    <col min="3328" max="3328" width="16.125" style="2" customWidth="1"/>
    <col min="3329" max="3329" width="4.5" style="2" customWidth="1"/>
    <col min="3330" max="3330" width="16.125" style="2" customWidth="1"/>
    <col min="3331" max="3331" width="9" style="2" customWidth="1"/>
    <col min="3332" max="3340" width="0" style="2" hidden="1" customWidth="1"/>
    <col min="3341" max="3576" width="9" style="2"/>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5.75" style="2" customWidth="1"/>
    <col min="3584" max="3584" width="16.125" style="2" customWidth="1"/>
    <col min="3585" max="3585" width="4.5" style="2" customWidth="1"/>
    <col min="3586" max="3586" width="16.125" style="2" customWidth="1"/>
    <col min="3587" max="3587" width="9" style="2" customWidth="1"/>
    <col min="3588" max="3596" width="0" style="2" hidden="1" customWidth="1"/>
    <col min="3597" max="3832" width="9" style="2"/>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5.75" style="2" customWidth="1"/>
    <col min="3840" max="3840" width="16.125" style="2" customWidth="1"/>
    <col min="3841" max="3841" width="4.5" style="2" customWidth="1"/>
    <col min="3842" max="3842" width="16.125" style="2" customWidth="1"/>
    <col min="3843" max="3843" width="9" style="2" customWidth="1"/>
    <col min="3844" max="3852" width="0" style="2" hidden="1" customWidth="1"/>
    <col min="3853" max="4088" width="9" style="2"/>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5.75" style="2" customWidth="1"/>
    <col min="4096" max="4096" width="16.125" style="2" customWidth="1"/>
    <col min="4097" max="4097" width="4.5" style="2" customWidth="1"/>
    <col min="4098" max="4098" width="16.125" style="2" customWidth="1"/>
    <col min="4099" max="4099" width="9" style="2" customWidth="1"/>
    <col min="4100" max="4108" width="0" style="2" hidden="1" customWidth="1"/>
    <col min="4109" max="4344" width="9" style="2"/>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5.75" style="2" customWidth="1"/>
    <col min="4352" max="4352" width="16.125" style="2" customWidth="1"/>
    <col min="4353" max="4353" width="4.5" style="2" customWidth="1"/>
    <col min="4354" max="4354" width="16.125" style="2" customWidth="1"/>
    <col min="4355" max="4355" width="9" style="2" customWidth="1"/>
    <col min="4356" max="4364" width="0" style="2" hidden="1" customWidth="1"/>
    <col min="4365" max="4600" width="9" style="2"/>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5.75" style="2" customWidth="1"/>
    <col min="4608" max="4608" width="16.125" style="2" customWidth="1"/>
    <col min="4609" max="4609" width="4.5" style="2" customWidth="1"/>
    <col min="4610" max="4610" width="16.125" style="2" customWidth="1"/>
    <col min="4611" max="4611" width="9" style="2" customWidth="1"/>
    <col min="4612" max="4620" width="0" style="2" hidden="1" customWidth="1"/>
    <col min="4621" max="4856" width="9" style="2"/>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5.75" style="2" customWidth="1"/>
    <col min="4864" max="4864" width="16.125" style="2" customWidth="1"/>
    <col min="4865" max="4865" width="4.5" style="2" customWidth="1"/>
    <col min="4866" max="4866" width="16.125" style="2" customWidth="1"/>
    <col min="4867" max="4867" width="9" style="2" customWidth="1"/>
    <col min="4868" max="4876" width="0" style="2" hidden="1" customWidth="1"/>
    <col min="4877" max="5112" width="9" style="2"/>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5.75" style="2" customWidth="1"/>
    <col min="5120" max="5120" width="16.125" style="2" customWidth="1"/>
    <col min="5121" max="5121" width="4.5" style="2" customWidth="1"/>
    <col min="5122" max="5122" width="16.125" style="2" customWidth="1"/>
    <col min="5123" max="5123" width="9" style="2" customWidth="1"/>
    <col min="5124" max="5132" width="0" style="2" hidden="1" customWidth="1"/>
    <col min="5133" max="5368" width="9" style="2"/>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5.75" style="2" customWidth="1"/>
    <col min="5376" max="5376" width="16.125" style="2" customWidth="1"/>
    <col min="5377" max="5377" width="4.5" style="2" customWidth="1"/>
    <col min="5378" max="5378" width="16.125" style="2" customWidth="1"/>
    <col min="5379" max="5379" width="9" style="2" customWidth="1"/>
    <col min="5380" max="5388" width="0" style="2" hidden="1" customWidth="1"/>
    <col min="5389" max="5624" width="9" style="2"/>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5.75" style="2" customWidth="1"/>
    <col min="5632" max="5632" width="16.125" style="2" customWidth="1"/>
    <col min="5633" max="5633" width="4.5" style="2" customWidth="1"/>
    <col min="5634" max="5634" width="16.125" style="2" customWidth="1"/>
    <col min="5635" max="5635" width="9" style="2" customWidth="1"/>
    <col min="5636" max="5644" width="0" style="2" hidden="1" customWidth="1"/>
    <col min="5645" max="5880" width="9" style="2"/>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5.75" style="2" customWidth="1"/>
    <col min="5888" max="5888" width="16.125" style="2" customWidth="1"/>
    <col min="5889" max="5889" width="4.5" style="2" customWidth="1"/>
    <col min="5890" max="5890" width="16.125" style="2" customWidth="1"/>
    <col min="5891" max="5891" width="9" style="2" customWidth="1"/>
    <col min="5892" max="5900" width="0" style="2" hidden="1" customWidth="1"/>
    <col min="5901" max="6136" width="9" style="2"/>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5.75" style="2" customWidth="1"/>
    <col min="6144" max="6144" width="16.125" style="2" customWidth="1"/>
    <col min="6145" max="6145" width="4.5" style="2" customWidth="1"/>
    <col min="6146" max="6146" width="16.125" style="2" customWidth="1"/>
    <col min="6147" max="6147" width="9" style="2" customWidth="1"/>
    <col min="6148" max="6156" width="0" style="2" hidden="1" customWidth="1"/>
    <col min="6157" max="6392" width="9" style="2"/>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5.75" style="2" customWidth="1"/>
    <col min="6400" max="6400" width="16.125" style="2" customWidth="1"/>
    <col min="6401" max="6401" width="4.5" style="2" customWidth="1"/>
    <col min="6402" max="6402" width="16.125" style="2" customWidth="1"/>
    <col min="6403" max="6403" width="9" style="2" customWidth="1"/>
    <col min="6404" max="6412" width="0" style="2" hidden="1" customWidth="1"/>
    <col min="6413" max="6648" width="9" style="2"/>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5.75" style="2" customWidth="1"/>
    <col min="6656" max="6656" width="16.125" style="2" customWidth="1"/>
    <col min="6657" max="6657" width="4.5" style="2" customWidth="1"/>
    <col min="6658" max="6658" width="16.125" style="2" customWidth="1"/>
    <col min="6659" max="6659" width="9" style="2" customWidth="1"/>
    <col min="6660" max="6668" width="0" style="2" hidden="1" customWidth="1"/>
    <col min="6669" max="6904" width="9" style="2"/>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5.75" style="2" customWidth="1"/>
    <col min="6912" max="6912" width="16.125" style="2" customWidth="1"/>
    <col min="6913" max="6913" width="4.5" style="2" customWidth="1"/>
    <col min="6914" max="6914" width="16.125" style="2" customWidth="1"/>
    <col min="6915" max="6915" width="9" style="2" customWidth="1"/>
    <col min="6916" max="6924" width="0" style="2" hidden="1" customWidth="1"/>
    <col min="6925" max="7160" width="9" style="2"/>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5.75" style="2" customWidth="1"/>
    <col min="7168" max="7168" width="16.125" style="2" customWidth="1"/>
    <col min="7169" max="7169" width="4.5" style="2" customWidth="1"/>
    <col min="7170" max="7170" width="16.125" style="2" customWidth="1"/>
    <col min="7171" max="7171" width="9" style="2" customWidth="1"/>
    <col min="7172" max="7180" width="0" style="2" hidden="1" customWidth="1"/>
    <col min="7181" max="7416" width="9" style="2"/>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5.75" style="2" customWidth="1"/>
    <col min="7424" max="7424" width="16.125" style="2" customWidth="1"/>
    <col min="7425" max="7425" width="4.5" style="2" customWidth="1"/>
    <col min="7426" max="7426" width="16.125" style="2" customWidth="1"/>
    <col min="7427" max="7427" width="9" style="2" customWidth="1"/>
    <col min="7428" max="7436" width="0" style="2" hidden="1" customWidth="1"/>
    <col min="7437" max="7672" width="9" style="2"/>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5.75" style="2" customWidth="1"/>
    <col min="7680" max="7680" width="16.125" style="2" customWidth="1"/>
    <col min="7681" max="7681" width="4.5" style="2" customWidth="1"/>
    <col min="7682" max="7682" width="16.125" style="2" customWidth="1"/>
    <col min="7683" max="7683" width="9" style="2" customWidth="1"/>
    <col min="7684" max="7692" width="0" style="2" hidden="1" customWidth="1"/>
    <col min="7693" max="7928" width="9" style="2"/>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5.75" style="2" customWidth="1"/>
    <col min="7936" max="7936" width="16.125" style="2" customWidth="1"/>
    <col min="7937" max="7937" width="4.5" style="2" customWidth="1"/>
    <col min="7938" max="7938" width="16.125" style="2" customWidth="1"/>
    <col min="7939" max="7939" width="9" style="2" customWidth="1"/>
    <col min="7940" max="7948" width="0" style="2" hidden="1" customWidth="1"/>
    <col min="7949" max="8184" width="9" style="2"/>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5.75" style="2" customWidth="1"/>
    <col min="8192" max="8192" width="16.125" style="2" customWidth="1"/>
    <col min="8193" max="8193" width="4.5" style="2" customWidth="1"/>
    <col min="8194" max="8194" width="16.125" style="2" customWidth="1"/>
    <col min="8195" max="8195" width="9" style="2" customWidth="1"/>
    <col min="8196" max="8204" width="0" style="2" hidden="1" customWidth="1"/>
    <col min="8205" max="8440" width="9" style="2"/>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5.75" style="2" customWidth="1"/>
    <col min="8448" max="8448" width="16.125" style="2" customWidth="1"/>
    <col min="8449" max="8449" width="4.5" style="2" customWidth="1"/>
    <col min="8450" max="8450" width="16.125" style="2" customWidth="1"/>
    <col min="8451" max="8451" width="9" style="2" customWidth="1"/>
    <col min="8452" max="8460" width="0" style="2" hidden="1" customWidth="1"/>
    <col min="8461" max="8696" width="9" style="2"/>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5.75" style="2" customWidth="1"/>
    <col min="8704" max="8704" width="16.125" style="2" customWidth="1"/>
    <col min="8705" max="8705" width="4.5" style="2" customWidth="1"/>
    <col min="8706" max="8706" width="16.125" style="2" customWidth="1"/>
    <col min="8707" max="8707" width="9" style="2" customWidth="1"/>
    <col min="8708" max="8716" width="0" style="2" hidden="1" customWidth="1"/>
    <col min="8717" max="8952" width="9" style="2"/>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5.75" style="2" customWidth="1"/>
    <col min="8960" max="8960" width="16.125" style="2" customWidth="1"/>
    <col min="8961" max="8961" width="4.5" style="2" customWidth="1"/>
    <col min="8962" max="8962" width="16.125" style="2" customWidth="1"/>
    <col min="8963" max="8963" width="9" style="2" customWidth="1"/>
    <col min="8964" max="8972" width="0" style="2" hidden="1" customWidth="1"/>
    <col min="8973" max="9208" width="9" style="2"/>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5.75" style="2" customWidth="1"/>
    <col min="9216" max="9216" width="16.125" style="2" customWidth="1"/>
    <col min="9217" max="9217" width="4.5" style="2" customWidth="1"/>
    <col min="9218" max="9218" width="16.125" style="2" customWidth="1"/>
    <col min="9219" max="9219" width="9" style="2" customWidth="1"/>
    <col min="9220" max="9228" width="0" style="2" hidden="1" customWidth="1"/>
    <col min="9229" max="9464" width="9" style="2"/>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5.75" style="2" customWidth="1"/>
    <col min="9472" max="9472" width="16.125" style="2" customWidth="1"/>
    <col min="9473" max="9473" width="4.5" style="2" customWidth="1"/>
    <col min="9474" max="9474" width="16.125" style="2" customWidth="1"/>
    <col min="9475" max="9475" width="9" style="2" customWidth="1"/>
    <col min="9476" max="9484" width="0" style="2" hidden="1" customWidth="1"/>
    <col min="9485" max="9720" width="9" style="2"/>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5.75" style="2" customWidth="1"/>
    <col min="9728" max="9728" width="16.125" style="2" customWidth="1"/>
    <col min="9729" max="9729" width="4.5" style="2" customWidth="1"/>
    <col min="9730" max="9730" width="16.125" style="2" customWidth="1"/>
    <col min="9731" max="9731" width="9" style="2" customWidth="1"/>
    <col min="9732" max="9740" width="0" style="2" hidden="1" customWidth="1"/>
    <col min="9741" max="9976" width="9" style="2"/>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5.75" style="2" customWidth="1"/>
    <col min="9984" max="9984" width="16.125" style="2" customWidth="1"/>
    <col min="9985" max="9985" width="4.5" style="2" customWidth="1"/>
    <col min="9986" max="9986" width="16.125" style="2" customWidth="1"/>
    <col min="9987" max="9987" width="9" style="2" customWidth="1"/>
    <col min="9988" max="9996" width="0" style="2" hidden="1" customWidth="1"/>
    <col min="9997" max="10232" width="9" style="2"/>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5.75" style="2" customWidth="1"/>
    <col min="10240" max="10240" width="16.125" style="2" customWidth="1"/>
    <col min="10241" max="10241" width="4.5" style="2" customWidth="1"/>
    <col min="10242" max="10242" width="16.125" style="2" customWidth="1"/>
    <col min="10243" max="10243" width="9" style="2" customWidth="1"/>
    <col min="10244" max="10252" width="0" style="2" hidden="1" customWidth="1"/>
    <col min="10253" max="10488" width="9" style="2"/>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5.75" style="2" customWidth="1"/>
    <col min="10496" max="10496" width="16.125" style="2" customWidth="1"/>
    <col min="10497" max="10497" width="4.5" style="2" customWidth="1"/>
    <col min="10498" max="10498" width="16.125" style="2" customWidth="1"/>
    <col min="10499" max="10499" width="9" style="2" customWidth="1"/>
    <col min="10500" max="10508" width="0" style="2" hidden="1" customWidth="1"/>
    <col min="10509" max="10744" width="9" style="2"/>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5.75" style="2" customWidth="1"/>
    <col min="10752" max="10752" width="16.125" style="2" customWidth="1"/>
    <col min="10753" max="10753" width="4.5" style="2" customWidth="1"/>
    <col min="10754" max="10754" width="16.125" style="2" customWidth="1"/>
    <col min="10755" max="10755" width="9" style="2" customWidth="1"/>
    <col min="10756" max="10764" width="0" style="2" hidden="1" customWidth="1"/>
    <col min="10765" max="11000" width="9" style="2"/>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5.75" style="2" customWidth="1"/>
    <col min="11008" max="11008" width="16.125" style="2" customWidth="1"/>
    <col min="11009" max="11009" width="4.5" style="2" customWidth="1"/>
    <col min="11010" max="11010" width="16.125" style="2" customWidth="1"/>
    <col min="11011" max="11011" width="9" style="2" customWidth="1"/>
    <col min="11012" max="11020" width="0" style="2" hidden="1" customWidth="1"/>
    <col min="11021" max="11256" width="9" style="2"/>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5.75" style="2" customWidth="1"/>
    <col min="11264" max="11264" width="16.125" style="2" customWidth="1"/>
    <col min="11265" max="11265" width="4.5" style="2" customWidth="1"/>
    <col min="11266" max="11266" width="16.125" style="2" customWidth="1"/>
    <col min="11267" max="11267" width="9" style="2" customWidth="1"/>
    <col min="11268" max="11276" width="0" style="2" hidden="1" customWidth="1"/>
    <col min="11277" max="11512" width="9" style="2"/>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5.75" style="2" customWidth="1"/>
    <col min="11520" max="11520" width="16.125" style="2" customWidth="1"/>
    <col min="11521" max="11521" width="4.5" style="2" customWidth="1"/>
    <col min="11522" max="11522" width="16.125" style="2" customWidth="1"/>
    <col min="11523" max="11523" width="9" style="2" customWidth="1"/>
    <col min="11524" max="11532" width="0" style="2" hidden="1" customWidth="1"/>
    <col min="11533" max="11768" width="9" style="2"/>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5.75" style="2" customWidth="1"/>
    <col min="11776" max="11776" width="16.125" style="2" customWidth="1"/>
    <col min="11777" max="11777" width="4.5" style="2" customWidth="1"/>
    <col min="11778" max="11778" width="16.125" style="2" customWidth="1"/>
    <col min="11779" max="11779" width="9" style="2" customWidth="1"/>
    <col min="11780" max="11788" width="0" style="2" hidden="1" customWidth="1"/>
    <col min="11789" max="12024" width="9" style="2"/>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5.75" style="2" customWidth="1"/>
    <col min="12032" max="12032" width="16.125" style="2" customWidth="1"/>
    <col min="12033" max="12033" width="4.5" style="2" customWidth="1"/>
    <col min="12034" max="12034" width="16.125" style="2" customWidth="1"/>
    <col min="12035" max="12035" width="9" style="2" customWidth="1"/>
    <col min="12036" max="12044" width="0" style="2" hidden="1" customWidth="1"/>
    <col min="12045" max="12280" width="9" style="2"/>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5.75" style="2" customWidth="1"/>
    <col min="12288" max="12288" width="16.125" style="2" customWidth="1"/>
    <col min="12289" max="12289" width="4.5" style="2" customWidth="1"/>
    <col min="12290" max="12290" width="16.125" style="2" customWidth="1"/>
    <col min="12291" max="12291" width="9" style="2" customWidth="1"/>
    <col min="12292" max="12300" width="0" style="2" hidden="1" customWidth="1"/>
    <col min="12301" max="12536" width="9" style="2"/>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5.75" style="2" customWidth="1"/>
    <col min="12544" max="12544" width="16.125" style="2" customWidth="1"/>
    <col min="12545" max="12545" width="4.5" style="2" customWidth="1"/>
    <col min="12546" max="12546" width="16.125" style="2" customWidth="1"/>
    <col min="12547" max="12547" width="9" style="2" customWidth="1"/>
    <col min="12548" max="12556" width="0" style="2" hidden="1" customWidth="1"/>
    <col min="12557" max="12792" width="9" style="2"/>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5.75" style="2" customWidth="1"/>
    <col min="12800" max="12800" width="16.125" style="2" customWidth="1"/>
    <col min="12801" max="12801" width="4.5" style="2" customWidth="1"/>
    <col min="12802" max="12802" width="16.125" style="2" customWidth="1"/>
    <col min="12803" max="12803" width="9" style="2" customWidth="1"/>
    <col min="12804" max="12812" width="0" style="2" hidden="1" customWidth="1"/>
    <col min="12813" max="13048" width="9" style="2"/>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5.75" style="2" customWidth="1"/>
    <col min="13056" max="13056" width="16.125" style="2" customWidth="1"/>
    <col min="13057" max="13057" width="4.5" style="2" customWidth="1"/>
    <col min="13058" max="13058" width="16.125" style="2" customWidth="1"/>
    <col min="13059" max="13059" width="9" style="2" customWidth="1"/>
    <col min="13060" max="13068" width="0" style="2" hidden="1" customWidth="1"/>
    <col min="13069" max="13304" width="9" style="2"/>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5.75" style="2" customWidth="1"/>
    <col min="13312" max="13312" width="16.125" style="2" customWidth="1"/>
    <col min="13313" max="13313" width="4.5" style="2" customWidth="1"/>
    <col min="13314" max="13314" width="16.125" style="2" customWidth="1"/>
    <col min="13315" max="13315" width="9" style="2" customWidth="1"/>
    <col min="13316" max="13324" width="0" style="2" hidden="1" customWidth="1"/>
    <col min="13325" max="13560" width="9" style="2"/>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5.75" style="2" customWidth="1"/>
    <col min="13568" max="13568" width="16.125" style="2" customWidth="1"/>
    <col min="13569" max="13569" width="4.5" style="2" customWidth="1"/>
    <col min="13570" max="13570" width="16.125" style="2" customWidth="1"/>
    <col min="13571" max="13571" width="9" style="2" customWidth="1"/>
    <col min="13572" max="13580" width="0" style="2" hidden="1" customWidth="1"/>
    <col min="13581" max="13816" width="9" style="2"/>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5.75" style="2" customWidth="1"/>
    <col min="13824" max="13824" width="16.125" style="2" customWidth="1"/>
    <col min="13825" max="13825" width="4.5" style="2" customWidth="1"/>
    <col min="13826" max="13826" width="16.125" style="2" customWidth="1"/>
    <col min="13827" max="13827" width="9" style="2" customWidth="1"/>
    <col min="13828" max="13836" width="0" style="2" hidden="1" customWidth="1"/>
    <col min="13837" max="14072" width="9" style="2"/>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5.75" style="2" customWidth="1"/>
    <col min="14080" max="14080" width="16.125" style="2" customWidth="1"/>
    <col min="14081" max="14081" width="4.5" style="2" customWidth="1"/>
    <col min="14082" max="14082" width="16.125" style="2" customWidth="1"/>
    <col min="14083" max="14083" width="9" style="2" customWidth="1"/>
    <col min="14084" max="14092" width="0" style="2" hidden="1" customWidth="1"/>
    <col min="14093" max="14328" width="9" style="2"/>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5.75" style="2" customWidth="1"/>
    <col min="14336" max="14336" width="16.125" style="2" customWidth="1"/>
    <col min="14337" max="14337" width="4.5" style="2" customWidth="1"/>
    <col min="14338" max="14338" width="16.125" style="2" customWidth="1"/>
    <col min="14339" max="14339" width="9" style="2" customWidth="1"/>
    <col min="14340" max="14348" width="0" style="2" hidden="1" customWidth="1"/>
    <col min="14349" max="14584" width="9" style="2"/>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5.75" style="2" customWidth="1"/>
    <col min="14592" max="14592" width="16.125" style="2" customWidth="1"/>
    <col min="14593" max="14593" width="4.5" style="2" customWidth="1"/>
    <col min="14594" max="14594" width="16.125" style="2" customWidth="1"/>
    <col min="14595" max="14595" width="9" style="2" customWidth="1"/>
    <col min="14596" max="14604" width="0" style="2" hidden="1" customWidth="1"/>
    <col min="14605" max="14840" width="9" style="2"/>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5.75" style="2" customWidth="1"/>
    <col min="14848" max="14848" width="16.125" style="2" customWidth="1"/>
    <col min="14849" max="14849" width="4.5" style="2" customWidth="1"/>
    <col min="14850" max="14850" width="16.125" style="2" customWidth="1"/>
    <col min="14851" max="14851" width="9" style="2" customWidth="1"/>
    <col min="14852" max="14860" width="0" style="2" hidden="1" customWidth="1"/>
    <col min="14861" max="15096" width="9" style="2"/>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5.75" style="2" customWidth="1"/>
    <col min="15104" max="15104" width="16.125" style="2" customWidth="1"/>
    <col min="15105" max="15105" width="4.5" style="2" customWidth="1"/>
    <col min="15106" max="15106" width="16.125" style="2" customWidth="1"/>
    <col min="15107" max="15107" width="9" style="2" customWidth="1"/>
    <col min="15108" max="15116" width="0" style="2" hidden="1" customWidth="1"/>
    <col min="15117" max="15352" width="9" style="2"/>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5.75" style="2" customWidth="1"/>
    <col min="15360" max="15360" width="16.125" style="2" customWidth="1"/>
    <col min="15361" max="15361" width="4.5" style="2" customWidth="1"/>
    <col min="15362" max="15362" width="16.125" style="2" customWidth="1"/>
    <col min="15363" max="15363" width="9" style="2" customWidth="1"/>
    <col min="15364" max="15372" width="0" style="2" hidden="1" customWidth="1"/>
    <col min="15373" max="15608" width="9" style="2"/>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5.75" style="2" customWidth="1"/>
    <col min="15616" max="15616" width="16.125" style="2" customWidth="1"/>
    <col min="15617" max="15617" width="4.5" style="2" customWidth="1"/>
    <col min="15618" max="15618" width="16.125" style="2" customWidth="1"/>
    <col min="15619" max="15619" width="9" style="2" customWidth="1"/>
    <col min="15620" max="15628" width="0" style="2" hidden="1" customWidth="1"/>
    <col min="15629" max="15864" width="9" style="2"/>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5.75" style="2" customWidth="1"/>
    <col min="15872" max="15872" width="16.125" style="2" customWidth="1"/>
    <col min="15873" max="15873" width="4.5" style="2" customWidth="1"/>
    <col min="15874" max="15874" width="16.125" style="2" customWidth="1"/>
    <col min="15875" max="15875" width="9" style="2" customWidth="1"/>
    <col min="15876" max="15884" width="0" style="2" hidden="1" customWidth="1"/>
    <col min="15885" max="16120" width="9" style="2"/>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5.75" style="2" customWidth="1"/>
    <col min="16128" max="16128" width="16.125" style="2" customWidth="1"/>
    <col min="16129" max="16129" width="4.5" style="2" customWidth="1"/>
    <col min="16130" max="16130" width="16.125" style="2" customWidth="1"/>
    <col min="16131" max="16131" width="9" style="2" customWidth="1"/>
    <col min="16132" max="16140" width="0" style="2" hidden="1" customWidth="1"/>
    <col min="16141" max="16384" width="9" style="2"/>
  </cols>
  <sheetData>
    <row r="1" spans="1:18" ht="22.15" customHeight="1" thickBot="1">
      <c r="A1" s="6" t="s">
        <v>128</v>
      </c>
      <c r="C1" s="253"/>
      <c r="D1" s="6" t="s">
        <v>769</v>
      </c>
      <c r="E1" s="252"/>
      <c r="F1" s="252"/>
      <c r="G1" s="252"/>
      <c r="H1" s="252"/>
      <c r="I1" s="252"/>
      <c r="J1" s="252"/>
      <c r="K1" s="252"/>
      <c r="L1" s="252"/>
      <c r="M1" s="252"/>
      <c r="N1" s="222"/>
      <c r="O1" s="222"/>
    </row>
    <row r="2" spans="1:18" ht="24" customHeight="1" thickBot="1">
      <c r="A2" s="253"/>
      <c r="B2" s="353" t="s">
        <v>205</v>
      </c>
      <c r="C2" s="354"/>
      <c r="D2" s="313"/>
      <c r="E2" s="314"/>
      <c r="F2" s="315"/>
      <c r="G2" s="330" t="s">
        <v>532</v>
      </c>
      <c r="H2" s="331"/>
      <c r="I2" s="331"/>
      <c r="J2" s="331"/>
      <c r="K2" s="331"/>
      <c r="L2" s="331"/>
      <c r="M2" s="331"/>
      <c r="Q2" s="2">
        <f>D2</f>
        <v>0</v>
      </c>
    </row>
    <row r="3" spans="1:18" ht="24.6" customHeight="1" thickBot="1">
      <c r="A3" s="2">
        <v>1</v>
      </c>
      <c r="B3" s="351" t="s">
        <v>522</v>
      </c>
      <c r="C3" s="352"/>
      <c r="D3" s="342"/>
      <c r="E3" s="343"/>
      <c r="F3" s="344"/>
      <c r="G3" s="332" t="s">
        <v>428</v>
      </c>
      <c r="H3" s="333"/>
      <c r="I3" s="333"/>
      <c r="J3" s="333"/>
      <c r="K3" s="333"/>
      <c r="L3" s="333"/>
      <c r="M3" s="333"/>
      <c r="N3" s="224"/>
      <c r="O3" s="224"/>
      <c r="P3" s="2">
        <v>1</v>
      </c>
      <c r="Q3" s="2" t="e">
        <f>VLOOKUP("*"&amp;$Q$2&amp;"*",Sheet6!D2:F199,1,FALSE)</f>
        <v>#N/A</v>
      </c>
      <c r="R3" s="2" t="e">
        <f>VLOOKUP("*"&amp;Q2&amp;"*",Sheet6!B2:F199,5,FALSE)</f>
        <v>#N/A</v>
      </c>
    </row>
    <row r="4" spans="1:18" ht="27" customHeight="1">
      <c r="A4" s="2">
        <v>2</v>
      </c>
      <c r="B4" s="307" t="s">
        <v>129</v>
      </c>
      <c r="C4" s="308"/>
      <c r="D4" s="348" t="str">
        <f>IF(D3="","",VLOOKUP(D3,Sheet6!B:C,2,0))</f>
        <v/>
      </c>
      <c r="E4" s="349"/>
      <c r="F4" s="350"/>
      <c r="G4" s="334" t="s">
        <v>206</v>
      </c>
      <c r="H4" s="335"/>
      <c r="I4" s="335"/>
      <c r="J4" s="335"/>
      <c r="K4" s="335"/>
      <c r="P4" s="2">
        <v>2</v>
      </c>
      <c r="Q4" s="2" t="e">
        <f ca="1">VLOOKUP("*"&amp;$Q$2&amp;"*",OFFSET(Sheet6!$B$2:$F$199,R3,0),1,FALSE)</f>
        <v>#N/A</v>
      </c>
      <c r="R4" s="2" t="e">
        <f ca="1">VLOOKUP("*"&amp;$Q$2&amp;"*",OFFSET(Sheet6!$B$2:$F$199,R3,0),5,FALSE)</f>
        <v>#N/A</v>
      </c>
    </row>
    <row r="5" spans="1:18" ht="27" customHeight="1">
      <c r="A5" s="2">
        <v>3</v>
      </c>
      <c r="B5" s="307" t="s">
        <v>130</v>
      </c>
      <c r="C5" s="308"/>
      <c r="D5" s="339" t="str">
        <f>IF(D3="","",D3)</f>
        <v/>
      </c>
      <c r="E5" s="340"/>
      <c r="F5" s="341"/>
      <c r="G5" s="334"/>
      <c r="H5" s="335"/>
      <c r="I5" s="335"/>
      <c r="J5" s="335"/>
      <c r="K5" s="335"/>
      <c r="P5" s="2">
        <v>3</v>
      </c>
      <c r="Q5" s="213" t="e">
        <f ca="1">VLOOKUP("*"&amp;$Q$2&amp;"*",OFFSET(Sheet6!$B$2:$F$199,R4,0),1,FALSE)</f>
        <v>#N/A</v>
      </c>
      <c r="R5" s="213" t="e">
        <f ca="1">VLOOKUP("*"&amp;$Q$2&amp;"*",OFFSET(Sheet6!$B$2:$F$199,R4,0),5,FALSE)</f>
        <v>#N/A</v>
      </c>
    </row>
    <row r="6" spans="1:18" ht="27" customHeight="1">
      <c r="A6" s="2">
        <v>4</v>
      </c>
      <c r="B6" s="307" t="s">
        <v>131</v>
      </c>
      <c r="C6" s="308"/>
      <c r="D6" s="345" t="str">
        <f>IF(D3="","",VLOOKUP(D3,Sheet6!B:E,4,0))</f>
        <v/>
      </c>
      <c r="E6" s="346"/>
      <c r="F6" s="347"/>
      <c r="G6" s="334"/>
      <c r="H6" s="335"/>
      <c r="I6" s="335"/>
      <c r="J6" s="335"/>
      <c r="K6" s="335"/>
      <c r="P6" s="2">
        <v>4</v>
      </c>
      <c r="Q6" s="213" t="e">
        <f ca="1">VLOOKUP("*"&amp;$Q$2&amp;"*",OFFSET(Sheet6!$B$2:$F$199,R5,0),1,FALSE)</f>
        <v>#N/A</v>
      </c>
      <c r="R6" s="213" t="e">
        <f ca="1">VLOOKUP("*"&amp;$Q$2&amp;"*",OFFSET(Sheet6!$B$2:$F$199,R5,0),5,FALSE)</f>
        <v>#N/A</v>
      </c>
    </row>
    <row r="7" spans="1:18" ht="27" customHeight="1">
      <c r="B7" s="307" t="s">
        <v>132</v>
      </c>
      <c r="C7" s="308"/>
      <c r="D7" s="336"/>
      <c r="E7" s="337"/>
      <c r="F7" s="338"/>
      <c r="G7" s="4" t="s">
        <v>50</v>
      </c>
      <c r="P7" s="2">
        <v>5</v>
      </c>
      <c r="Q7" s="213" t="e">
        <f ca="1">VLOOKUP("*"&amp;$Q$2&amp;"*",OFFSET(Sheet6!$B$2:$F$199,R6,0),1,FALSE)</f>
        <v>#N/A</v>
      </c>
      <c r="R7" s="213" t="e">
        <f ca="1">VLOOKUP("*"&amp;$Q$2&amp;"*",OFFSET(Sheet6!$B$2:$F$199,R6,0),5,FALSE)</f>
        <v>#N/A</v>
      </c>
    </row>
    <row r="8" spans="1:18" ht="27" customHeight="1" thickBot="1">
      <c r="B8" s="307" t="s">
        <v>5</v>
      </c>
      <c r="C8" s="308"/>
      <c r="D8" s="320"/>
      <c r="E8" s="321"/>
      <c r="F8" s="322"/>
      <c r="G8" s="4" t="s">
        <v>72</v>
      </c>
      <c r="I8" s="3"/>
      <c r="P8" s="2">
        <v>6</v>
      </c>
      <c r="Q8" s="213" t="e">
        <f ca="1">VLOOKUP("*"&amp;$Q$2&amp;"*",OFFSET(Sheet6!$B$2:$F$199,R7,0),1,FALSE)</f>
        <v>#N/A</v>
      </c>
      <c r="R8" s="213" t="e">
        <f ca="1">VLOOKUP("*"&amp;$Q$2&amp;"*",OFFSET(Sheet6!$B$2:$F$199,R7,0),5,FALSE)</f>
        <v>#N/A</v>
      </c>
    </row>
    <row r="9" spans="1:18" ht="27" customHeight="1" thickBot="1">
      <c r="B9" s="323" t="s">
        <v>207</v>
      </c>
      <c r="C9" s="324"/>
      <c r="D9" s="320"/>
      <c r="E9" s="321"/>
      <c r="F9" s="322"/>
      <c r="G9" s="4" t="s">
        <v>208</v>
      </c>
      <c r="I9" s="3"/>
      <c r="P9" s="2">
        <v>7</v>
      </c>
      <c r="Q9" s="213" t="e">
        <f ca="1">VLOOKUP("*"&amp;$Q$2&amp;"*",OFFSET(Sheet6!$B$2:$F$199,R8,0),1,FALSE)</f>
        <v>#N/A</v>
      </c>
      <c r="R9" s="213" t="e">
        <f ca="1">VLOOKUP("*"&amp;$Q$2&amp;"*",OFFSET(Sheet6!$B$2:$F$199,R8,0),5,FALSE)</f>
        <v>#N/A</v>
      </c>
    </row>
    <row r="10" spans="1:18" ht="30" customHeight="1" thickBot="1">
      <c r="A10" s="143"/>
      <c r="B10" s="316" t="s">
        <v>209</v>
      </c>
      <c r="C10" s="317"/>
      <c r="D10" s="169"/>
      <c r="E10" s="170" t="s">
        <v>144</v>
      </c>
      <c r="F10" s="50"/>
      <c r="G10" s="143"/>
      <c r="H10" s="50"/>
      <c r="J10" s="327" t="s">
        <v>530</v>
      </c>
      <c r="K10" s="328"/>
      <c r="L10" s="328"/>
      <c r="M10" s="328"/>
      <c r="N10" s="328"/>
      <c r="O10" s="329"/>
      <c r="P10" s="223">
        <v>8</v>
      </c>
      <c r="Q10" s="223" t="e">
        <f ca="1">VLOOKUP("*"&amp;$Q$2&amp;"*",OFFSET(Sheet6!$B$2:$F$199,R9,0),1,FALSE)</f>
        <v>#N/A</v>
      </c>
      <c r="R10" s="223" t="e">
        <f ca="1">VLOOKUP("*"&amp;$Q$2&amp;"*",OFFSET(Sheet6!$B$2:$F$199,R9,0),5,FALSE)</f>
        <v>#N/A</v>
      </c>
    </row>
    <row r="11" spans="1:18" ht="28.5" customHeight="1" thickBot="1">
      <c r="A11" s="143"/>
      <c r="B11" s="318" t="s">
        <v>133</v>
      </c>
      <c r="C11" s="319"/>
      <c r="D11" s="319"/>
      <c r="E11" s="319"/>
      <c r="F11" s="319"/>
      <c r="G11" s="319"/>
      <c r="H11" s="319"/>
      <c r="I11" s="319"/>
      <c r="J11" s="312" t="s">
        <v>522</v>
      </c>
      <c r="K11" s="307"/>
      <c r="L11" s="304"/>
      <c r="M11" s="305"/>
      <c r="N11" s="305"/>
      <c r="O11" s="306"/>
      <c r="P11" s="223">
        <v>9</v>
      </c>
      <c r="Q11" s="223" t="e">
        <f ca="1">VLOOKUP("*"&amp;$Q$2&amp;"*",OFFSET(Sheet6!$B$2:$F$199,R10,0),1,FALSE)</f>
        <v>#N/A</v>
      </c>
      <c r="R11" s="223" t="e">
        <f ca="1">VLOOKUP("*"&amp;$Q$2&amp;"*",OFFSET(Sheet6!$B$2:$F$199,R10,0),5,FALSE)</f>
        <v>#N/A</v>
      </c>
    </row>
    <row r="12" spans="1:18" ht="28.5" customHeight="1" thickBot="1">
      <c r="A12" s="143"/>
      <c r="B12" s="313"/>
      <c r="C12" s="314"/>
      <c r="D12" s="314"/>
      <c r="E12" s="315"/>
      <c r="F12" s="314"/>
      <c r="G12" s="314"/>
      <c r="H12" s="314"/>
      <c r="I12" s="314"/>
      <c r="J12" s="312" t="s">
        <v>130</v>
      </c>
      <c r="K12" s="307"/>
      <c r="L12" s="304"/>
      <c r="M12" s="305"/>
      <c r="N12" s="305"/>
      <c r="O12" s="306"/>
      <c r="P12" s="223">
        <v>10</v>
      </c>
      <c r="Q12" s="223" t="e">
        <f ca="1">VLOOKUP("*"&amp;$Q$2&amp;"*",OFFSET(Sheet6!$B$2:$F$199,R11,0),1,FALSE)</f>
        <v>#N/A</v>
      </c>
      <c r="R12" s="223" t="e">
        <f ca="1">VLOOKUP("*"&amp;$Q$2&amp;"*",OFFSET(Sheet6!$B$2:$F$199,R11,0),5,FALSE)</f>
        <v>#N/A</v>
      </c>
    </row>
    <row r="13" spans="1:18" ht="28.5" customHeight="1" thickBot="1">
      <c r="A13" s="143"/>
      <c r="B13" s="313"/>
      <c r="C13" s="314"/>
      <c r="D13" s="314"/>
      <c r="E13" s="315"/>
      <c r="F13" s="314"/>
      <c r="G13" s="314"/>
      <c r="H13" s="314"/>
      <c r="I13" s="314"/>
      <c r="J13" s="325" t="s">
        <v>131</v>
      </c>
      <c r="K13" s="326"/>
      <c r="L13" s="309"/>
      <c r="M13" s="310"/>
      <c r="N13" s="310"/>
      <c r="O13" s="311"/>
      <c r="P13" s="223">
        <v>11</v>
      </c>
      <c r="Q13" s="223" t="e">
        <f ca="1">VLOOKUP("*"&amp;$Q$2&amp;"*",OFFSET(Sheet6!$B$2:$F$199,R12,0),1,FALSE)</f>
        <v>#N/A</v>
      </c>
      <c r="R13" s="223" t="e">
        <f ca="1">VLOOKUP("*"&amp;$Q$2&amp;"*",OFFSET(Sheet6!$B$2:$F$199,R12,0),5,FALSE)</f>
        <v>#N/A</v>
      </c>
    </row>
    <row r="14" spans="1:18">
      <c r="A14" s="143"/>
      <c r="B14" s="50"/>
      <c r="C14" s="143"/>
      <c r="D14" s="50"/>
      <c r="E14" s="143"/>
      <c r="F14" s="50"/>
      <c r="G14" s="143"/>
      <c r="H14" s="50"/>
      <c r="M14"/>
      <c r="N14"/>
      <c r="O14"/>
      <c r="P14" s="223">
        <v>12</v>
      </c>
      <c r="Q14" s="223" t="e">
        <f ca="1">VLOOKUP("*"&amp;$Q$2&amp;"*",OFFSET(Sheet6!$B$2:$F$199,R13,0),1,FALSE)</f>
        <v>#N/A</v>
      </c>
      <c r="R14" s="223" t="e">
        <f ca="1">VLOOKUP("*"&amp;$Q$2&amp;"*",OFFSET(Sheet6!$B$2:$F$199,R13,0),5,FALSE)</f>
        <v>#N/A</v>
      </c>
    </row>
    <row r="15" spans="1:18">
      <c r="A15" s="143"/>
      <c r="B15" s="50"/>
      <c r="C15" s="143"/>
      <c r="D15" s="50"/>
      <c r="E15" s="143"/>
      <c r="F15" s="50"/>
      <c r="G15" s="143"/>
      <c r="H15" s="50"/>
      <c r="M15"/>
      <c r="N15"/>
      <c r="O15"/>
      <c r="P15" s="223">
        <v>13</v>
      </c>
      <c r="Q15" s="223" t="e">
        <f ca="1">VLOOKUP("*"&amp;$Q$2&amp;"*",OFFSET(Sheet6!$B$2:$F$199,R14,0),1,FALSE)</f>
        <v>#N/A</v>
      </c>
      <c r="R15" s="223" t="e">
        <f ca="1">VLOOKUP("*"&amp;$Q$2&amp;"*",OFFSET(Sheet6!$B$2:$F$199,R14,0),5,FALSE)</f>
        <v>#N/A</v>
      </c>
    </row>
    <row r="16" spans="1:18">
      <c r="A16" s="143"/>
      <c r="B16" s="50"/>
      <c r="C16" s="143"/>
      <c r="D16" s="50"/>
      <c r="E16" s="143"/>
      <c r="F16" s="50"/>
      <c r="G16" s="143"/>
      <c r="H16" s="50"/>
      <c r="M16"/>
      <c r="N16"/>
      <c r="O16"/>
      <c r="P16" s="223">
        <v>14</v>
      </c>
      <c r="Q16" s="223" t="e">
        <f ca="1">VLOOKUP("*"&amp;$Q$2&amp;"*",OFFSET(Sheet6!$B$2:$F$199,R15,0),1,FALSE)</f>
        <v>#N/A</v>
      </c>
      <c r="R16" s="223" t="e">
        <f ca="1">VLOOKUP("*"&amp;$Q$2&amp;"*",OFFSET(Sheet6!$B$2:$F$199,R15,0),5,FALSE)</f>
        <v>#N/A</v>
      </c>
    </row>
    <row r="17" spans="1:18">
      <c r="A17" s="143"/>
      <c r="B17" s="50"/>
      <c r="C17" s="143"/>
      <c r="D17" s="50"/>
      <c r="E17" s="143"/>
      <c r="F17" s="50"/>
      <c r="G17" s="143"/>
      <c r="H17" s="50"/>
      <c r="M17"/>
      <c r="N17"/>
      <c r="O17"/>
      <c r="P17" s="2">
        <v>15</v>
      </c>
      <c r="Q17" s="213" t="e">
        <f ca="1">VLOOKUP("*"&amp;$Q$2&amp;"*",OFFSET(Sheet6!$B$2:$F$199,R16,0),1,FALSE)</f>
        <v>#N/A</v>
      </c>
      <c r="R17" s="213" t="e">
        <f ca="1">VLOOKUP("*"&amp;$Q$2&amp;"*",OFFSET(Sheet6!$B$2:$F$199,R16,0),5,FALSE)</f>
        <v>#N/A</v>
      </c>
    </row>
    <row r="18" spans="1:18">
      <c r="A18" s="143"/>
      <c r="B18" s="50"/>
      <c r="C18" s="143"/>
      <c r="D18" s="50"/>
      <c r="E18" s="143"/>
      <c r="F18" s="50"/>
      <c r="G18" s="143"/>
      <c r="H18" s="50"/>
      <c r="M18"/>
      <c r="N18"/>
      <c r="O18"/>
      <c r="P18" s="2">
        <v>16</v>
      </c>
      <c r="Q18" s="213" t="e">
        <f ca="1">VLOOKUP("*"&amp;$Q$2&amp;"*",OFFSET(Sheet6!$B$2:$F$199,R17,0),1,FALSE)</f>
        <v>#N/A</v>
      </c>
      <c r="R18" s="213" t="e">
        <f ca="1">VLOOKUP("*"&amp;$Q$2&amp;"*",OFFSET(Sheet6!$B$2:$F$199,R17,0),5,FALSE)</f>
        <v>#N/A</v>
      </c>
    </row>
    <row r="19" spans="1:18">
      <c r="A19" s="143"/>
      <c r="B19" s="50"/>
      <c r="C19" s="143"/>
      <c r="D19" s="50"/>
      <c r="E19" s="143"/>
      <c r="F19" s="50"/>
      <c r="G19" s="143"/>
      <c r="H19" s="50"/>
      <c r="M19"/>
      <c r="N19"/>
      <c r="O19"/>
      <c r="P19" s="2">
        <v>17</v>
      </c>
      <c r="Q19" s="213" t="e">
        <f ca="1">VLOOKUP("*"&amp;$Q$2&amp;"*",OFFSET(Sheet6!$B$2:$F$199,R18,0),1,FALSE)</f>
        <v>#N/A</v>
      </c>
      <c r="R19" s="213" t="e">
        <f ca="1">VLOOKUP("*"&amp;$Q$2&amp;"*",OFFSET(Sheet6!$B$2:$F$199,R18,0),5,FALSE)</f>
        <v>#N/A</v>
      </c>
    </row>
    <row r="20" spans="1:18">
      <c r="A20" s="143"/>
      <c r="B20" s="50"/>
      <c r="C20" s="143"/>
      <c r="D20" s="50"/>
      <c r="E20" s="143"/>
      <c r="F20" s="50"/>
      <c r="G20" s="143"/>
      <c r="H20" s="50"/>
      <c r="M20"/>
      <c r="N20"/>
      <c r="O20"/>
      <c r="P20" s="213">
        <v>18</v>
      </c>
      <c r="Q20" s="213" t="e">
        <f ca="1">VLOOKUP("*"&amp;$Q$2&amp;"*",OFFSET(Sheet6!$B$2:$F$199,R19,0),1,FALSE)</f>
        <v>#N/A</v>
      </c>
      <c r="R20" s="213" t="e">
        <f ca="1">VLOOKUP("*"&amp;$Q$2&amp;"*",OFFSET(Sheet6!$B$2:$F$199,R19,0),5,FALSE)</f>
        <v>#N/A</v>
      </c>
    </row>
    <row r="21" spans="1:18">
      <c r="A21" s="143"/>
      <c r="B21" s="50"/>
      <c r="C21" s="143"/>
      <c r="D21" s="50"/>
      <c r="E21" s="143"/>
      <c r="F21" s="50"/>
      <c r="G21" s="143"/>
      <c r="H21" s="50"/>
      <c r="M21"/>
      <c r="N21"/>
      <c r="O21"/>
      <c r="P21" s="213">
        <v>19</v>
      </c>
      <c r="Q21" s="213" t="e">
        <f ca="1">VLOOKUP("*"&amp;$Q$2&amp;"*",OFFSET(Sheet6!$B$2:$F$199,R20,0),1,FALSE)</f>
        <v>#N/A</v>
      </c>
      <c r="R21" s="213" t="e">
        <f ca="1">VLOOKUP("*"&amp;$Q$2&amp;"*",OFFSET(Sheet6!$B$2:$F$199,R20,0),5,FALSE)</f>
        <v>#N/A</v>
      </c>
    </row>
    <row r="22" spans="1:18">
      <c r="A22" s="143"/>
      <c r="B22" s="50"/>
      <c r="C22" s="143"/>
      <c r="D22" s="50"/>
      <c r="E22" s="143"/>
      <c r="F22" s="50"/>
      <c r="G22" s="143"/>
      <c r="H22" s="50"/>
      <c r="M22"/>
      <c r="N22"/>
      <c r="O22"/>
      <c r="P22" s="213">
        <v>20</v>
      </c>
      <c r="Q22" s="213" t="e">
        <f ca="1">VLOOKUP("*"&amp;$Q$2&amp;"*",OFFSET(Sheet6!$B$2:$F$199,R21,0),1,FALSE)</f>
        <v>#N/A</v>
      </c>
      <c r="R22" s="213" t="e">
        <f ca="1">VLOOKUP("*"&amp;$Q$2&amp;"*",OFFSET(Sheet6!$B$2:$F$199,R21,0),5,FALSE)</f>
        <v>#N/A</v>
      </c>
    </row>
    <row r="23" spans="1:18">
      <c r="A23" s="143"/>
      <c r="B23" s="50"/>
      <c r="C23" s="143"/>
      <c r="D23" s="50"/>
      <c r="E23" s="143"/>
      <c r="F23" s="50"/>
      <c r="G23" s="143"/>
      <c r="H23" s="50"/>
      <c r="M23"/>
      <c r="N23"/>
      <c r="O23"/>
      <c r="P23" s="213">
        <v>21</v>
      </c>
      <c r="Q23" s="213" t="e">
        <f ca="1">VLOOKUP("*"&amp;$Q$2&amp;"*",OFFSET(Sheet6!$B$2:$F$199,R22,0),1,FALSE)</f>
        <v>#N/A</v>
      </c>
      <c r="R23" s="213" t="e">
        <f ca="1">VLOOKUP("*"&amp;$Q$2&amp;"*",OFFSET(Sheet6!$B$2:$F$199,R22,0),5,FALSE)</f>
        <v>#N/A</v>
      </c>
    </row>
    <row r="24" spans="1:18">
      <c r="A24" s="143"/>
      <c r="B24" s="50"/>
      <c r="C24" s="143"/>
      <c r="D24" s="50"/>
      <c r="E24" s="143"/>
      <c r="F24" s="50"/>
      <c r="G24" s="143"/>
      <c r="H24" s="50"/>
      <c r="M24"/>
      <c r="N24"/>
      <c r="O24"/>
      <c r="P24" s="213">
        <v>22</v>
      </c>
      <c r="Q24" s="213" t="e">
        <f ca="1">VLOOKUP("*"&amp;$Q$2&amp;"*",OFFSET(Sheet6!$B$2:$F$199,R23,0),1,FALSE)</f>
        <v>#N/A</v>
      </c>
      <c r="R24" s="213" t="e">
        <f ca="1">VLOOKUP("*"&amp;$Q$2&amp;"*",OFFSET(Sheet6!$B$2:$F$199,R23,0),5,FALSE)</f>
        <v>#N/A</v>
      </c>
    </row>
    <row r="25" spans="1:18">
      <c r="A25" s="143"/>
      <c r="B25" s="50"/>
      <c r="C25" s="143"/>
      <c r="D25" s="50"/>
      <c r="E25" s="143"/>
      <c r="F25" s="50"/>
      <c r="G25" s="143"/>
      <c r="H25" s="50"/>
      <c r="M25"/>
      <c r="N25"/>
      <c r="O25"/>
      <c r="P25" s="213">
        <v>23</v>
      </c>
      <c r="Q25" s="213" t="e">
        <f ca="1">VLOOKUP("*"&amp;$Q$2&amp;"*",OFFSET(Sheet6!$B$2:$F$199,R24,0),1,FALSE)</f>
        <v>#N/A</v>
      </c>
      <c r="R25" s="213" t="e">
        <f ca="1">VLOOKUP("*"&amp;$Q$2&amp;"*",OFFSET(Sheet6!$B$2:$F$199,R24,0),5,FALSE)</f>
        <v>#N/A</v>
      </c>
    </row>
    <row r="26" spans="1:18">
      <c r="A26" s="143"/>
      <c r="B26" s="50"/>
      <c r="C26" s="143"/>
      <c r="D26" s="50"/>
      <c r="E26" s="143"/>
      <c r="F26" s="50"/>
      <c r="G26" s="143"/>
      <c r="H26" s="50"/>
      <c r="M26"/>
      <c r="N26"/>
      <c r="O26"/>
      <c r="P26" s="213">
        <v>24</v>
      </c>
      <c r="Q26" s="213" t="e">
        <f ca="1">VLOOKUP("*"&amp;$Q$2&amp;"*",OFFSET(Sheet6!$B$2:$F$199,R25,0),1,FALSE)</f>
        <v>#N/A</v>
      </c>
      <c r="R26" s="213" t="e">
        <f ca="1">VLOOKUP("*"&amp;$Q$2&amp;"*",OFFSET(Sheet6!$B$2:$F$199,R25,0),5,FALSE)</f>
        <v>#N/A</v>
      </c>
    </row>
    <row r="27" spans="1:18">
      <c r="A27" s="143"/>
      <c r="B27" s="50"/>
      <c r="C27" s="143"/>
      <c r="D27" s="50"/>
      <c r="E27" s="143"/>
      <c r="F27" s="50"/>
      <c r="G27" s="143"/>
      <c r="H27" s="50"/>
      <c r="M27"/>
      <c r="N27"/>
      <c r="O27"/>
      <c r="P27" s="213">
        <v>25</v>
      </c>
      <c r="Q27" s="213" t="e">
        <f ca="1">VLOOKUP("*"&amp;$Q$2&amp;"*",OFFSET(Sheet6!$B$2:$F$199,R26,0),1,FALSE)</f>
        <v>#N/A</v>
      </c>
      <c r="R27" s="213" t="e">
        <f ca="1">VLOOKUP("*"&amp;$Q$2&amp;"*",OFFSET(Sheet6!$B$2:$F$199,R26,0),5,FALSE)</f>
        <v>#N/A</v>
      </c>
    </row>
    <row r="28" spans="1:18">
      <c r="A28" s="143"/>
      <c r="B28" s="50"/>
      <c r="C28" s="143"/>
      <c r="D28" s="50"/>
      <c r="E28" s="143"/>
      <c r="F28" s="50"/>
      <c r="G28" s="143"/>
      <c r="H28" s="50"/>
      <c r="M28"/>
      <c r="N28"/>
      <c r="O28"/>
      <c r="P28" s="213">
        <v>26</v>
      </c>
    </row>
    <row r="29" spans="1:18">
      <c r="A29" s="143"/>
      <c r="B29" s="50"/>
      <c r="C29" s="143"/>
      <c r="D29" s="50"/>
      <c r="E29" s="143"/>
      <c r="F29" s="50"/>
      <c r="G29" s="143"/>
      <c r="H29" s="50"/>
      <c r="M29"/>
      <c r="N29"/>
      <c r="O29"/>
      <c r="P29" s="213">
        <v>27</v>
      </c>
    </row>
    <row r="30" spans="1:18">
      <c r="A30" s="143"/>
      <c r="B30" s="50"/>
      <c r="C30" s="143"/>
      <c r="D30" s="50"/>
      <c r="E30" s="143"/>
      <c r="F30" s="50"/>
      <c r="G30" s="143"/>
      <c r="H30" s="50"/>
      <c r="M30"/>
      <c r="N30"/>
      <c r="O30"/>
      <c r="P30" s="213">
        <v>28</v>
      </c>
    </row>
    <row r="31" spans="1:18">
      <c r="A31" s="143"/>
      <c r="B31" s="50"/>
      <c r="C31" s="143"/>
      <c r="D31" s="50"/>
      <c r="E31" s="143"/>
      <c r="F31" s="50"/>
      <c r="G31" s="143"/>
      <c r="H31" s="50"/>
      <c r="M31"/>
      <c r="N31"/>
      <c r="O31"/>
      <c r="P31" s="213">
        <v>29</v>
      </c>
    </row>
    <row r="32" spans="1:18">
      <c r="A32" s="143"/>
      <c r="B32" s="50"/>
      <c r="C32" s="143"/>
      <c r="D32" s="50"/>
      <c r="E32" s="143"/>
      <c r="F32" s="50"/>
      <c r="G32" s="143"/>
      <c r="H32" s="50"/>
      <c r="M32"/>
      <c r="N32"/>
      <c r="O32"/>
      <c r="P32" s="213">
        <v>30</v>
      </c>
    </row>
    <row r="33" spans="1:16">
      <c r="A33" s="143"/>
      <c r="B33" s="50"/>
      <c r="C33" s="143"/>
      <c r="D33" s="50"/>
      <c r="E33" s="143"/>
      <c r="F33" s="50"/>
      <c r="G33" s="143"/>
      <c r="H33" s="50"/>
      <c r="M33"/>
      <c r="N33"/>
      <c r="O33"/>
      <c r="P33" s="213">
        <v>31</v>
      </c>
    </row>
    <row r="34" spans="1:16">
      <c r="A34" s="143"/>
      <c r="B34" s="50"/>
      <c r="C34" s="143"/>
      <c r="D34" s="50"/>
      <c r="E34" s="143"/>
      <c r="F34" s="50"/>
      <c r="G34" s="50"/>
      <c r="H34" s="50"/>
      <c r="M34"/>
      <c r="N34"/>
      <c r="O34"/>
      <c r="P34" s="213">
        <v>32</v>
      </c>
    </row>
    <row r="35" spans="1:16">
      <c r="A35" s="143"/>
      <c r="B35" s="50"/>
      <c r="C35" s="143"/>
      <c r="D35" s="50"/>
      <c r="E35" s="143"/>
      <c r="F35" s="50"/>
      <c r="G35" s="50"/>
      <c r="H35" s="50"/>
      <c r="M35"/>
      <c r="N35"/>
      <c r="O35"/>
      <c r="P35" s="213">
        <v>33</v>
      </c>
    </row>
    <row r="36" spans="1:16">
      <c r="A36" s="143"/>
      <c r="B36" s="50"/>
      <c r="C36" s="143"/>
      <c r="D36" s="50"/>
      <c r="E36" s="143"/>
      <c r="F36" s="50"/>
      <c r="G36" s="50"/>
      <c r="H36" s="50"/>
      <c r="M36"/>
      <c r="N36"/>
      <c r="O36"/>
      <c r="P36" s="213">
        <v>34</v>
      </c>
    </row>
    <row r="37" spans="1:16">
      <c r="A37" s="143"/>
      <c r="B37" s="50"/>
      <c r="C37" s="143"/>
      <c r="D37" s="50"/>
      <c r="E37" s="143"/>
      <c r="F37" s="50"/>
      <c r="G37" s="50"/>
      <c r="H37" s="50"/>
      <c r="M37"/>
      <c r="N37"/>
      <c r="O37"/>
      <c r="P37" s="213">
        <v>35</v>
      </c>
    </row>
    <row r="38" spans="1:16">
      <c r="A38" s="143"/>
      <c r="B38" s="50"/>
      <c r="C38" s="143"/>
      <c r="D38" s="50"/>
      <c r="E38" s="143"/>
      <c r="F38" s="50"/>
      <c r="G38" s="50"/>
      <c r="H38" s="50"/>
      <c r="M38"/>
      <c r="N38"/>
      <c r="O38"/>
      <c r="P38" s="213">
        <v>36</v>
      </c>
    </row>
    <row r="39" spans="1:16">
      <c r="A39" s="143"/>
      <c r="B39" s="50"/>
      <c r="C39" s="143"/>
      <c r="D39" s="50"/>
      <c r="E39" s="143"/>
      <c r="F39" s="50"/>
      <c r="G39" s="50"/>
      <c r="H39" s="50"/>
      <c r="M39"/>
      <c r="N39"/>
      <c r="O39"/>
      <c r="P39" s="213">
        <v>37</v>
      </c>
    </row>
    <row r="40" spans="1:16">
      <c r="A40" s="143"/>
      <c r="B40" s="50"/>
      <c r="C40" s="143"/>
      <c r="D40" s="50"/>
      <c r="E40" s="143"/>
      <c r="F40" s="50"/>
      <c r="G40" s="50"/>
      <c r="H40" s="50"/>
      <c r="M40"/>
      <c r="N40"/>
      <c r="O40"/>
      <c r="P40" s="213">
        <v>38</v>
      </c>
    </row>
    <row r="41" spans="1:16">
      <c r="A41" s="143"/>
      <c r="B41" s="50"/>
      <c r="C41" s="143"/>
      <c r="D41" s="50"/>
      <c r="E41" s="143"/>
      <c r="F41" s="50"/>
      <c r="G41" s="50"/>
      <c r="H41" s="50"/>
      <c r="M41"/>
      <c r="N41"/>
      <c r="O41"/>
      <c r="P41" s="213">
        <v>39</v>
      </c>
    </row>
    <row r="42" spans="1:16">
      <c r="A42" s="143"/>
      <c r="B42" s="50"/>
      <c r="C42" s="143"/>
      <c r="D42" s="50"/>
      <c r="E42" s="143"/>
      <c r="F42" s="50"/>
      <c r="G42" s="50"/>
      <c r="H42" s="50"/>
      <c r="M42"/>
      <c r="N42"/>
      <c r="O42"/>
      <c r="P42" s="213">
        <v>40</v>
      </c>
    </row>
    <row r="43" spans="1:16">
      <c r="A43" s="143"/>
      <c r="B43" s="50"/>
      <c r="C43" s="143"/>
      <c r="D43" s="50"/>
      <c r="E43" s="143"/>
      <c r="F43" s="50"/>
      <c r="G43" s="50"/>
      <c r="H43" s="50"/>
      <c r="M43"/>
      <c r="N43"/>
      <c r="O43"/>
      <c r="P43" s="213">
        <v>41</v>
      </c>
    </row>
    <row r="44" spans="1:16">
      <c r="A44" s="143"/>
      <c r="B44" s="50"/>
      <c r="C44" s="143"/>
      <c r="D44" s="50"/>
      <c r="E44" s="143"/>
      <c r="F44" s="50"/>
      <c r="M44"/>
      <c r="N44"/>
      <c r="O44"/>
    </row>
    <row r="45" spans="1:16">
      <c r="M45"/>
      <c r="N45"/>
      <c r="O45"/>
    </row>
    <row r="46" spans="1:16">
      <c r="M46"/>
      <c r="N46"/>
      <c r="O46"/>
    </row>
    <row r="47" spans="1:16">
      <c r="M47"/>
      <c r="N47"/>
      <c r="O47"/>
    </row>
    <row r="48" spans="1:16">
      <c r="M48"/>
      <c r="N48"/>
      <c r="O48"/>
    </row>
    <row r="49" spans="13:15">
      <c r="M49"/>
      <c r="N49"/>
      <c r="O49"/>
    </row>
    <row r="50" spans="13:15">
      <c r="M50"/>
      <c r="N50"/>
      <c r="O50"/>
    </row>
    <row r="51" spans="13:15">
      <c r="M51"/>
      <c r="N51"/>
      <c r="O51"/>
    </row>
    <row r="52" spans="13:15">
      <c r="M52"/>
      <c r="N52"/>
      <c r="O52"/>
    </row>
    <row r="53" spans="13:15">
      <c r="M53"/>
      <c r="N53"/>
      <c r="O53"/>
    </row>
    <row r="54" spans="13:15">
      <c r="M54"/>
      <c r="N54"/>
      <c r="O54"/>
    </row>
    <row r="55" spans="13:15">
      <c r="M55"/>
      <c r="N55"/>
      <c r="O55"/>
    </row>
    <row r="56" spans="13:15">
      <c r="M56"/>
      <c r="N56"/>
      <c r="O56"/>
    </row>
    <row r="57" spans="13:15">
      <c r="M57"/>
      <c r="N57"/>
      <c r="O57"/>
    </row>
    <row r="58" spans="13:15">
      <c r="M58"/>
      <c r="N58"/>
      <c r="O58"/>
    </row>
    <row r="59" spans="13:15">
      <c r="M59"/>
      <c r="N59"/>
      <c r="O59"/>
    </row>
  </sheetData>
  <sheetProtection sheet="1" objects="1" scenarios="1" selectLockedCells="1"/>
  <mergeCells count="32">
    <mergeCell ref="G2:M2"/>
    <mergeCell ref="G3:M3"/>
    <mergeCell ref="D8:F8"/>
    <mergeCell ref="B7:C7"/>
    <mergeCell ref="B8:C8"/>
    <mergeCell ref="B4:C4"/>
    <mergeCell ref="G4:K6"/>
    <mergeCell ref="D7:F7"/>
    <mergeCell ref="D5:F5"/>
    <mergeCell ref="D2:F2"/>
    <mergeCell ref="D3:F3"/>
    <mergeCell ref="B5:C5"/>
    <mergeCell ref="D6:F6"/>
    <mergeCell ref="D4:F4"/>
    <mergeCell ref="B3:C3"/>
    <mergeCell ref="B2:C2"/>
    <mergeCell ref="L11:O11"/>
    <mergeCell ref="B6:C6"/>
    <mergeCell ref="L13:O13"/>
    <mergeCell ref="J12:K12"/>
    <mergeCell ref="L12:O12"/>
    <mergeCell ref="B13:E13"/>
    <mergeCell ref="F13:I13"/>
    <mergeCell ref="B10:C10"/>
    <mergeCell ref="B11:I11"/>
    <mergeCell ref="B12:E12"/>
    <mergeCell ref="F12:I12"/>
    <mergeCell ref="D9:F9"/>
    <mergeCell ref="B9:C9"/>
    <mergeCell ref="J11:K11"/>
    <mergeCell ref="J13:K13"/>
    <mergeCell ref="J10:O10"/>
  </mergeCells>
  <phoneticPr fontId="6"/>
  <dataValidations count="5">
    <dataValidation imeMode="on" allowBlank="1" showInputMessage="1" showErrorMessage="1" sqref="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C65540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C131076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C196612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C262148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C327684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C393220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C458756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C524292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C589828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C655364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C720900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C786436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C851972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C917508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C983044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C4 C65543:C65545 IQ65543:IQ65545 SM65543:SM65545 ACI65543:ACI65545 AME65543:AME65545 AWA65543:AWA65545 BFW65543:BFW65545 BPS65543:BPS65545 BZO65543:BZO65545 CJK65543:CJK65545 CTG65543:CTG65545 DDC65543:DDC65545 DMY65543:DMY65545 DWU65543:DWU65545 EGQ65543:EGQ65545 EQM65543:EQM65545 FAI65543:FAI65545 FKE65543:FKE65545 FUA65543:FUA65545 GDW65543:GDW65545 GNS65543:GNS65545 GXO65543:GXO65545 HHK65543:HHK65545 HRG65543:HRG65545 IBC65543:IBC65545 IKY65543:IKY65545 IUU65543:IUU65545 JEQ65543:JEQ65545 JOM65543:JOM65545 JYI65543:JYI65545 KIE65543:KIE65545 KSA65543:KSA65545 LBW65543:LBW65545 LLS65543:LLS65545 LVO65543:LVO65545 MFK65543:MFK65545 MPG65543:MPG65545 MZC65543:MZC65545 NIY65543:NIY65545 NSU65543:NSU65545 OCQ65543:OCQ65545 OMM65543:OMM65545 OWI65543:OWI65545 PGE65543:PGE65545 PQA65543:PQA65545 PZW65543:PZW65545 QJS65543:QJS65545 QTO65543:QTO65545 RDK65543:RDK65545 RNG65543:RNG65545 RXC65543:RXC65545 SGY65543:SGY65545 SQU65543:SQU65545 TAQ65543:TAQ65545 TKM65543:TKM65545 TUI65543:TUI65545 UEE65543:UEE65545 UOA65543:UOA65545 UXW65543:UXW65545 VHS65543:VHS65545 VRO65543:VRO65545 WBK65543:WBK65545 WLG65543:WLG65545 WVC65543:WVC65545 C131079:C131081 IQ131079:IQ131081 SM131079:SM131081 ACI131079:ACI131081 AME131079:AME131081 AWA131079:AWA131081 BFW131079:BFW131081 BPS131079:BPS131081 BZO131079:BZO131081 CJK131079:CJK131081 CTG131079:CTG131081 DDC131079:DDC131081 DMY131079:DMY131081 DWU131079:DWU131081 EGQ131079:EGQ131081 EQM131079:EQM131081 FAI131079:FAI131081 FKE131079:FKE131081 FUA131079:FUA131081 GDW131079:GDW131081 GNS131079:GNS131081 GXO131079:GXO131081 HHK131079:HHK131081 HRG131079:HRG131081 IBC131079:IBC131081 IKY131079:IKY131081 IUU131079:IUU131081 JEQ131079:JEQ131081 JOM131079:JOM131081 JYI131079:JYI131081 KIE131079:KIE131081 KSA131079:KSA131081 LBW131079:LBW131081 LLS131079:LLS131081 LVO131079:LVO131081 MFK131079:MFK131081 MPG131079:MPG131081 MZC131079:MZC131081 NIY131079:NIY131081 NSU131079:NSU131081 OCQ131079:OCQ131081 OMM131079:OMM131081 OWI131079:OWI131081 PGE131079:PGE131081 PQA131079:PQA131081 PZW131079:PZW131081 QJS131079:QJS131081 QTO131079:QTO131081 RDK131079:RDK131081 RNG131079:RNG131081 RXC131079:RXC131081 SGY131079:SGY131081 SQU131079:SQU131081 TAQ131079:TAQ131081 TKM131079:TKM131081 TUI131079:TUI131081 UEE131079:UEE131081 UOA131079:UOA131081 UXW131079:UXW131081 VHS131079:VHS131081 VRO131079:VRO131081 WBK131079:WBK131081 WLG131079:WLG131081 WVC131079:WVC131081 C196615:C196617 IQ196615:IQ196617 SM196615:SM196617 ACI196615:ACI196617 AME196615:AME196617 AWA196615:AWA196617 BFW196615:BFW196617 BPS196615:BPS196617 BZO196615:BZO196617 CJK196615:CJK196617 CTG196615:CTG196617 DDC196615:DDC196617 DMY196615:DMY196617 DWU196615:DWU196617 EGQ196615:EGQ196617 EQM196615:EQM196617 FAI196615:FAI196617 FKE196615:FKE196617 FUA196615:FUA196617 GDW196615:GDW196617 GNS196615:GNS196617 GXO196615:GXO196617 HHK196615:HHK196617 HRG196615:HRG196617 IBC196615:IBC196617 IKY196615:IKY196617 IUU196615:IUU196617 JEQ196615:JEQ196617 JOM196615:JOM196617 JYI196615:JYI196617 KIE196615:KIE196617 KSA196615:KSA196617 LBW196615:LBW196617 LLS196615:LLS196617 LVO196615:LVO196617 MFK196615:MFK196617 MPG196615:MPG196617 MZC196615:MZC196617 NIY196615:NIY196617 NSU196615:NSU196617 OCQ196615:OCQ196617 OMM196615:OMM196617 OWI196615:OWI196617 PGE196615:PGE196617 PQA196615:PQA196617 PZW196615:PZW196617 QJS196615:QJS196617 QTO196615:QTO196617 RDK196615:RDK196617 RNG196615:RNG196617 RXC196615:RXC196617 SGY196615:SGY196617 SQU196615:SQU196617 TAQ196615:TAQ196617 TKM196615:TKM196617 TUI196615:TUI196617 UEE196615:UEE196617 UOA196615:UOA196617 UXW196615:UXW196617 VHS196615:VHS196617 VRO196615:VRO196617 WBK196615:WBK196617 WLG196615:WLG196617 WVC196615:WVC196617 C262151:C262153 IQ262151:IQ262153 SM262151:SM262153 ACI262151:ACI262153 AME262151:AME262153 AWA262151:AWA262153 BFW262151:BFW262153 BPS262151:BPS262153 BZO262151:BZO262153 CJK262151:CJK262153 CTG262151:CTG262153 DDC262151:DDC262153 DMY262151:DMY262153 DWU262151:DWU262153 EGQ262151:EGQ262153 EQM262151:EQM262153 FAI262151:FAI262153 FKE262151:FKE262153 FUA262151:FUA262153 GDW262151:GDW262153 GNS262151:GNS262153 GXO262151:GXO262153 HHK262151:HHK262153 HRG262151:HRG262153 IBC262151:IBC262153 IKY262151:IKY262153 IUU262151:IUU262153 JEQ262151:JEQ262153 JOM262151:JOM262153 JYI262151:JYI262153 KIE262151:KIE262153 KSA262151:KSA262153 LBW262151:LBW262153 LLS262151:LLS262153 LVO262151:LVO262153 MFK262151:MFK262153 MPG262151:MPG262153 MZC262151:MZC262153 NIY262151:NIY262153 NSU262151:NSU262153 OCQ262151:OCQ262153 OMM262151:OMM262153 OWI262151:OWI262153 PGE262151:PGE262153 PQA262151:PQA262153 PZW262151:PZW262153 QJS262151:QJS262153 QTO262151:QTO262153 RDK262151:RDK262153 RNG262151:RNG262153 RXC262151:RXC262153 SGY262151:SGY262153 SQU262151:SQU262153 TAQ262151:TAQ262153 TKM262151:TKM262153 TUI262151:TUI262153 UEE262151:UEE262153 UOA262151:UOA262153 UXW262151:UXW262153 VHS262151:VHS262153 VRO262151:VRO262153 WBK262151:WBK262153 WLG262151:WLG262153 WVC262151:WVC262153 C327687:C327689 IQ327687:IQ327689 SM327687:SM327689 ACI327687:ACI327689 AME327687:AME327689 AWA327687:AWA327689 BFW327687:BFW327689 BPS327687:BPS327689 BZO327687:BZO327689 CJK327687:CJK327689 CTG327687:CTG327689 DDC327687:DDC327689 DMY327687:DMY327689 DWU327687:DWU327689 EGQ327687:EGQ327689 EQM327687:EQM327689 FAI327687:FAI327689 FKE327687:FKE327689 FUA327687:FUA327689 GDW327687:GDW327689 GNS327687:GNS327689 GXO327687:GXO327689 HHK327687:HHK327689 HRG327687:HRG327689 IBC327687:IBC327689 IKY327687:IKY327689 IUU327687:IUU327689 JEQ327687:JEQ327689 JOM327687:JOM327689 JYI327687:JYI327689 KIE327687:KIE327689 KSA327687:KSA327689 LBW327687:LBW327689 LLS327687:LLS327689 LVO327687:LVO327689 MFK327687:MFK327689 MPG327687:MPG327689 MZC327687:MZC327689 NIY327687:NIY327689 NSU327687:NSU327689 OCQ327687:OCQ327689 OMM327687:OMM327689 OWI327687:OWI327689 PGE327687:PGE327689 PQA327687:PQA327689 PZW327687:PZW327689 QJS327687:QJS327689 QTO327687:QTO327689 RDK327687:RDK327689 RNG327687:RNG327689 RXC327687:RXC327689 SGY327687:SGY327689 SQU327687:SQU327689 TAQ327687:TAQ327689 TKM327687:TKM327689 TUI327687:TUI327689 UEE327687:UEE327689 UOA327687:UOA327689 UXW327687:UXW327689 VHS327687:VHS327689 VRO327687:VRO327689 WBK327687:WBK327689 WLG327687:WLG327689 WVC327687:WVC327689 C393223:C393225 IQ393223:IQ393225 SM393223:SM393225 ACI393223:ACI393225 AME393223:AME393225 AWA393223:AWA393225 BFW393223:BFW393225 BPS393223:BPS393225 BZO393223:BZO393225 CJK393223:CJK393225 CTG393223:CTG393225 DDC393223:DDC393225 DMY393223:DMY393225 DWU393223:DWU393225 EGQ393223:EGQ393225 EQM393223:EQM393225 FAI393223:FAI393225 FKE393223:FKE393225 FUA393223:FUA393225 GDW393223:GDW393225 GNS393223:GNS393225 GXO393223:GXO393225 HHK393223:HHK393225 HRG393223:HRG393225 IBC393223:IBC393225 IKY393223:IKY393225 IUU393223:IUU393225 JEQ393223:JEQ393225 JOM393223:JOM393225 JYI393223:JYI393225 KIE393223:KIE393225 KSA393223:KSA393225 LBW393223:LBW393225 LLS393223:LLS393225 LVO393223:LVO393225 MFK393223:MFK393225 MPG393223:MPG393225 MZC393223:MZC393225 NIY393223:NIY393225 NSU393223:NSU393225 OCQ393223:OCQ393225 OMM393223:OMM393225 OWI393223:OWI393225 PGE393223:PGE393225 PQA393223:PQA393225 PZW393223:PZW393225 QJS393223:QJS393225 QTO393223:QTO393225 RDK393223:RDK393225 RNG393223:RNG393225 RXC393223:RXC393225 SGY393223:SGY393225 SQU393223:SQU393225 TAQ393223:TAQ393225 TKM393223:TKM393225 TUI393223:TUI393225 UEE393223:UEE393225 UOA393223:UOA393225 UXW393223:UXW393225 VHS393223:VHS393225 VRO393223:VRO393225 WBK393223:WBK393225 WLG393223:WLG393225 WVC393223:WVC393225 C458759:C458761 IQ458759:IQ458761 SM458759:SM458761 ACI458759:ACI458761 AME458759:AME458761 AWA458759:AWA458761 BFW458759:BFW458761 BPS458759:BPS458761 BZO458759:BZO458761 CJK458759:CJK458761 CTG458759:CTG458761 DDC458759:DDC458761 DMY458759:DMY458761 DWU458759:DWU458761 EGQ458759:EGQ458761 EQM458759:EQM458761 FAI458759:FAI458761 FKE458759:FKE458761 FUA458759:FUA458761 GDW458759:GDW458761 GNS458759:GNS458761 GXO458759:GXO458761 HHK458759:HHK458761 HRG458759:HRG458761 IBC458759:IBC458761 IKY458759:IKY458761 IUU458759:IUU458761 JEQ458759:JEQ458761 JOM458759:JOM458761 JYI458759:JYI458761 KIE458759:KIE458761 KSA458759:KSA458761 LBW458759:LBW458761 LLS458759:LLS458761 LVO458759:LVO458761 MFK458759:MFK458761 MPG458759:MPG458761 MZC458759:MZC458761 NIY458759:NIY458761 NSU458759:NSU458761 OCQ458759:OCQ458761 OMM458759:OMM458761 OWI458759:OWI458761 PGE458759:PGE458761 PQA458759:PQA458761 PZW458759:PZW458761 QJS458759:QJS458761 QTO458759:QTO458761 RDK458759:RDK458761 RNG458759:RNG458761 RXC458759:RXC458761 SGY458759:SGY458761 SQU458759:SQU458761 TAQ458759:TAQ458761 TKM458759:TKM458761 TUI458759:TUI458761 UEE458759:UEE458761 UOA458759:UOA458761 UXW458759:UXW458761 VHS458759:VHS458761 VRO458759:VRO458761 WBK458759:WBK458761 WLG458759:WLG458761 WVC458759:WVC458761 C524295:C524297 IQ524295:IQ524297 SM524295:SM524297 ACI524295:ACI524297 AME524295:AME524297 AWA524295:AWA524297 BFW524295:BFW524297 BPS524295:BPS524297 BZO524295:BZO524297 CJK524295:CJK524297 CTG524295:CTG524297 DDC524295:DDC524297 DMY524295:DMY524297 DWU524295:DWU524297 EGQ524295:EGQ524297 EQM524295:EQM524297 FAI524295:FAI524297 FKE524295:FKE524297 FUA524295:FUA524297 GDW524295:GDW524297 GNS524295:GNS524297 GXO524295:GXO524297 HHK524295:HHK524297 HRG524295:HRG524297 IBC524295:IBC524297 IKY524295:IKY524297 IUU524295:IUU524297 JEQ524295:JEQ524297 JOM524295:JOM524297 JYI524295:JYI524297 KIE524295:KIE524297 KSA524295:KSA524297 LBW524295:LBW524297 LLS524295:LLS524297 LVO524295:LVO524297 MFK524295:MFK524297 MPG524295:MPG524297 MZC524295:MZC524297 NIY524295:NIY524297 NSU524295:NSU524297 OCQ524295:OCQ524297 OMM524295:OMM524297 OWI524295:OWI524297 PGE524295:PGE524297 PQA524295:PQA524297 PZW524295:PZW524297 QJS524295:QJS524297 QTO524295:QTO524297 RDK524295:RDK524297 RNG524295:RNG524297 RXC524295:RXC524297 SGY524295:SGY524297 SQU524295:SQU524297 TAQ524295:TAQ524297 TKM524295:TKM524297 TUI524295:TUI524297 UEE524295:UEE524297 UOA524295:UOA524297 UXW524295:UXW524297 VHS524295:VHS524297 VRO524295:VRO524297 WBK524295:WBK524297 WLG524295:WLG524297 WVC524295:WVC524297 C589831:C589833 IQ589831:IQ589833 SM589831:SM589833 ACI589831:ACI589833 AME589831:AME589833 AWA589831:AWA589833 BFW589831:BFW589833 BPS589831:BPS589833 BZO589831:BZO589833 CJK589831:CJK589833 CTG589831:CTG589833 DDC589831:DDC589833 DMY589831:DMY589833 DWU589831:DWU589833 EGQ589831:EGQ589833 EQM589831:EQM589833 FAI589831:FAI589833 FKE589831:FKE589833 FUA589831:FUA589833 GDW589831:GDW589833 GNS589831:GNS589833 GXO589831:GXO589833 HHK589831:HHK589833 HRG589831:HRG589833 IBC589831:IBC589833 IKY589831:IKY589833 IUU589831:IUU589833 JEQ589831:JEQ589833 JOM589831:JOM589833 JYI589831:JYI589833 KIE589831:KIE589833 KSA589831:KSA589833 LBW589831:LBW589833 LLS589831:LLS589833 LVO589831:LVO589833 MFK589831:MFK589833 MPG589831:MPG589833 MZC589831:MZC589833 NIY589831:NIY589833 NSU589831:NSU589833 OCQ589831:OCQ589833 OMM589831:OMM589833 OWI589831:OWI589833 PGE589831:PGE589833 PQA589831:PQA589833 PZW589831:PZW589833 QJS589831:QJS589833 QTO589831:QTO589833 RDK589831:RDK589833 RNG589831:RNG589833 RXC589831:RXC589833 SGY589831:SGY589833 SQU589831:SQU589833 TAQ589831:TAQ589833 TKM589831:TKM589833 TUI589831:TUI589833 UEE589831:UEE589833 UOA589831:UOA589833 UXW589831:UXW589833 VHS589831:VHS589833 VRO589831:VRO589833 WBK589831:WBK589833 WLG589831:WLG589833 WVC589831:WVC589833 C655367:C655369 IQ655367:IQ655369 SM655367:SM655369 ACI655367:ACI655369 AME655367:AME655369 AWA655367:AWA655369 BFW655367:BFW655369 BPS655367:BPS655369 BZO655367:BZO655369 CJK655367:CJK655369 CTG655367:CTG655369 DDC655367:DDC655369 DMY655367:DMY655369 DWU655367:DWU655369 EGQ655367:EGQ655369 EQM655367:EQM655369 FAI655367:FAI655369 FKE655367:FKE655369 FUA655367:FUA655369 GDW655367:GDW655369 GNS655367:GNS655369 GXO655367:GXO655369 HHK655367:HHK655369 HRG655367:HRG655369 IBC655367:IBC655369 IKY655367:IKY655369 IUU655367:IUU655369 JEQ655367:JEQ655369 JOM655367:JOM655369 JYI655367:JYI655369 KIE655367:KIE655369 KSA655367:KSA655369 LBW655367:LBW655369 LLS655367:LLS655369 LVO655367:LVO655369 MFK655367:MFK655369 MPG655367:MPG655369 MZC655367:MZC655369 NIY655367:NIY655369 NSU655367:NSU655369 OCQ655367:OCQ655369 OMM655367:OMM655369 OWI655367:OWI655369 PGE655367:PGE655369 PQA655367:PQA655369 PZW655367:PZW655369 QJS655367:QJS655369 QTO655367:QTO655369 RDK655367:RDK655369 RNG655367:RNG655369 RXC655367:RXC655369 SGY655367:SGY655369 SQU655367:SQU655369 TAQ655367:TAQ655369 TKM655367:TKM655369 TUI655367:TUI655369 UEE655367:UEE655369 UOA655367:UOA655369 UXW655367:UXW655369 VHS655367:VHS655369 VRO655367:VRO655369 WBK655367:WBK655369 WLG655367:WLG655369 WVC655367:WVC655369 C720903:C720905 IQ720903:IQ720905 SM720903:SM720905 ACI720903:ACI720905 AME720903:AME720905 AWA720903:AWA720905 BFW720903:BFW720905 BPS720903:BPS720905 BZO720903:BZO720905 CJK720903:CJK720905 CTG720903:CTG720905 DDC720903:DDC720905 DMY720903:DMY720905 DWU720903:DWU720905 EGQ720903:EGQ720905 EQM720903:EQM720905 FAI720903:FAI720905 FKE720903:FKE720905 FUA720903:FUA720905 GDW720903:GDW720905 GNS720903:GNS720905 GXO720903:GXO720905 HHK720903:HHK720905 HRG720903:HRG720905 IBC720903:IBC720905 IKY720903:IKY720905 IUU720903:IUU720905 JEQ720903:JEQ720905 JOM720903:JOM720905 JYI720903:JYI720905 KIE720903:KIE720905 KSA720903:KSA720905 LBW720903:LBW720905 LLS720903:LLS720905 LVO720903:LVO720905 MFK720903:MFK720905 MPG720903:MPG720905 MZC720903:MZC720905 NIY720903:NIY720905 NSU720903:NSU720905 OCQ720903:OCQ720905 OMM720903:OMM720905 OWI720903:OWI720905 PGE720903:PGE720905 PQA720903:PQA720905 PZW720903:PZW720905 QJS720903:QJS720905 QTO720903:QTO720905 RDK720903:RDK720905 RNG720903:RNG720905 RXC720903:RXC720905 SGY720903:SGY720905 SQU720903:SQU720905 TAQ720903:TAQ720905 TKM720903:TKM720905 TUI720903:TUI720905 UEE720903:UEE720905 UOA720903:UOA720905 UXW720903:UXW720905 VHS720903:VHS720905 VRO720903:VRO720905 WBK720903:WBK720905 WLG720903:WLG720905 WVC720903:WVC720905 C786439:C786441 IQ786439:IQ786441 SM786439:SM786441 ACI786439:ACI786441 AME786439:AME786441 AWA786439:AWA786441 BFW786439:BFW786441 BPS786439:BPS786441 BZO786439:BZO786441 CJK786439:CJK786441 CTG786439:CTG786441 DDC786439:DDC786441 DMY786439:DMY786441 DWU786439:DWU786441 EGQ786439:EGQ786441 EQM786439:EQM786441 FAI786439:FAI786441 FKE786439:FKE786441 FUA786439:FUA786441 GDW786439:GDW786441 GNS786439:GNS786441 GXO786439:GXO786441 HHK786439:HHK786441 HRG786439:HRG786441 IBC786439:IBC786441 IKY786439:IKY786441 IUU786439:IUU786441 JEQ786439:JEQ786441 JOM786439:JOM786441 JYI786439:JYI786441 KIE786439:KIE786441 KSA786439:KSA786441 LBW786439:LBW786441 LLS786439:LLS786441 LVO786439:LVO786441 MFK786439:MFK786441 MPG786439:MPG786441 MZC786439:MZC786441 NIY786439:NIY786441 NSU786439:NSU786441 OCQ786439:OCQ786441 OMM786439:OMM786441 OWI786439:OWI786441 PGE786439:PGE786441 PQA786439:PQA786441 PZW786439:PZW786441 QJS786439:QJS786441 QTO786439:QTO786441 RDK786439:RDK786441 RNG786439:RNG786441 RXC786439:RXC786441 SGY786439:SGY786441 SQU786439:SQU786441 TAQ786439:TAQ786441 TKM786439:TKM786441 TUI786439:TUI786441 UEE786439:UEE786441 UOA786439:UOA786441 UXW786439:UXW786441 VHS786439:VHS786441 VRO786439:VRO786441 WBK786439:WBK786441 WLG786439:WLG786441 WVC786439:WVC786441 C851975:C851977 IQ851975:IQ851977 SM851975:SM851977 ACI851975:ACI851977 AME851975:AME851977 AWA851975:AWA851977 BFW851975:BFW851977 BPS851975:BPS851977 BZO851975:BZO851977 CJK851975:CJK851977 CTG851975:CTG851977 DDC851975:DDC851977 DMY851975:DMY851977 DWU851975:DWU851977 EGQ851975:EGQ851977 EQM851975:EQM851977 FAI851975:FAI851977 FKE851975:FKE851977 FUA851975:FUA851977 GDW851975:GDW851977 GNS851975:GNS851977 GXO851975:GXO851977 HHK851975:HHK851977 HRG851975:HRG851977 IBC851975:IBC851977 IKY851975:IKY851977 IUU851975:IUU851977 JEQ851975:JEQ851977 JOM851975:JOM851977 JYI851975:JYI851977 KIE851975:KIE851977 KSA851975:KSA851977 LBW851975:LBW851977 LLS851975:LLS851977 LVO851975:LVO851977 MFK851975:MFK851977 MPG851975:MPG851977 MZC851975:MZC851977 NIY851975:NIY851977 NSU851975:NSU851977 OCQ851975:OCQ851977 OMM851975:OMM851977 OWI851975:OWI851977 PGE851975:PGE851977 PQA851975:PQA851977 PZW851975:PZW851977 QJS851975:QJS851977 QTO851975:QTO851977 RDK851975:RDK851977 RNG851975:RNG851977 RXC851975:RXC851977 SGY851975:SGY851977 SQU851975:SQU851977 TAQ851975:TAQ851977 TKM851975:TKM851977 TUI851975:TUI851977 UEE851975:UEE851977 UOA851975:UOA851977 UXW851975:UXW851977 VHS851975:VHS851977 VRO851975:VRO851977 WBK851975:WBK851977 WLG851975:WLG851977 WVC851975:WVC851977 C917511:C917513 IQ917511:IQ917513 SM917511:SM917513 ACI917511:ACI917513 AME917511:AME917513 AWA917511:AWA917513 BFW917511:BFW917513 BPS917511:BPS917513 BZO917511:BZO917513 CJK917511:CJK917513 CTG917511:CTG917513 DDC917511:DDC917513 DMY917511:DMY917513 DWU917511:DWU917513 EGQ917511:EGQ917513 EQM917511:EQM917513 FAI917511:FAI917513 FKE917511:FKE917513 FUA917511:FUA917513 GDW917511:GDW917513 GNS917511:GNS917513 GXO917511:GXO917513 HHK917511:HHK917513 HRG917511:HRG917513 IBC917511:IBC917513 IKY917511:IKY917513 IUU917511:IUU917513 JEQ917511:JEQ917513 JOM917511:JOM917513 JYI917511:JYI917513 KIE917511:KIE917513 KSA917511:KSA917513 LBW917511:LBW917513 LLS917511:LLS917513 LVO917511:LVO917513 MFK917511:MFK917513 MPG917511:MPG917513 MZC917511:MZC917513 NIY917511:NIY917513 NSU917511:NSU917513 OCQ917511:OCQ917513 OMM917511:OMM917513 OWI917511:OWI917513 PGE917511:PGE917513 PQA917511:PQA917513 PZW917511:PZW917513 QJS917511:QJS917513 QTO917511:QTO917513 RDK917511:RDK917513 RNG917511:RNG917513 RXC917511:RXC917513 SGY917511:SGY917513 SQU917511:SQU917513 TAQ917511:TAQ917513 TKM917511:TKM917513 TUI917511:TUI917513 UEE917511:UEE917513 UOA917511:UOA917513 UXW917511:UXW917513 VHS917511:VHS917513 VRO917511:VRO917513 WBK917511:WBK917513 WLG917511:WLG917513 WVC917511:WVC917513 C983047:C983049 IQ983047:IQ983049 SM983047:SM983049 ACI983047:ACI983049 AME983047:AME983049 AWA983047:AWA983049 BFW983047:BFW983049 BPS983047:BPS983049 BZO983047:BZO983049 CJK983047:CJK983049 CTG983047:CTG983049 DDC983047:DDC983049 DMY983047:DMY983049 DWU983047:DWU983049 EGQ983047:EGQ983049 EQM983047:EQM983049 FAI983047:FAI983049 FKE983047:FKE983049 FUA983047:FUA983049 GDW983047:GDW983049 GNS983047:GNS983049 GXO983047:GXO983049 HHK983047:HHK983049 HRG983047:HRG983049 IBC983047:IBC983049 IKY983047:IKY983049 IUU983047:IUU983049 JEQ983047:JEQ983049 JOM983047:JOM983049 JYI983047:JYI983049 KIE983047:KIE983049 KSA983047:KSA983049 LBW983047:LBW983049 LLS983047:LLS983049 LVO983047:LVO983049 MFK983047:MFK983049 MPG983047:MPG983049 MZC983047:MZC983049 NIY983047:NIY983049 NSU983047:NSU983049 OCQ983047:OCQ983049 OMM983047:OMM983049 OWI983047:OWI983049 PGE983047:PGE983049 PQA983047:PQA983049 PZW983047:PZW983049 QJS983047:QJS983049 QTO983047:QTO983049 RDK983047:RDK983049 RNG983047:RNG983049 RXC983047:RXC983049 SGY983047:SGY983049 SQU983047:SQU983049 TAQ983047:TAQ983049 TKM983047:TKM983049 TUI983047:TUI983049 UEE983047:UEE983049 UOA983047:UOA983049 UXW983047:UXW983049 VHS983047:VHS983049 VRO983047:VRO983049 WBK983047:WBK983049 WLG983047:WLG983049 WVC983047:WVC983049 C6:C9 K13 WVA9 WVC6:WVC8 WLE9 WLG6:WLG8 WBI9 WBK6:WBK8 VRM9 VRO6:VRO8 VHQ9 VHS6:VHS8 UXU9 UXW6:UXW8 UNY9 UOA6:UOA8 UEC9 UEE6:UEE8 TUG9 TUI6:TUI8 TKK9 TKM6:TKM8 TAO9 TAQ6:TAQ8 SQS9 SQU6:SQU8 SGW9 SGY6:SGY8 RXA9 RXC6:RXC8 RNE9 RNG6:RNG8 RDI9 RDK6:RDK8 QTM9 QTO6:QTO8 QJQ9 QJS6:QJS8 PZU9 PZW6:PZW8 PPY9 PQA6:PQA8 PGC9 PGE6:PGE8 OWG9 OWI6:OWI8 OMK9 OMM6:OMM8 OCO9 OCQ6:OCQ8 NSS9 NSU6:NSU8 NIW9 NIY6:NIY8 MZA9 MZC6:MZC8 MPE9 MPG6:MPG8 MFI9 MFK6:MFK8 LVM9 LVO6:LVO8 LLQ9 LLS6:LLS8 LBU9 LBW6:LBW8 KRY9 KSA6:KSA8 KIC9 KIE6:KIE8 JYG9 JYI6:JYI8 JOK9 JOM6:JOM8 JEO9 JEQ6:JEQ8 IUS9 IUU6:IUU8 IKW9 IKY6:IKY8 IBA9 IBC6:IBC8 HRE9 HRG6:HRG8 HHI9 HHK6:HHK8 GXM9 GXO6:GXO8 GNQ9 GNS6:GNS8 GDU9 GDW6:GDW8 FTY9 FUA6:FUA8 FKC9 FKE6:FKE8 FAG9 FAI6:FAI8 EQK9 EQM6:EQM8 EGO9 EGQ6:EGQ8 DWS9 DWU6:DWU8 DMW9 DMY6:DMY8 DDA9 DDC6:DDC8 CTE9 CTG6:CTG8 CJI9 CJK6:CJK8 BZM9 BZO6:BZO8 BPQ9 BPS6:BPS8 BFU9 BFW6:BFW8 AVY9 AWA6:AWA8 AMC9 AME6:AME8 ACG9 ACI6:ACI8 SK9 SM6:SM8 IO9 IQ6:IQ8"/>
    <dataValidation imeMode="off" allowBlank="1" showInputMessage="1" showErrorMessage="1" sqref="WVD983049:WVF983049 D65545:F65545 IR65545:IT65545 SN65545:SP65545 ACJ65545:ACL65545 AMF65545:AMH65545 AWB65545:AWD65545 BFX65545:BFZ65545 BPT65545:BPV65545 BZP65545:BZR65545 CJL65545:CJN65545 CTH65545:CTJ65545 DDD65545:DDF65545 DMZ65545:DNB65545 DWV65545:DWX65545 EGR65545:EGT65545 EQN65545:EQP65545 FAJ65545:FAL65545 FKF65545:FKH65545 FUB65545:FUD65545 GDX65545:GDZ65545 GNT65545:GNV65545 GXP65545:GXR65545 HHL65545:HHN65545 HRH65545:HRJ65545 IBD65545:IBF65545 IKZ65545:ILB65545 IUV65545:IUX65545 JER65545:JET65545 JON65545:JOP65545 JYJ65545:JYL65545 KIF65545:KIH65545 KSB65545:KSD65545 LBX65545:LBZ65545 LLT65545:LLV65545 LVP65545:LVR65545 MFL65545:MFN65545 MPH65545:MPJ65545 MZD65545:MZF65545 NIZ65545:NJB65545 NSV65545:NSX65545 OCR65545:OCT65545 OMN65545:OMP65545 OWJ65545:OWL65545 PGF65545:PGH65545 PQB65545:PQD65545 PZX65545:PZZ65545 QJT65545:QJV65545 QTP65545:QTR65545 RDL65545:RDN65545 RNH65545:RNJ65545 RXD65545:RXF65545 SGZ65545:SHB65545 SQV65545:SQX65545 TAR65545:TAT65545 TKN65545:TKP65545 TUJ65545:TUL65545 UEF65545:UEH65545 UOB65545:UOD65545 UXX65545:UXZ65545 VHT65545:VHV65545 VRP65545:VRR65545 WBL65545:WBN65545 WLH65545:WLJ65545 WVD65545:WVF65545 D131081:F131081 IR131081:IT131081 SN131081:SP131081 ACJ131081:ACL131081 AMF131081:AMH131081 AWB131081:AWD131081 BFX131081:BFZ131081 BPT131081:BPV131081 BZP131081:BZR131081 CJL131081:CJN131081 CTH131081:CTJ131081 DDD131081:DDF131081 DMZ131081:DNB131081 DWV131081:DWX131081 EGR131081:EGT131081 EQN131081:EQP131081 FAJ131081:FAL131081 FKF131081:FKH131081 FUB131081:FUD131081 GDX131081:GDZ131081 GNT131081:GNV131081 GXP131081:GXR131081 HHL131081:HHN131081 HRH131081:HRJ131081 IBD131081:IBF131081 IKZ131081:ILB131081 IUV131081:IUX131081 JER131081:JET131081 JON131081:JOP131081 JYJ131081:JYL131081 KIF131081:KIH131081 KSB131081:KSD131081 LBX131081:LBZ131081 LLT131081:LLV131081 LVP131081:LVR131081 MFL131081:MFN131081 MPH131081:MPJ131081 MZD131081:MZF131081 NIZ131081:NJB131081 NSV131081:NSX131081 OCR131081:OCT131081 OMN131081:OMP131081 OWJ131081:OWL131081 PGF131081:PGH131081 PQB131081:PQD131081 PZX131081:PZZ131081 QJT131081:QJV131081 QTP131081:QTR131081 RDL131081:RDN131081 RNH131081:RNJ131081 RXD131081:RXF131081 SGZ131081:SHB131081 SQV131081:SQX131081 TAR131081:TAT131081 TKN131081:TKP131081 TUJ131081:TUL131081 UEF131081:UEH131081 UOB131081:UOD131081 UXX131081:UXZ131081 VHT131081:VHV131081 VRP131081:VRR131081 WBL131081:WBN131081 WLH131081:WLJ131081 WVD131081:WVF131081 D196617:F196617 IR196617:IT196617 SN196617:SP196617 ACJ196617:ACL196617 AMF196617:AMH196617 AWB196617:AWD196617 BFX196617:BFZ196617 BPT196617:BPV196617 BZP196617:BZR196617 CJL196617:CJN196617 CTH196617:CTJ196617 DDD196617:DDF196617 DMZ196617:DNB196617 DWV196617:DWX196617 EGR196617:EGT196617 EQN196617:EQP196617 FAJ196617:FAL196617 FKF196617:FKH196617 FUB196617:FUD196617 GDX196617:GDZ196617 GNT196617:GNV196617 GXP196617:GXR196617 HHL196617:HHN196617 HRH196617:HRJ196617 IBD196617:IBF196617 IKZ196617:ILB196617 IUV196617:IUX196617 JER196617:JET196617 JON196617:JOP196617 JYJ196617:JYL196617 KIF196617:KIH196617 KSB196617:KSD196617 LBX196617:LBZ196617 LLT196617:LLV196617 LVP196617:LVR196617 MFL196617:MFN196617 MPH196617:MPJ196617 MZD196617:MZF196617 NIZ196617:NJB196617 NSV196617:NSX196617 OCR196617:OCT196617 OMN196617:OMP196617 OWJ196617:OWL196617 PGF196617:PGH196617 PQB196617:PQD196617 PZX196617:PZZ196617 QJT196617:QJV196617 QTP196617:QTR196617 RDL196617:RDN196617 RNH196617:RNJ196617 RXD196617:RXF196617 SGZ196617:SHB196617 SQV196617:SQX196617 TAR196617:TAT196617 TKN196617:TKP196617 TUJ196617:TUL196617 UEF196617:UEH196617 UOB196617:UOD196617 UXX196617:UXZ196617 VHT196617:VHV196617 VRP196617:VRR196617 WBL196617:WBN196617 WLH196617:WLJ196617 WVD196617:WVF196617 D262153:F262153 IR262153:IT262153 SN262153:SP262153 ACJ262153:ACL262153 AMF262153:AMH262153 AWB262153:AWD262153 BFX262153:BFZ262153 BPT262153:BPV262153 BZP262153:BZR262153 CJL262153:CJN262153 CTH262153:CTJ262153 DDD262153:DDF262153 DMZ262153:DNB262153 DWV262153:DWX262153 EGR262153:EGT262153 EQN262153:EQP262153 FAJ262153:FAL262153 FKF262153:FKH262153 FUB262153:FUD262153 GDX262153:GDZ262153 GNT262153:GNV262153 GXP262153:GXR262153 HHL262153:HHN262153 HRH262153:HRJ262153 IBD262153:IBF262153 IKZ262153:ILB262153 IUV262153:IUX262153 JER262153:JET262153 JON262153:JOP262153 JYJ262153:JYL262153 KIF262153:KIH262153 KSB262153:KSD262153 LBX262153:LBZ262153 LLT262153:LLV262153 LVP262153:LVR262153 MFL262153:MFN262153 MPH262153:MPJ262153 MZD262153:MZF262153 NIZ262153:NJB262153 NSV262153:NSX262153 OCR262153:OCT262153 OMN262153:OMP262153 OWJ262153:OWL262153 PGF262153:PGH262153 PQB262153:PQD262153 PZX262153:PZZ262153 QJT262153:QJV262153 QTP262153:QTR262153 RDL262153:RDN262153 RNH262153:RNJ262153 RXD262153:RXF262153 SGZ262153:SHB262153 SQV262153:SQX262153 TAR262153:TAT262153 TKN262153:TKP262153 TUJ262153:TUL262153 UEF262153:UEH262153 UOB262153:UOD262153 UXX262153:UXZ262153 VHT262153:VHV262153 VRP262153:VRR262153 WBL262153:WBN262153 WLH262153:WLJ262153 WVD262153:WVF262153 D327689:F327689 IR327689:IT327689 SN327689:SP327689 ACJ327689:ACL327689 AMF327689:AMH327689 AWB327689:AWD327689 BFX327689:BFZ327689 BPT327689:BPV327689 BZP327689:BZR327689 CJL327689:CJN327689 CTH327689:CTJ327689 DDD327689:DDF327689 DMZ327689:DNB327689 DWV327689:DWX327689 EGR327689:EGT327689 EQN327689:EQP327689 FAJ327689:FAL327689 FKF327689:FKH327689 FUB327689:FUD327689 GDX327689:GDZ327689 GNT327689:GNV327689 GXP327689:GXR327689 HHL327689:HHN327689 HRH327689:HRJ327689 IBD327689:IBF327689 IKZ327689:ILB327689 IUV327689:IUX327689 JER327689:JET327689 JON327689:JOP327689 JYJ327689:JYL327689 KIF327689:KIH327689 KSB327689:KSD327689 LBX327689:LBZ327689 LLT327689:LLV327689 LVP327689:LVR327689 MFL327689:MFN327689 MPH327689:MPJ327689 MZD327689:MZF327689 NIZ327689:NJB327689 NSV327689:NSX327689 OCR327689:OCT327689 OMN327689:OMP327689 OWJ327689:OWL327689 PGF327689:PGH327689 PQB327689:PQD327689 PZX327689:PZZ327689 QJT327689:QJV327689 QTP327689:QTR327689 RDL327689:RDN327689 RNH327689:RNJ327689 RXD327689:RXF327689 SGZ327689:SHB327689 SQV327689:SQX327689 TAR327689:TAT327689 TKN327689:TKP327689 TUJ327689:TUL327689 UEF327689:UEH327689 UOB327689:UOD327689 UXX327689:UXZ327689 VHT327689:VHV327689 VRP327689:VRR327689 WBL327689:WBN327689 WLH327689:WLJ327689 WVD327689:WVF327689 D393225:F393225 IR393225:IT393225 SN393225:SP393225 ACJ393225:ACL393225 AMF393225:AMH393225 AWB393225:AWD393225 BFX393225:BFZ393225 BPT393225:BPV393225 BZP393225:BZR393225 CJL393225:CJN393225 CTH393225:CTJ393225 DDD393225:DDF393225 DMZ393225:DNB393225 DWV393225:DWX393225 EGR393225:EGT393225 EQN393225:EQP393225 FAJ393225:FAL393225 FKF393225:FKH393225 FUB393225:FUD393225 GDX393225:GDZ393225 GNT393225:GNV393225 GXP393225:GXR393225 HHL393225:HHN393225 HRH393225:HRJ393225 IBD393225:IBF393225 IKZ393225:ILB393225 IUV393225:IUX393225 JER393225:JET393225 JON393225:JOP393225 JYJ393225:JYL393225 KIF393225:KIH393225 KSB393225:KSD393225 LBX393225:LBZ393225 LLT393225:LLV393225 LVP393225:LVR393225 MFL393225:MFN393225 MPH393225:MPJ393225 MZD393225:MZF393225 NIZ393225:NJB393225 NSV393225:NSX393225 OCR393225:OCT393225 OMN393225:OMP393225 OWJ393225:OWL393225 PGF393225:PGH393225 PQB393225:PQD393225 PZX393225:PZZ393225 QJT393225:QJV393225 QTP393225:QTR393225 RDL393225:RDN393225 RNH393225:RNJ393225 RXD393225:RXF393225 SGZ393225:SHB393225 SQV393225:SQX393225 TAR393225:TAT393225 TKN393225:TKP393225 TUJ393225:TUL393225 UEF393225:UEH393225 UOB393225:UOD393225 UXX393225:UXZ393225 VHT393225:VHV393225 VRP393225:VRR393225 WBL393225:WBN393225 WLH393225:WLJ393225 WVD393225:WVF393225 D458761:F458761 IR458761:IT458761 SN458761:SP458761 ACJ458761:ACL458761 AMF458761:AMH458761 AWB458761:AWD458761 BFX458761:BFZ458761 BPT458761:BPV458761 BZP458761:BZR458761 CJL458761:CJN458761 CTH458761:CTJ458761 DDD458761:DDF458761 DMZ458761:DNB458761 DWV458761:DWX458761 EGR458761:EGT458761 EQN458761:EQP458761 FAJ458761:FAL458761 FKF458761:FKH458761 FUB458761:FUD458761 GDX458761:GDZ458761 GNT458761:GNV458761 GXP458761:GXR458761 HHL458761:HHN458761 HRH458761:HRJ458761 IBD458761:IBF458761 IKZ458761:ILB458761 IUV458761:IUX458761 JER458761:JET458761 JON458761:JOP458761 JYJ458761:JYL458761 KIF458761:KIH458761 KSB458761:KSD458761 LBX458761:LBZ458761 LLT458761:LLV458761 LVP458761:LVR458761 MFL458761:MFN458761 MPH458761:MPJ458761 MZD458761:MZF458761 NIZ458761:NJB458761 NSV458761:NSX458761 OCR458761:OCT458761 OMN458761:OMP458761 OWJ458761:OWL458761 PGF458761:PGH458761 PQB458761:PQD458761 PZX458761:PZZ458761 QJT458761:QJV458761 QTP458761:QTR458761 RDL458761:RDN458761 RNH458761:RNJ458761 RXD458761:RXF458761 SGZ458761:SHB458761 SQV458761:SQX458761 TAR458761:TAT458761 TKN458761:TKP458761 TUJ458761:TUL458761 UEF458761:UEH458761 UOB458761:UOD458761 UXX458761:UXZ458761 VHT458761:VHV458761 VRP458761:VRR458761 WBL458761:WBN458761 WLH458761:WLJ458761 WVD458761:WVF458761 D524297:F524297 IR524297:IT524297 SN524297:SP524297 ACJ524297:ACL524297 AMF524297:AMH524297 AWB524297:AWD524297 BFX524297:BFZ524297 BPT524297:BPV524297 BZP524297:BZR524297 CJL524297:CJN524297 CTH524297:CTJ524297 DDD524297:DDF524297 DMZ524297:DNB524297 DWV524297:DWX524297 EGR524297:EGT524297 EQN524297:EQP524297 FAJ524297:FAL524297 FKF524297:FKH524297 FUB524297:FUD524297 GDX524297:GDZ524297 GNT524297:GNV524297 GXP524297:GXR524297 HHL524297:HHN524297 HRH524297:HRJ524297 IBD524297:IBF524297 IKZ524297:ILB524297 IUV524297:IUX524297 JER524297:JET524297 JON524297:JOP524297 JYJ524297:JYL524297 KIF524297:KIH524297 KSB524297:KSD524297 LBX524297:LBZ524297 LLT524297:LLV524297 LVP524297:LVR524297 MFL524297:MFN524297 MPH524297:MPJ524297 MZD524297:MZF524297 NIZ524297:NJB524297 NSV524297:NSX524297 OCR524297:OCT524297 OMN524297:OMP524297 OWJ524297:OWL524297 PGF524297:PGH524297 PQB524297:PQD524297 PZX524297:PZZ524297 QJT524297:QJV524297 QTP524297:QTR524297 RDL524297:RDN524297 RNH524297:RNJ524297 RXD524297:RXF524297 SGZ524297:SHB524297 SQV524297:SQX524297 TAR524297:TAT524297 TKN524297:TKP524297 TUJ524297:TUL524297 UEF524297:UEH524297 UOB524297:UOD524297 UXX524297:UXZ524297 VHT524297:VHV524297 VRP524297:VRR524297 WBL524297:WBN524297 WLH524297:WLJ524297 WVD524297:WVF524297 D589833:F589833 IR589833:IT589833 SN589833:SP589833 ACJ589833:ACL589833 AMF589833:AMH589833 AWB589833:AWD589833 BFX589833:BFZ589833 BPT589833:BPV589833 BZP589833:BZR589833 CJL589833:CJN589833 CTH589833:CTJ589833 DDD589833:DDF589833 DMZ589833:DNB589833 DWV589833:DWX589833 EGR589833:EGT589833 EQN589833:EQP589833 FAJ589833:FAL589833 FKF589833:FKH589833 FUB589833:FUD589833 GDX589833:GDZ589833 GNT589833:GNV589833 GXP589833:GXR589833 HHL589833:HHN589833 HRH589833:HRJ589833 IBD589833:IBF589833 IKZ589833:ILB589833 IUV589833:IUX589833 JER589833:JET589833 JON589833:JOP589833 JYJ589833:JYL589833 KIF589833:KIH589833 KSB589833:KSD589833 LBX589833:LBZ589833 LLT589833:LLV589833 LVP589833:LVR589833 MFL589833:MFN589833 MPH589833:MPJ589833 MZD589833:MZF589833 NIZ589833:NJB589833 NSV589833:NSX589833 OCR589833:OCT589833 OMN589833:OMP589833 OWJ589833:OWL589833 PGF589833:PGH589833 PQB589833:PQD589833 PZX589833:PZZ589833 QJT589833:QJV589833 QTP589833:QTR589833 RDL589833:RDN589833 RNH589833:RNJ589833 RXD589833:RXF589833 SGZ589833:SHB589833 SQV589833:SQX589833 TAR589833:TAT589833 TKN589833:TKP589833 TUJ589833:TUL589833 UEF589833:UEH589833 UOB589833:UOD589833 UXX589833:UXZ589833 VHT589833:VHV589833 VRP589833:VRR589833 WBL589833:WBN589833 WLH589833:WLJ589833 WVD589833:WVF589833 D655369:F655369 IR655369:IT655369 SN655369:SP655369 ACJ655369:ACL655369 AMF655369:AMH655369 AWB655369:AWD655369 BFX655369:BFZ655369 BPT655369:BPV655369 BZP655369:BZR655369 CJL655369:CJN655369 CTH655369:CTJ655369 DDD655369:DDF655369 DMZ655369:DNB655369 DWV655369:DWX655369 EGR655369:EGT655369 EQN655369:EQP655369 FAJ655369:FAL655369 FKF655369:FKH655369 FUB655369:FUD655369 GDX655369:GDZ655369 GNT655369:GNV655369 GXP655369:GXR655369 HHL655369:HHN655369 HRH655369:HRJ655369 IBD655369:IBF655369 IKZ655369:ILB655369 IUV655369:IUX655369 JER655369:JET655369 JON655369:JOP655369 JYJ655369:JYL655369 KIF655369:KIH655369 KSB655369:KSD655369 LBX655369:LBZ655369 LLT655369:LLV655369 LVP655369:LVR655369 MFL655369:MFN655369 MPH655369:MPJ655369 MZD655369:MZF655369 NIZ655369:NJB655369 NSV655369:NSX655369 OCR655369:OCT655369 OMN655369:OMP655369 OWJ655369:OWL655369 PGF655369:PGH655369 PQB655369:PQD655369 PZX655369:PZZ655369 QJT655369:QJV655369 QTP655369:QTR655369 RDL655369:RDN655369 RNH655369:RNJ655369 RXD655369:RXF655369 SGZ655369:SHB655369 SQV655369:SQX655369 TAR655369:TAT655369 TKN655369:TKP655369 TUJ655369:TUL655369 UEF655369:UEH655369 UOB655369:UOD655369 UXX655369:UXZ655369 VHT655369:VHV655369 VRP655369:VRR655369 WBL655369:WBN655369 WLH655369:WLJ655369 WVD655369:WVF655369 D720905:F720905 IR720905:IT720905 SN720905:SP720905 ACJ720905:ACL720905 AMF720905:AMH720905 AWB720905:AWD720905 BFX720905:BFZ720905 BPT720905:BPV720905 BZP720905:BZR720905 CJL720905:CJN720905 CTH720905:CTJ720905 DDD720905:DDF720905 DMZ720905:DNB720905 DWV720905:DWX720905 EGR720905:EGT720905 EQN720905:EQP720905 FAJ720905:FAL720905 FKF720905:FKH720905 FUB720905:FUD720905 GDX720905:GDZ720905 GNT720905:GNV720905 GXP720905:GXR720905 HHL720905:HHN720905 HRH720905:HRJ720905 IBD720905:IBF720905 IKZ720905:ILB720905 IUV720905:IUX720905 JER720905:JET720905 JON720905:JOP720905 JYJ720905:JYL720905 KIF720905:KIH720905 KSB720905:KSD720905 LBX720905:LBZ720905 LLT720905:LLV720905 LVP720905:LVR720905 MFL720905:MFN720905 MPH720905:MPJ720905 MZD720905:MZF720905 NIZ720905:NJB720905 NSV720905:NSX720905 OCR720905:OCT720905 OMN720905:OMP720905 OWJ720905:OWL720905 PGF720905:PGH720905 PQB720905:PQD720905 PZX720905:PZZ720905 QJT720905:QJV720905 QTP720905:QTR720905 RDL720905:RDN720905 RNH720905:RNJ720905 RXD720905:RXF720905 SGZ720905:SHB720905 SQV720905:SQX720905 TAR720905:TAT720905 TKN720905:TKP720905 TUJ720905:TUL720905 UEF720905:UEH720905 UOB720905:UOD720905 UXX720905:UXZ720905 VHT720905:VHV720905 VRP720905:VRR720905 WBL720905:WBN720905 WLH720905:WLJ720905 WVD720905:WVF720905 D786441:F786441 IR786441:IT786441 SN786441:SP786441 ACJ786441:ACL786441 AMF786441:AMH786441 AWB786441:AWD786441 BFX786441:BFZ786441 BPT786441:BPV786441 BZP786441:BZR786441 CJL786441:CJN786441 CTH786441:CTJ786441 DDD786441:DDF786441 DMZ786441:DNB786441 DWV786441:DWX786441 EGR786441:EGT786441 EQN786441:EQP786441 FAJ786441:FAL786441 FKF786441:FKH786441 FUB786441:FUD786441 GDX786441:GDZ786441 GNT786441:GNV786441 GXP786441:GXR786441 HHL786441:HHN786441 HRH786441:HRJ786441 IBD786441:IBF786441 IKZ786441:ILB786441 IUV786441:IUX786441 JER786441:JET786441 JON786441:JOP786441 JYJ786441:JYL786441 KIF786441:KIH786441 KSB786441:KSD786441 LBX786441:LBZ786441 LLT786441:LLV786441 LVP786441:LVR786441 MFL786441:MFN786441 MPH786441:MPJ786441 MZD786441:MZF786441 NIZ786441:NJB786441 NSV786441:NSX786441 OCR786441:OCT786441 OMN786441:OMP786441 OWJ786441:OWL786441 PGF786441:PGH786441 PQB786441:PQD786441 PZX786441:PZZ786441 QJT786441:QJV786441 QTP786441:QTR786441 RDL786441:RDN786441 RNH786441:RNJ786441 RXD786441:RXF786441 SGZ786441:SHB786441 SQV786441:SQX786441 TAR786441:TAT786441 TKN786441:TKP786441 TUJ786441:TUL786441 UEF786441:UEH786441 UOB786441:UOD786441 UXX786441:UXZ786441 VHT786441:VHV786441 VRP786441:VRR786441 WBL786441:WBN786441 WLH786441:WLJ786441 WVD786441:WVF786441 D851977:F851977 IR851977:IT851977 SN851977:SP851977 ACJ851977:ACL851977 AMF851977:AMH851977 AWB851977:AWD851977 BFX851977:BFZ851977 BPT851977:BPV851977 BZP851977:BZR851977 CJL851977:CJN851977 CTH851977:CTJ851977 DDD851977:DDF851977 DMZ851977:DNB851977 DWV851977:DWX851977 EGR851977:EGT851977 EQN851977:EQP851977 FAJ851977:FAL851977 FKF851977:FKH851977 FUB851977:FUD851977 GDX851977:GDZ851977 GNT851977:GNV851977 GXP851977:GXR851977 HHL851977:HHN851977 HRH851977:HRJ851977 IBD851977:IBF851977 IKZ851977:ILB851977 IUV851977:IUX851977 JER851977:JET851977 JON851977:JOP851977 JYJ851977:JYL851977 KIF851977:KIH851977 KSB851977:KSD851977 LBX851977:LBZ851977 LLT851977:LLV851977 LVP851977:LVR851977 MFL851977:MFN851977 MPH851977:MPJ851977 MZD851977:MZF851977 NIZ851977:NJB851977 NSV851977:NSX851977 OCR851977:OCT851977 OMN851977:OMP851977 OWJ851977:OWL851977 PGF851977:PGH851977 PQB851977:PQD851977 PZX851977:PZZ851977 QJT851977:QJV851977 QTP851977:QTR851977 RDL851977:RDN851977 RNH851977:RNJ851977 RXD851977:RXF851977 SGZ851977:SHB851977 SQV851977:SQX851977 TAR851977:TAT851977 TKN851977:TKP851977 TUJ851977:TUL851977 UEF851977:UEH851977 UOB851977:UOD851977 UXX851977:UXZ851977 VHT851977:VHV851977 VRP851977:VRR851977 WBL851977:WBN851977 WLH851977:WLJ851977 WVD851977:WVF851977 D917513:F917513 IR917513:IT917513 SN917513:SP917513 ACJ917513:ACL917513 AMF917513:AMH917513 AWB917513:AWD917513 BFX917513:BFZ917513 BPT917513:BPV917513 BZP917513:BZR917513 CJL917513:CJN917513 CTH917513:CTJ917513 DDD917513:DDF917513 DMZ917513:DNB917513 DWV917513:DWX917513 EGR917513:EGT917513 EQN917513:EQP917513 FAJ917513:FAL917513 FKF917513:FKH917513 FUB917513:FUD917513 GDX917513:GDZ917513 GNT917513:GNV917513 GXP917513:GXR917513 HHL917513:HHN917513 HRH917513:HRJ917513 IBD917513:IBF917513 IKZ917513:ILB917513 IUV917513:IUX917513 JER917513:JET917513 JON917513:JOP917513 JYJ917513:JYL917513 KIF917513:KIH917513 KSB917513:KSD917513 LBX917513:LBZ917513 LLT917513:LLV917513 LVP917513:LVR917513 MFL917513:MFN917513 MPH917513:MPJ917513 MZD917513:MZF917513 NIZ917513:NJB917513 NSV917513:NSX917513 OCR917513:OCT917513 OMN917513:OMP917513 OWJ917513:OWL917513 PGF917513:PGH917513 PQB917513:PQD917513 PZX917513:PZZ917513 QJT917513:QJV917513 QTP917513:QTR917513 RDL917513:RDN917513 RNH917513:RNJ917513 RXD917513:RXF917513 SGZ917513:SHB917513 SQV917513:SQX917513 TAR917513:TAT917513 TKN917513:TKP917513 TUJ917513:TUL917513 UEF917513:UEH917513 UOB917513:UOD917513 UXX917513:UXZ917513 VHT917513:VHV917513 VRP917513:VRR917513 WBL917513:WBN917513 WLH917513:WLJ917513 WVD917513:WVF917513 D983049:F983049 IR983049:IT983049 SN983049:SP983049 ACJ983049:ACL983049 AMF983049:AMH983049 AWB983049:AWD983049 BFX983049:BFZ983049 BPT983049:BPV983049 BZP983049:BZR983049 CJL983049:CJN983049 CTH983049:CTJ983049 DDD983049:DDF983049 DMZ983049:DNB983049 DWV983049:DWX983049 EGR983049:EGT983049 EQN983049:EQP983049 FAJ983049:FAL983049 FKF983049:FKH983049 FUB983049:FUD983049 GDX983049:GDZ983049 GNT983049:GNV983049 GXP983049:GXR983049 HHL983049:HHN983049 HRH983049:HRJ983049 IBD983049:IBF983049 IKZ983049:ILB983049 IUV983049:IUX983049 JER983049:JET983049 JON983049:JOP983049 JYJ983049:JYL983049 KIF983049:KIH983049 KSB983049:KSD983049 LBX983049:LBZ983049 LLT983049:LLV983049 LVP983049:LVR983049 MFL983049:MFN983049 MPH983049:MPJ983049 MZD983049:MZF983049 NIZ983049:NJB983049 NSV983049:NSX983049 OCR983049:OCT983049 OMN983049:OMP983049 OWJ983049:OWL983049 PGF983049:PGH983049 PQB983049:PQD983049 PZX983049:PZZ983049 QJT983049:QJV983049 QTP983049:QTR983049 RDL983049:RDN983049 RNH983049:RNJ983049 RXD983049:RXF983049 SGZ983049:SHB983049 SQV983049:SQX983049 TAR983049:TAT983049 TKN983049:TKP983049 TUJ983049:TUL983049 UEF983049:UEH983049 UOB983049:UOD983049 UXX983049:UXZ983049 VHT983049:VHV983049 VRP983049:VRR983049 WBL983049:WBN983049 WLH983049:WLJ983049 D8:F9 WVB9:WVD9 WVD8:WVF8 WLF9:WLH9 WLH8:WLJ8 WBJ9:WBL9 WBL8:WBN8 VRN9:VRP9 VRP8:VRR8 VHR9:VHT9 VHT8:VHV8 UXV9:UXX9 UXX8:UXZ8 UNZ9:UOB9 UOB8:UOD8 UED9:UEF9 UEF8:UEH8 TUH9:TUJ9 TUJ8:TUL8 TKL9:TKN9 TKN8:TKP8 TAP9:TAR9 TAR8:TAT8 SQT9:SQV9 SQV8:SQX8 SGX9:SGZ9 SGZ8:SHB8 RXB9:RXD9 RXD8:RXF8 RNF9:RNH9 RNH8:RNJ8 RDJ9:RDL9 RDL8:RDN8 QTN9:QTP9 QTP8:QTR8 QJR9:QJT9 QJT8:QJV8 PZV9:PZX9 PZX8:PZZ8 PPZ9:PQB9 PQB8:PQD8 PGD9:PGF9 PGF8:PGH8 OWH9:OWJ9 OWJ8:OWL8 OML9:OMN9 OMN8:OMP8 OCP9:OCR9 OCR8:OCT8 NST9:NSV9 NSV8:NSX8 NIX9:NIZ9 NIZ8:NJB8 MZB9:MZD9 MZD8:MZF8 MPF9:MPH9 MPH8:MPJ8 MFJ9:MFL9 MFL8:MFN8 LVN9:LVP9 LVP8:LVR8 LLR9:LLT9 LLT8:LLV8 LBV9:LBX9 LBX8:LBZ8 KRZ9:KSB9 KSB8:KSD8 KID9:KIF9 KIF8:KIH8 JYH9:JYJ9 JYJ8:JYL8 JOL9:JON9 JON8:JOP8 JEP9:JER9 JER8:JET8 IUT9:IUV9 IUV8:IUX8 IKX9:IKZ9 IKZ8:ILB8 IBB9:IBD9 IBD8:IBF8 HRF9:HRH9 HRH8:HRJ8 HHJ9:HHL9 HHL8:HHN8 GXN9:GXP9 GXP8:GXR8 GNR9:GNT9 GNT8:GNV8 GDV9:GDX9 GDX8:GDZ8 FTZ9:FUB9 FUB8:FUD8 FKD9:FKF9 FKF8:FKH8 FAH9:FAJ9 FAJ8:FAL8 EQL9:EQN9 EQN8:EQP8 EGP9:EGR9 EGR8:EGT8 DWT9:DWV9 DWV8:DWX8 DMX9:DMZ9 DMZ8:DNB8 DDB9:DDD9 DDD8:DDF8 CTF9:CTH9 CTH8:CTJ8 CJJ9:CJL9 CJL8:CJN8 BZN9:BZP9 BZP8:BZR8 BPR9:BPT9 BPT8:BPV8 BFV9:BFX9 BFX8:BFZ8 AVZ9:AWB9 AWB8:AWD8 AMD9:AMF9 AMF8:AMH8 ACH9:ACJ9 ACJ8:ACL8 SL9:SN9 SN8:SP8 IP9:IR9 IR8:IT8"/>
    <dataValidation imeMode="hiragana" allowBlank="1" showInputMessage="1" showErrorMessage="1" sqref="D7:F7 IR7:IT7 SN7:SP7 ACJ7:ACL7 AMF7:AMH7 AWB7:AWD7 BFX7:BFZ7 BPT7:BPV7 BZP7:BZR7 CJL7:CJN7 CTH7:CTJ7 DDD7:DDF7 DMZ7:DNB7 DWV7:DWX7 EGR7:EGT7 EQN7:EQP7 FAJ7:FAL7 FKF7:FKH7 FUB7:FUD7 GDX7:GDZ7 GNT7:GNV7 GXP7:GXR7 HHL7:HHN7 HRH7:HRJ7 IBD7:IBF7 IKZ7:ILB7 IUV7:IUX7 JER7:JET7 JON7:JOP7 JYJ7:JYL7 KIF7:KIH7 KSB7:KSD7 LBX7:LBZ7 LLT7:LLV7 LVP7:LVR7 MFL7:MFN7 MPH7:MPJ7 MZD7:MZF7 NIZ7:NJB7 NSV7:NSX7 OCR7:OCT7 OMN7:OMP7 OWJ7:OWL7 PGF7:PGH7 PQB7:PQD7 PZX7:PZZ7 QJT7:QJV7 QTP7:QTR7 RDL7:RDN7 RNH7:RNJ7 RXD7:RXF7 SGZ7:SHB7 SQV7:SQX7 TAR7:TAT7 TKN7:TKP7 TUJ7:TUL7 UEF7:UEH7 UOB7:UOD7 UXX7:UXZ7 VHT7:VHV7 VRP7:VRR7 WBL7:WBN7 WLH7:WLJ7 WVD7:WVF7 D65544:F65544 IR65544:IT65544 SN65544:SP65544 ACJ65544:ACL65544 AMF65544:AMH65544 AWB65544:AWD65544 BFX65544:BFZ65544 BPT65544:BPV65544 BZP65544:BZR65544 CJL65544:CJN65544 CTH65544:CTJ65544 DDD65544:DDF65544 DMZ65544:DNB65544 DWV65544:DWX65544 EGR65544:EGT65544 EQN65544:EQP65544 FAJ65544:FAL65544 FKF65544:FKH65544 FUB65544:FUD65544 GDX65544:GDZ65544 GNT65544:GNV65544 GXP65544:GXR65544 HHL65544:HHN65544 HRH65544:HRJ65544 IBD65544:IBF65544 IKZ65544:ILB65544 IUV65544:IUX65544 JER65544:JET65544 JON65544:JOP65544 JYJ65544:JYL65544 KIF65544:KIH65544 KSB65544:KSD65544 LBX65544:LBZ65544 LLT65544:LLV65544 LVP65544:LVR65544 MFL65544:MFN65544 MPH65544:MPJ65544 MZD65544:MZF65544 NIZ65544:NJB65544 NSV65544:NSX65544 OCR65544:OCT65544 OMN65544:OMP65544 OWJ65544:OWL65544 PGF65544:PGH65544 PQB65544:PQD65544 PZX65544:PZZ65544 QJT65544:QJV65544 QTP65544:QTR65544 RDL65544:RDN65544 RNH65544:RNJ65544 RXD65544:RXF65544 SGZ65544:SHB65544 SQV65544:SQX65544 TAR65544:TAT65544 TKN65544:TKP65544 TUJ65544:TUL65544 UEF65544:UEH65544 UOB65544:UOD65544 UXX65544:UXZ65544 VHT65544:VHV65544 VRP65544:VRR65544 WBL65544:WBN65544 WLH65544:WLJ65544 WVD65544:WVF65544 D131080:F131080 IR131080:IT131080 SN131080:SP131080 ACJ131080:ACL131080 AMF131080:AMH131080 AWB131080:AWD131080 BFX131080:BFZ131080 BPT131080:BPV131080 BZP131080:BZR131080 CJL131080:CJN131080 CTH131080:CTJ131080 DDD131080:DDF131080 DMZ131080:DNB131080 DWV131080:DWX131080 EGR131080:EGT131080 EQN131080:EQP131080 FAJ131080:FAL131080 FKF131080:FKH131080 FUB131080:FUD131080 GDX131080:GDZ131080 GNT131080:GNV131080 GXP131080:GXR131080 HHL131080:HHN131080 HRH131080:HRJ131080 IBD131080:IBF131080 IKZ131080:ILB131080 IUV131080:IUX131080 JER131080:JET131080 JON131080:JOP131080 JYJ131080:JYL131080 KIF131080:KIH131080 KSB131080:KSD131080 LBX131080:LBZ131080 LLT131080:LLV131080 LVP131080:LVR131080 MFL131080:MFN131080 MPH131080:MPJ131080 MZD131080:MZF131080 NIZ131080:NJB131080 NSV131080:NSX131080 OCR131080:OCT131080 OMN131080:OMP131080 OWJ131080:OWL131080 PGF131080:PGH131080 PQB131080:PQD131080 PZX131080:PZZ131080 QJT131080:QJV131080 QTP131080:QTR131080 RDL131080:RDN131080 RNH131080:RNJ131080 RXD131080:RXF131080 SGZ131080:SHB131080 SQV131080:SQX131080 TAR131080:TAT131080 TKN131080:TKP131080 TUJ131080:TUL131080 UEF131080:UEH131080 UOB131080:UOD131080 UXX131080:UXZ131080 VHT131080:VHV131080 VRP131080:VRR131080 WBL131080:WBN131080 WLH131080:WLJ131080 WVD131080:WVF131080 D196616:F196616 IR196616:IT196616 SN196616:SP196616 ACJ196616:ACL196616 AMF196616:AMH196616 AWB196616:AWD196616 BFX196616:BFZ196616 BPT196616:BPV196616 BZP196616:BZR196616 CJL196616:CJN196616 CTH196616:CTJ196616 DDD196616:DDF196616 DMZ196616:DNB196616 DWV196616:DWX196616 EGR196616:EGT196616 EQN196616:EQP196616 FAJ196616:FAL196616 FKF196616:FKH196616 FUB196616:FUD196616 GDX196616:GDZ196616 GNT196616:GNV196616 GXP196616:GXR196616 HHL196616:HHN196616 HRH196616:HRJ196616 IBD196616:IBF196616 IKZ196616:ILB196616 IUV196616:IUX196616 JER196616:JET196616 JON196616:JOP196616 JYJ196616:JYL196616 KIF196616:KIH196616 KSB196616:KSD196616 LBX196616:LBZ196616 LLT196616:LLV196616 LVP196616:LVR196616 MFL196616:MFN196616 MPH196616:MPJ196616 MZD196616:MZF196616 NIZ196616:NJB196616 NSV196616:NSX196616 OCR196616:OCT196616 OMN196616:OMP196616 OWJ196616:OWL196616 PGF196616:PGH196616 PQB196616:PQD196616 PZX196616:PZZ196616 QJT196616:QJV196616 QTP196616:QTR196616 RDL196616:RDN196616 RNH196616:RNJ196616 RXD196616:RXF196616 SGZ196616:SHB196616 SQV196616:SQX196616 TAR196616:TAT196616 TKN196616:TKP196616 TUJ196616:TUL196616 UEF196616:UEH196616 UOB196616:UOD196616 UXX196616:UXZ196616 VHT196616:VHV196616 VRP196616:VRR196616 WBL196616:WBN196616 WLH196616:WLJ196616 WVD196616:WVF196616 D262152:F262152 IR262152:IT262152 SN262152:SP262152 ACJ262152:ACL262152 AMF262152:AMH262152 AWB262152:AWD262152 BFX262152:BFZ262152 BPT262152:BPV262152 BZP262152:BZR262152 CJL262152:CJN262152 CTH262152:CTJ262152 DDD262152:DDF262152 DMZ262152:DNB262152 DWV262152:DWX262152 EGR262152:EGT262152 EQN262152:EQP262152 FAJ262152:FAL262152 FKF262152:FKH262152 FUB262152:FUD262152 GDX262152:GDZ262152 GNT262152:GNV262152 GXP262152:GXR262152 HHL262152:HHN262152 HRH262152:HRJ262152 IBD262152:IBF262152 IKZ262152:ILB262152 IUV262152:IUX262152 JER262152:JET262152 JON262152:JOP262152 JYJ262152:JYL262152 KIF262152:KIH262152 KSB262152:KSD262152 LBX262152:LBZ262152 LLT262152:LLV262152 LVP262152:LVR262152 MFL262152:MFN262152 MPH262152:MPJ262152 MZD262152:MZF262152 NIZ262152:NJB262152 NSV262152:NSX262152 OCR262152:OCT262152 OMN262152:OMP262152 OWJ262152:OWL262152 PGF262152:PGH262152 PQB262152:PQD262152 PZX262152:PZZ262152 QJT262152:QJV262152 QTP262152:QTR262152 RDL262152:RDN262152 RNH262152:RNJ262152 RXD262152:RXF262152 SGZ262152:SHB262152 SQV262152:SQX262152 TAR262152:TAT262152 TKN262152:TKP262152 TUJ262152:TUL262152 UEF262152:UEH262152 UOB262152:UOD262152 UXX262152:UXZ262152 VHT262152:VHV262152 VRP262152:VRR262152 WBL262152:WBN262152 WLH262152:WLJ262152 WVD262152:WVF262152 D327688:F327688 IR327688:IT327688 SN327688:SP327688 ACJ327688:ACL327688 AMF327688:AMH327688 AWB327688:AWD327688 BFX327688:BFZ327688 BPT327688:BPV327688 BZP327688:BZR327688 CJL327688:CJN327688 CTH327688:CTJ327688 DDD327688:DDF327688 DMZ327688:DNB327688 DWV327688:DWX327688 EGR327688:EGT327688 EQN327688:EQP327688 FAJ327688:FAL327688 FKF327688:FKH327688 FUB327688:FUD327688 GDX327688:GDZ327688 GNT327688:GNV327688 GXP327688:GXR327688 HHL327688:HHN327688 HRH327688:HRJ327688 IBD327688:IBF327688 IKZ327688:ILB327688 IUV327688:IUX327688 JER327688:JET327688 JON327688:JOP327688 JYJ327688:JYL327688 KIF327688:KIH327688 KSB327688:KSD327688 LBX327688:LBZ327688 LLT327688:LLV327688 LVP327688:LVR327688 MFL327688:MFN327688 MPH327688:MPJ327688 MZD327688:MZF327688 NIZ327688:NJB327688 NSV327688:NSX327688 OCR327688:OCT327688 OMN327688:OMP327688 OWJ327688:OWL327688 PGF327688:PGH327688 PQB327688:PQD327688 PZX327688:PZZ327688 QJT327688:QJV327688 QTP327688:QTR327688 RDL327688:RDN327688 RNH327688:RNJ327688 RXD327688:RXF327688 SGZ327688:SHB327688 SQV327688:SQX327688 TAR327688:TAT327688 TKN327688:TKP327688 TUJ327688:TUL327688 UEF327688:UEH327688 UOB327688:UOD327688 UXX327688:UXZ327688 VHT327688:VHV327688 VRP327688:VRR327688 WBL327688:WBN327688 WLH327688:WLJ327688 WVD327688:WVF327688 D393224:F393224 IR393224:IT393224 SN393224:SP393224 ACJ393224:ACL393224 AMF393224:AMH393224 AWB393224:AWD393224 BFX393224:BFZ393224 BPT393224:BPV393224 BZP393224:BZR393224 CJL393224:CJN393224 CTH393224:CTJ393224 DDD393224:DDF393224 DMZ393224:DNB393224 DWV393224:DWX393224 EGR393224:EGT393224 EQN393224:EQP393224 FAJ393224:FAL393224 FKF393224:FKH393224 FUB393224:FUD393224 GDX393224:GDZ393224 GNT393224:GNV393224 GXP393224:GXR393224 HHL393224:HHN393224 HRH393224:HRJ393224 IBD393224:IBF393224 IKZ393224:ILB393224 IUV393224:IUX393224 JER393224:JET393224 JON393224:JOP393224 JYJ393224:JYL393224 KIF393224:KIH393224 KSB393224:KSD393224 LBX393224:LBZ393224 LLT393224:LLV393224 LVP393224:LVR393224 MFL393224:MFN393224 MPH393224:MPJ393224 MZD393224:MZF393224 NIZ393224:NJB393224 NSV393224:NSX393224 OCR393224:OCT393224 OMN393224:OMP393224 OWJ393224:OWL393224 PGF393224:PGH393224 PQB393224:PQD393224 PZX393224:PZZ393224 QJT393224:QJV393224 QTP393224:QTR393224 RDL393224:RDN393224 RNH393224:RNJ393224 RXD393224:RXF393224 SGZ393224:SHB393224 SQV393224:SQX393224 TAR393224:TAT393224 TKN393224:TKP393224 TUJ393224:TUL393224 UEF393224:UEH393224 UOB393224:UOD393224 UXX393224:UXZ393224 VHT393224:VHV393224 VRP393224:VRR393224 WBL393224:WBN393224 WLH393224:WLJ393224 WVD393224:WVF393224 D458760:F458760 IR458760:IT458760 SN458760:SP458760 ACJ458760:ACL458760 AMF458760:AMH458760 AWB458760:AWD458760 BFX458760:BFZ458760 BPT458760:BPV458760 BZP458760:BZR458760 CJL458760:CJN458760 CTH458760:CTJ458760 DDD458760:DDF458760 DMZ458760:DNB458760 DWV458760:DWX458760 EGR458760:EGT458760 EQN458760:EQP458760 FAJ458760:FAL458760 FKF458760:FKH458760 FUB458760:FUD458760 GDX458760:GDZ458760 GNT458760:GNV458760 GXP458760:GXR458760 HHL458760:HHN458760 HRH458760:HRJ458760 IBD458760:IBF458760 IKZ458760:ILB458760 IUV458760:IUX458760 JER458760:JET458760 JON458760:JOP458760 JYJ458760:JYL458760 KIF458760:KIH458760 KSB458760:KSD458760 LBX458760:LBZ458760 LLT458760:LLV458760 LVP458760:LVR458760 MFL458760:MFN458760 MPH458760:MPJ458760 MZD458760:MZF458760 NIZ458760:NJB458760 NSV458760:NSX458760 OCR458760:OCT458760 OMN458760:OMP458760 OWJ458760:OWL458760 PGF458760:PGH458760 PQB458760:PQD458760 PZX458760:PZZ458760 QJT458760:QJV458760 QTP458760:QTR458760 RDL458760:RDN458760 RNH458760:RNJ458760 RXD458760:RXF458760 SGZ458760:SHB458760 SQV458760:SQX458760 TAR458760:TAT458760 TKN458760:TKP458760 TUJ458760:TUL458760 UEF458760:UEH458760 UOB458760:UOD458760 UXX458760:UXZ458760 VHT458760:VHV458760 VRP458760:VRR458760 WBL458760:WBN458760 WLH458760:WLJ458760 WVD458760:WVF458760 D524296:F524296 IR524296:IT524296 SN524296:SP524296 ACJ524296:ACL524296 AMF524296:AMH524296 AWB524296:AWD524296 BFX524296:BFZ524296 BPT524296:BPV524296 BZP524296:BZR524296 CJL524296:CJN524296 CTH524296:CTJ524296 DDD524296:DDF524296 DMZ524296:DNB524296 DWV524296:DWX524296 EGR524296:EGT524296 EQN524296:EQP524296 FAJ524296:FAL524296 FKF524296:FKH524296 FUB524296:FUD524296 GDX524296:GDZ524296 GNT524296:GNV524296 GXP524296:GXR524296 HHL524296:HHN524296 HRH524296:HRJ524296 IBD524296:IBF524296 IKZ524296:ILB524296 IUV524296:IUX524296 JER524296:JET524296 JON524296:JOP524296 JYJ524296:JYL524296 KIF524296:KIH524296 KSB524296:KSD524296 LBX524296:LBZ524296 LLT524296:LLV524296 LVP524296:LVR524296 MFL524296:MFN524296 MPH524296:MPJ524296 MZD524296:MZF524296 NIZ524296:NJB524296 NSV524296:NSX524296 OCR524296:OCT524296 OMN524296:OMP524296 OWJ524296:OWL524296 PGF524296:PGH524296 PQB524296:PQD524296 PZX524296:PZZ524296 QJT524296:QJV524296 QTP524296:QTR524296 RDL524296:RDN524296 RNH524296:RNJ524296 RXD524296:RXF524296 SGZ524296:SHB524296 SQV524296:SQX524296 TAR524296:TAT524296 TKN524296:TKP524296 TUJ524296:TUL524296 UEF524296:UEH524296 UOB524296:UOD524296 UXX524296:UXZ524296 VHT524296:VHV524296 VRP524296:VRR524296 WBL524296:WBN524296 WLH524296:WLJ524296 WVD524296:WVF524296 D589832:F589832 IR589832:IT589832 SN589832:SP589832 ACJ589832:ACL589832 AMF589832:AMH589832 AWB589832:AWD589832 BFX589832:BFZ589832 BPT589832:BPV589832 BZP589832:BZR589832 CJL589832:CJN589832 CTH589832:CTJ589832 DDD589832:DDF589832 DMZ589832:DNB589832 DWV589832:DWX589832 EGR589832:EGT589832 EQN589832:EQP589832 FAJ589832:FAL589832 FKF589832:FKH589832 FUB589832:FUD589832 GDX589832:GDZ589832 GNT589832:GNV589832 GXP589832:GXR589832 HHL589832:HHN589832 HRH589832:HRJ589832 IBD589832:IBF589832 IKZ589832:ILB589832 IUV589832:IUX589832 JER589832:JET589832 JON589832:JOP589832 JYJ589832:JYL589832 KIF589832:KIH589832 KSB589832:KSD589832 LBX589832:LBZ589832 LLT589832:LLV589832 LVP589832:LVR589832 MFL589832:MFN589832 MPH589832:MPJ589832 MZD589832:MZF589832 NIZ589832:NJB589832 NSV589832:NSX589832 OCR589832:OCT589832 OMN589832:OMP589832 OWJ589832:OWL589832 PGF589832:PGH589832 PQB589832:PQD589832 PZX589832:PZZ589832 QJT589832:QJV589832 QTP589832:QTR589832 RDL589832:RDN589832 RNH589832:RNJ589832 RXD589832:RXF589832 SGZ589832:SHB589832 SQV589832:SQX589832 TAR589832:TAT589832 TKN589832:TKP589832 TUJ589832:TUL589832 UEF589832:UEH589832 UOB589832:UOD589832 UXX589832:UXZ589832 VHT589832:VHV589832 VRP589832:VRR589832 WBL589832:WBN589832 WLH589832:WLJ589832 WVD589832:WVF589832 D655368:F655368 IR655368:IT655368 SN655368:SP655368 ACJ655368:ACL655368 AMF655368:AMH655368 AWB655368:AWD655368 BFX655368:BFZ655368 BPT655368:BPV655368 BZP655368:BZR655368 CJL655368:CJN655368 CTH655368:CTJ655368 DDD655368:DDF655368 DMZ655368:DNB655368 DWV655368:DWX655368 EGR655368:EGT655368 EQN655368:EQP655368 FAJ655368:FAL655368 FKF655368:FKH655368 FUB655368:FUD655368 GDX655368:GDZ655368 GNT655368:GNV655368 GXP655368:GXR655368 HHL655368:HHN655368 HRH655368:HRJ655368 IBD655368:IBF655368 IKZ655368:ILB655368 IUV655368:IUX655368 JER655368:JET655368 JON655368:JOP655368 JYJ655368:JYL655368 KIF655368:KIH655368 KSB655368:KSD655368 LBX655368:LBZ655368 LLT655368:LLV655368 LVP655368:LVR655368 MFL655368:MFN655368 MPH655368:MPJ655368 MZD655368:MZF655368 NIZ655368:NJB655368 NSV655368:NSX655368 OCR655368:OCT655368 OMN655368:OMP655368 OWJ655368:OWL655368 PGF655368:PGH655368 PQB655368:PQD655368 PZX655368:PZZ655368 QJT655368:QJV655368 QTP655368:QTR655368 RDL655368:RDN655368 RNH655368:RNJ655368 RXD655368:RXF655368 SGZ655368:SHB655368 SQV655368:SQX655368 TAR655368:TAT655368 TKN655368:TKP655368 TUJ655368:TUL655368 UEF655368:UEH655368 UOB655368:UOD655368 UXX655368:UXZ655368 VHT655368:VHV655368 VRP655368:VRR655368 WBL655368:WBN655368 WLH655368:WLJ655368 WVD655368:WVF655368 D720904:F720904 IR720904:IT720904 SN720904:SP720904 ACJ720904:ACL720904 AMF720904:AMH720904 AWB720904:AWD720904 BFX720904:BFZ720904 BPT720904:BPV720904 BZP720904:BZR720904 CJL720904:CJN720904 CTH720904:CTJ720904 DDD720904:DDF720904 DMZ720904:DNB720904 DWV720904:DWX720904 EGR720904:EGT720904 EQN720904:EQP720904 FAJ720904:FAL720904 FKF720904:FKH720904 FUB720904:FUD720904 GDX720904:GDZ720904 GNT720904:GNV720904 GXP720904:GXR720904 HHL720904:HHN720904 HRH720904:HRJ720904 IBD720904:IBF720904 IKZ720904:ILB720904 IUV720904:IUX720904 JER720904:JET720904 JON720904:JOP720904 JYJ720904:JYL720904 KIF720904:KIH720904 KSB720904:KSD720904 LBX720904:LBZ720904 LLT720904:LLV720904 LVP720904:LVR720904 MFL720904:MFN720904 MPH720904:MPJ720904 MZD720904:MZF720904 NIZ720904:NJB720904 NSV720904:NSX720904 OCR720904:OCT720904 OMN720904:OMP720904 OWJ720904:OWL720904 PGF720904:PGH720904 PQB720904:PQD720904 PZX720904:PZZ720904 QJT720904:QJV720904 QTP720904:QTR720904 RDL720904:RDN720904 RNH720904:RNJ720904 RXD720904:RXF720904 SGZ720904:SHB720904 SQV720904:SQX720904 TAR720904:TAT720904 TKN720904:TKP720904 TUJ720904:TUL720904 UEF720904:UEH720904 UOB720904:UOD720904 UXX720904:UXZ720904 VHT720904:VHV720904 VRP720904:VRR720904 WBL720904:WBN720904 WLH720904:WLJ720904 WVD720904:WVF720904 D786440:F786440 IR786440:IT786440 SN786440:SP786440 ACJ786440:ACL786440 AMF786440:AMH786440 AWB786440:AWD786440 BFX786440:BFZ786440 BPT786440:BPV786440 BZP786440:BZR786440 CJL786440:CJN786440 CTH786440:CTJ786440 DDD786440:DDF786440 DMZ786440:DNB786440 DWV786440:DWX786440 EGR786440:EGT786440 EQN786440:EQP786440 FAJ786440:FAL786440 FKF786440:FKH786440 FUB786440:FUD786440 GDX786440:GDZ786440 GNT786440:GNV786440 GXP786440:GXR786440 HHL786440:HHN786440 HRH786440:HRJ786440 IBD786440:IBF786440 IKZ786440:ILB786440 IUV786440:IUX786440 JER786440:JET786440 JON786440:JOP786440 JYJ786440:JYL786440 KIF786440:KIH786440 KSB786440:KSD786440 LBX786440:LBZ786440 LLT786440:LLV786440 LVP786440:LVR786440 MFL786440:MFN786440 MPH786440:MPJ786440 MZD786440:MZF786440 NIZ786440:NJB786440 NSV786440:NSX786440 OCR786440:OCT786440 OMN786440:OMP786440 OWJ786440:OWL786440 PGF786440:PGH786440 PQB786440:PQD786440 PZX786440:PZZ786440 QJT786440:QJV786440 QTP786440:QTR786440 RDL786440:RDN786440 RNH786440:RNJ786440 RXD786440:RXF786440 SGZ786440:SHB786440 SQV786440:SQX786440 TAR786440:TAT786440 TKN786440:TKP786440 TUJ786440:TUL786440 UEF786440:UEH786440 UOB786440:UOD786440 UXX786440:UXZ786440 VHT786440:VHV786440 VRP786440:VRR786440 WBL786440:WBN786440 WLH786440:WLJ786440 WVD786440:WVF786440 D851976:F851976 IR851976:IT851976 SN851976:SP851976 ACJ851976:ACL851976 AMF851976:AMH851976 AWB851976:AWD851976 BFX851976:BFZ851976 BPT851976:BPV851976 BZP851976:BZR851976 CJL851976:CJN851976 CTH851976:CTJ851976 DDD851976:DDF851976 DMZ851976:DNB851976 DWV851976:DWX851976 EGR851976:EGT851976 EQN851976:EQP851976 FAJ851976:FAL851976 FKF851976:FKH851976 FUB851976:FUD851976 GDX851976:GDZ851976 GNT851976:GNV851976 GXP851976:GXR851976 HHL851976:HHN851976 HRH851976:HRJ851976 IBD851976:IBF851976 IKZ851976:ILB851976 IUV851976:IUX851976 JER851976:JET851976 JON851976:JOP851976 JYJ851976:JYL851976 KIF851976:KIH851976 KSB851976:KSD851976 LBX851976:LBZ851976 LLT851976:LLV851976 LVP851976:LVR851976 MFL851976:MFN851976 MPH851976:MPJ851976 MZD851976:MZF851976 NIZ851976:NJB851976 NSV851976:NSX851976 OCR851976:OCT851976 OMN851976:OMP851976 OWJ851976:OWL851976 PGF851976:PGH851976 PQB851976:PQD851976 PZX851976:PZZ851976 QJT851976:QJV851976 QTP851976:QTR851976 RDL851976:RDN851976 RNH851976:RNJ851976 RXD851976:RXF851976 SGZ851976:SHB851976 SQV851976:SQX851976 TAR851976:TAT851976 TKN851976:TKP851976 TUJ851976:TUL851976 UEF851976:UEH851976 UOB851976:UOD851976 UXX851976:UXZ851976 VHT851976:VHV851976 VRP851976:VRR851976 WBL851976:WBN851976 WLH851976:WLJ851976 WVD851976:WVF851976 D917512:F917512 IR917512:IT917512 SN917512:SP917512 ACJ917512:ACL917512 AMF917512:AMH917512 AWB917512:AWD917512 BFX917512:BFZ917512 BPT917512:BPV917512 BZP917512:BZR917512 CJL917512:CJN917512 CTH917512:CTJ917512 DDD917512:DDF917512 DMZ917512:DNB917512 DWV917512:DWX917512 EGR917512:EGT917512 EQN917512:EQP917512 FAJ917512:FAL917512 FKF917512:FKH917512 FUB917512:FUD917512 GDX917512:GDZ917512 GNT917512:GNV917512 GXP917512:GXR917512 HHL917512:HHN917512 HRH917512:HRJ917512 IBD917512:IBF917512 IKZ917512:ILB917512 IUV917512:IUX917512 JER917512:JET917512 JON917512:JOP917512 JYJ917512:JYL917512 KIF917512:KIH917512 KSB917512:KSD917512 LBX917512:LBZ917512 LLT917512:LLV917512 LVP917512:LVR917512 MFL917512:MFN917512 MPH917512:MPJ917512 MZD917512:MZF917512 NIZ917512:NJB917512 NSV917512:NSX917512 OCR917512:OCT917512 OMN917512:OMP917512 OWJ917512:OWL917512 PGF917512:PGH917512 PQB917512:PQD917512 PZX917512:PZZ917512 QJT917512:QJV917512 QTP917512:QTR917512 RDL917512:RDN917512 RNH917512:RNJ917512 RXD917512:RXF917512 SGZ917512:SHB917512 SQV917512:SQX917512 TAR917512:TAT917512 TKN917512:TKP917512 TUJ917512:TUL917512 UEF917512:UEH917512 UOB917512:UOD917512 UXX917512:UXZ917512 VHT917512:VHV917512 VRP917512:VRR917512 WBL917512:WBN917512 WLH917512:WLJ917512 WVD917512:WVF917512 D983048:F983048 IR983048:IT983048 SN983048:SP983048 ACJ983048:ACL983048 AMF983048:AMH983048 AWB983048:AWD983048 BFX983048:BFZ983048 BPT983048:BPV983048 BZP983048:BZR983048 CJL983048:CJN983048 CTH983048:CTJ983048 DDD983048:DDF983048 DMZ983048:DNB983048 DWV983048:DWX983048 EGR983048:EGT983048 EQN983048:EQP983048 FAJ983048:FAL983048 FKF983048:FKH983048 FUB983048:FUD983048 GDX983048:GDZ983048 GNT983048:GNV983048 GXP983048:GXR983048 HHL983048:HHN983048 HRH983048:HRJ983048 IBD983048:IBF983048 IKZ983048:ILB983048 IUV983048:IUX983048 JER983048:JET983048 JON983048:JOP983048 JYJ983048:JYL983048 KIF983048:KIH983048 KSB983048:KSD983048 LBX983048:LBZ983048 LLT983048:LLV983048 LVP983048:LVR983048 MFL983048:MFN983048 MPH983048:MPJ983048 MZD983048:MZF983048 NIZ983048:NJB983048 NSV983048:NSX983048 OCR983048:OCT983048 OMN983048:OMP983048 OWJ983048:OWL983048 PGF983048:PGH983048 PQB983048:PQD983048 PZX983048:PZZ983048 QJT983048:QJV983048 QTP983048:QTR983048 RDL983048:RDN983048 RNH983048:RNJ983048 RXD983048:RXF983048 SGZ983048:SHB983048 SQV983048:SQX983048 TAR983048:TAT983048 TKN983048:TKP983048 TUJ983048:TUL983048 UEF983048:UEH983048 UOB983048:UOD983048 UXX983048:UXZ983048 VHT983048:VHV983048 VRP983048:VRR983048 WBL983048:WBN983048 WLH983048:WLJ983048 WVD983048:WVF983048 D2:F2"/>
    <dataValidation imeMode="halfKatakana" allowBlank="1" showInputMessage="1" showErrorMessage="1" sqref="D6:F6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WVD6:WVF6 D65543:F65543 IR65543:IT65543 SN65543:SP65543 ACJ65543:ACL65543 AMF65543:AMH65543 AWB65543:AWD65543 BFX65543:BFZ65543 BPT65543:BPV65543 BZP65543:BZR65543 CJL65543:CJN65543 CTH65543:CTJ65543 DDD65543:DDF65543 DMZ65543:DNB65543 DWV65543:DWX65543 EGR65543:EGT65543 EQN65543:EQP65543 FAJ65543:FAL65543 FKF65543:FKH65543 FUB65543:FUD65543 GDX65543:GDZ65543 GNT65543:GNV65543 GXP65543:GXR65543 HHL65543:HHN65543 HRH65543:HRJ65543 IBD65543:IBF65543 IKZ65543:ILB65543 IUV65543:IUX65543 JER65543:JET65543 JON65543:JOP65543 JYJ65543:JYL65543 KIF65543:KIH65543 KSB65543:KSD65543 LBX65543:LBZ65543 LLT65543:LLV65543 LVP65543:LVR65543 MFL65543:MFN65543 MPH65543:MPJ65543 MZD65543:MZF65543 NIZ65543:NJB65543 NSV65543:NSX65543 OCR65543:OCT65543 OMN65543:OMP65543 OWJ65543:OWL65543 PGF65543:PGH65543 PQB65543:PQD65543 PZX65543:PZZ65543 QJT65543:QJV65543 QTP65543:QTR65543 RDL65543:RDN65543 RNH65543:RNJ65543 RXD65543:RXF65543 SGZ65543:SHB65543 SQV65543:SQX65543 TAR65543:TAT65543 TKN65543:TKP65543 TUJ65543:TUL65543 UEF65543:UEH65543 UOB65543:UOD65543 UXX65543:UXZ65543 VHT65543:VHV65543 VRP65543:VRR65543 WBL65543:WBN65543 WLH65543:WLJ65543 WVD65543:WVF65543 D131079:F131079 IR131079:IT131079 SN131079:SP131079 ACJ131079:ACL131079 AMF131079:AMH131079 AWB131079:AWD131079 BFX131079:BFZ131079 BPT131079:BPV131079 BZP131079:BZR131079 CJL131079:CJN131079 CTH131079:CTJ131079 DDD131079:DDF131079 DMZ131079:DNB131079 DWV131079:DWX131079 EGR131079:EGT131079 EQN131079:EQP131079 FAJ131079:FAL131079 FKF131079:FKH131079 FUB131079:FUD131079 GDX131079:GDZ131079 GNT131079:GNV131079 GXP131079:GXR131079 HHL131079:HHN131079 HRH131079:HRJ131079 IBD131079:IBF131079 IKZ131079:ILB131079 IUV131079:IUX131079 JER131079:JET131079 JON131079:JOP131079 JYJ131079:JYL131079 KIF131079:KIH131079 KSB131079:KSD131079 LBX131079:LBZ131079 LLT131079:LLV131079 LVP131079:LVR131079 MFL131079:MFN131079 MPH131079:MPJ131079 MZD131079:MZF131079 NIZ131079:NJB131079 NSV131079:NSX131079 OCR131079:OCT131079 OMN131079:OMP131079 OWJ131079:OWL131079 PGF131079:PGH131079 PQB131079:PQD131079 PZX131079:PZZ131079 QJT131079:QJV131079 QTP131079:QTR131079 RDL131079:RDN131079 RNH131079:RNJ131079 RXD131079:RXF131079 SGZ131079:SHB131079 SQV131079:SQX131079 TAR131079:TAT131079 TKN131079:TKP131079 TUJ131079:TUL131079 UEF131079:UEH131079 UOB131079:UOD131079 UXX131079:UXZ131079 VHT131079:VHV131079 VRP131079:VRR131079 WBL131079:WBN131079 WLH131079:WLJ131079 WVD131079:WVF131079 D196615:F196615 IR196615:IT196615 SN196615:SP196615 ACJ196615:ACL196615 AMF196615:AMH196615 AWB196615:AWD196615 BFX196615:BFZ196615 BPT196615:BPV196615 BZP196615:BZR196615 CJL196615:CJN196615 CTH196615:CTJ196615 DDD196615:DDF196615 DMZ196615:DNB196615 DWV196615:DWX196615 EGR196615:EGT196615 EQN196615:EQP196615 FAJ196615:FAL196615 FKF196615:FKH196615 FUB196615:FUD196615 GDX196615:GDZ196615 GNT196615:GNV196615 GXP196615:GXR196615 HHL196615:HHN196615 HRH196615:HRJ196615 IBD196615:IBF196615 IKZ196615:ILB196615 IUV196615:IUX196615 JER196615:JET196615 JON196615:JOP196615 JYJ196615:JYL196615 KIF196615:KIH196615 KSB196615:KSD196615 LBX196615:LBZ196615 LLT196615:LLV196615 LVP196615:LVR196615 MFL196615:MFN196615 MPH196615:MPJ196615 MZD196615:MZF196615 NIZ196615:NJB196615 NSV196615:NSX196615 OCR196615:OCT196615 OMN196615:OMP196615 OWJ196615:OWL196615 PGF196615:PGH196615 PQB196615:PQD196615 PZX196615:PZZ196615 QJT196615:QJV196615 QTP196615:QTR196615 RDL196615:RDN196615 RNH196615:RNJ196615 RXD196615:RXF196615 SGZ196615:SHB196615 SQV196615:SQX196615 TAR196615:TAT196615 TKN196615:TKP196615 TUJ196615:TUL196615 UEF196615:UEH196615 UOB196615:UOD196615 UXX196615:UXZ196615 VHT196615:VHV196615 VRP196615:VRR196615 WBL196615:WBN196615 WLH196615:WLJ196615 WVD196615:WVF196615 D262151:F262151 IR262151:IT262151 SN262151:SP262151 ACJ262151:ACL262151 AMF262151:AMH262151 AWB262151:AWD262151 BFX262151:BFZ262151 BPT262151:BPV262151 BZP262151:BZR262151 CJL262151:CJN262151 CTH262151:CTJ262151 DDD262151:DDF262151 DMZ262151:DNB262151 DWV262151:DWX262151 EGR262151:EGT262151 EQN262151:EQP262151 FAJ262151:FAL262151 FKF262151:FKH262151 FUB262151:FUD262151 GDX262151:GDZ262151 GNT262151:GNV262151 GXP262151:GXR262151 HHL262151:HHN262151 HRH262151:HRJ262151 IBD262151:IBF262151 IKZ262151:ILB262151 IUV262151:IUX262151 JER262151:JET262151 JON262151:JOP262151 JYJ262151:JYL262151 KIF262151:KIH262151 KSB262151:KSD262151 LBX262151:LBZ262151 LLT262151:LLV262151 LVP262151:LVR262151 MFL262151:MFN262151 MPH262151:MPJ262151 MZD262151:MZF262151 NIZ262151:NJB262151 NSV262151:NSX262151 OCR262151:OCT262151 OMN262151:OMP262151 OWJ262151:OWL262151 PGF262151:PGH262151 PQB262151:PQD262151 PZX262151:PZZ262151 QJT262151:QJV262151 QTP262151:QTR262151 RDL262151:RDN262151 RNH262151:RNJ262151 RXD262151:RXF262151 SGZ262151:SHB262151 SQV262151:SQX262151 TAR262151:TAT262151 TKN262151:TKP262151 TUJ262151:TUL262151 UEF262151:UEH262151 UOB262151:UOD262151 UXX262151:UXZ262151 VHT262151:VHV262151 VRP262151:VRR262151 WBL262151:WBN262151 WLH262151:WLJ262151 WVD262151:WVF262151 D327687:F327687 IR327687:IT327687 SN327687:SP327687 ACJ327687:ACL327687 AMF327687:AMH327687 AWB327687:AWD327687 BFX327687:BFZ327687 BPT327687:BPV327687 BZP327687:BZR327687 CJL327687:CJN327687 CTH327687:CTJ327687 DDD327687:DDF327687 DMZ327687:DNB327687 DWV327687:DWX327687 EGR327687:EGT327687 EQN327687:EQP327687 FAJ327687:FAL327687 FKF327687:FKH327687 FUB327687:FUD327687 GDX327687:GDZ327687 GNT327687:GNV327687 GXP327687:GXR327687 HHL327687:HHN327687 HRH327687:HRJ327687 IBD327687:IBF327687 IKZ327687:ILB327687 IUV327687:IUX327687 JER327687:JET327687 JON327687:JOP327687 JYJ327687:JYL327687 KIF327687:KIH327687 KSB327687:KSD327687 LBX327687:LBZ327687 LLT327687:LLV327687 LVP327687:LVR327687 MFL327687:MFN327687 MPH327687:MPJ327687 MZD327687:MZF327687 NIZ327687:NJB327687 NSV327687:NSX327687 OCR327687:OCT327687 OMN327687:OMP327687 OWJ327687:OWL327687 PGF327687:PGH327687 PQB327687:PQD327687 PZX327687:PZZ327687 QJT327687:QJV327687 QTP327687:QTR327687 RDL327687:RDN327687 RNH327687:RNJ327687 RXD327687:RXF327687 SGZ327687:SHB327687 SQV327687:SQX327687 TAR327687:TAT327687 TKN327687:TKP327687 TUJ327687:TUL327687 UEF327687:UEH327687 UOB327687:UOD327687 UXX327687:UXZ327687 VHT327687:VHV327687 VRP327687:VRR327687 WBL327687:WBN327687 WLH327687:WLJ327687 WVD327687:WVF327687 D393223:F393223 IR393223:IT393223 SN393223:SP393223 ACJ393223:ACL393223 AMF393223:AMH393223 AWB393223:AWD393223 BFX393223:BFZ393223 BPT393223:BPV393223 BZP393223:BZR393223 CJL393223:CJN393223 CTH393223:CTJ393223 DDD393223:DDF393223 DMZ393223:DNB393223 DWV393223:DWX393223 EGR393223:EGT393223 EQN393223:EQP393223 FAJ393223:FAL393223 FKF393223:FKH393223 FUB393223:FUD393223 GDX393223:GDZ393223 GNT393223:GNV393223 GXP393223:GXR393223 HHL393223:HHN393223 HRH393223:HRJ393223 IBD393223:IBF393223 IKZ393223:ILB393223 IUV393223:IUX393223 JER393223:JET393223 JON393223:JOP393223 JYJ393223:JYL393223 KIF393223:KIH393223 KSB393223:KSD393223 LBX393223:LBZ393223 LLT393223:LLV393223 LVP393223:LVR393223 MFL393223:MFN393223 MPH393223:MPJ393223 MZD393223:MZF393223 NIZ393223:NJB393223 NSV393223:NSX393223 OCR393223:OCT393223 OMN393223:OMP393223 OWJ393223:OWL393223 PGF393223:PGH393223 PQB393223:PQD393223 PZX393223:PZZ393223 QJT393223:QJV393223 QTP393223:QTR393223 RDL393223:RDN393223 RNH393223:RNJ393223 RXD393223:RXF393223 SGZ393223:SHB393223 SQV393223:SQX393223 TAR393223:TAT393223 TKN393223:TKP393223 TUJ393223:TUL393223 UEF393223:UEH393223 UOB393223:UOD393223 UXX393223:UXZ393223 VHT393223:VHV393223 VRP393223:VRR393223 WBL393223:WBN393223 WLH393223:WLJ393223 WVD393223:WVF393223 D458759:F458759 IR458759:IT458759 SN458759:SP458759 ACJ458759:ACL458759 AMF458759:AMH458759 AWB458759:AWD458759 BFX458759:BFZ458759 BPT458759:BPV458759 BZP458759:BZR458759 CJL458759:CJN458759 CTH458759:CTJ458759 DDD458759:DDF458759 DMZ458759:DNB458759 DWV458759:DWX458759 EGR458759:EGT458759 EQN458759:EQP458759 FAJ458759:FAL458759 FKF458759:FKH458759 FUB458759:FUD458759 GDX458759:GDZ458759 GNT458759:GNV458759 GXP458759:GXR458759 HHL458759:HHN458759 HRH458759:HRJ458759 IBD458759:IBF458759 IKZ458759:ILB458759 IUV458759:IUX458759 JER458759:JET458759 JON458759:JOP458759 JYJ458759:JYL458759 KIF458759:KIH458759 KSB458759:KSD458759 LBX458759:LBZ458759 LLT458759:LLV458759 LVP458759:LVR458759 MFL458759:MFN458759 MPH458759:MPJ458759 MZD458759:MZF458759 NIZ458759:NJB458759 NSV458759:NSX458759 OCR458759:OCT458759 OMN458759:OMP458759 OWJ458759:OWL458759 PGF458759:PGH458759 PQB458759:PQD458759 PZX458759:PZZ458759 QJT458759:QJV458759 QTP458759:QTR458759 RDL458759:RDN458759 RNH458759:RNJ458759 RXD458759:RXF458759 SGZ458759:SHB458759 SQV458759:SQX458759 TAR458759:TAT458759 TKN458759:TKP458759 TUJ458759:TUL458759 UEF458759:UEH458759 UOB458759:UOD458759 UXX458759:UXZ458759 VHT458759:VHV458759 VRP458759:VRR458759 WBL458759:WBN458759 WLH458759:WLJ458759 WVD458759:WVF458759 D524295:F524295 IR524295:IT524295 SN524295:SP524295 ACJ524295:ACL524295 AMF524295:AMH524295 AWB524295:AWD524295 BFX524295:BFZ524295 BPT524295:BPV524295 BZP524295:BZR524295 CJL524295:CJN524295 CTH524295:CTJ524295 DDD524295:DDF524295 DMZ524295:DNB524295 DWV524295:DWX524295 EGR524295:EGT524295 EQN524295:EQP524295 FAJ524295:FAL524295 FKF524295:FKH524295 FUB524295:FUD524295 GDX524295:GDZ524295 GNT524295:GNV524295 GXP524295:GXR524295 HHL524295:HHN524295 HRH524295:HRJ524295 IBD524295:IBF524295 IKZ524295:ILB524295 IUV524295:IUX524295 JER524295:JET524295 JON524295:JOP524295 JYJ524295:JYL524295 KIF524295:KIH524295 KSB524295:KSD524295 LBX524295:LBZ524295 LLT524295:LLV524295 LVP524295:LVR524295 MFL524295:MFN524295 MPH524295:MPJ524295 MZD524295:MZF524295 NIZ524295:NJB524295 NSV524295:NSX524295 OCR524295:OCT524295 OMN524295:OMP524295 OWJ524295:OWL524295 PGF524295:PGH524295 PQB524295:PQD524295 PZX524295:PZZ524295 QJT524295:QJV524295 QTP524295:QTR524295 RDL524295:RDN524295 RNH524295:RNJ524295 RXD524295:RXF524295 SGZ524295:SHB524295 SQV524295:SQX524295 TAR524295:TAT524295 TKN524295:TKP524295 TUJ524295:TUL524295 UEF524295:UEH524295 UOB524295:UOD524295 UXX524295:UXZ524295 VHT524295:VHV524295 VRP524295:VRR524295 WBL524295:WBN524295 WLH524295:WLJ524295 WVD524295:WVF524295 D589831:F589831 IR589831:IT589831 SN589831:SP589831 ACJ589831:ACL589831 AMF589831:AMH589831 AWB589831:AWD589831 BFX589831:BFZ589831 BPT589831:BPV589831 BZP589831:BZR589831 CJL589831:CJN589831 CTH589831:CTJ589831 DDD589831:DDF589831 DMZ589831:DNB589831 DWV589831:DWX589831 EGR589831:EGT589831 EQN589831:EQP589831 FAJ589831:FAL589831 FKF589831:FKH589831 FUB589831:FUD589831 GDX589831:GDZ589831 GNT589831:GNV589831 GXP589831:GXR589831 HHL589831:HHN589831 HRH589831:HRJ589831 IBD589831:IBF589831 IKZ589831:ILB589831 IUV589831:IUX589831 JER589831:JET589831 JON589831:JOP589831 JYJ589831:JYL589831 KIF589831:KIH589831 KSB589831:KSD589831 LBX589831:LBZ589831 LLT589831:LLV589831 LVP589831:LVR589831 MFL589831:MFN589831 MPH589831:MPJ589831 MZD589831:MZF589831 NIZ589831:NJB589831 NSV589831:NSX589831 OCR589831:OCT589831 OMN589831:OMP589831 OWJ589831:OWL589831 PGF589831:PGH589831 PQB589831:PQD589831 PZX589831:PZZ589831 QJT589831:QJV589831 QTP589831:QTR589831 RDL589831:RDN589831 RNH589831:RNJ589831 RXD589831:RXF589831 SGZ589831:SHB589831 SQV589831:SQX589831 TAR589831:TAT589831 TKN589831:TKP589831 TUJ589831:TUL589831 UEF589831:UEH589831 UOB589831:UOD589831 UXX589831:UXZ589831 VHT589831:VHV589831 VRP589831:VRR589831 WBL589831:WBN589831 WLH589831:WLJ589831 WVD589831:WVF589831 D655367:F655367 IR655367:IT655367 SN655367:SP655367 ACJ655367:ACL655367 AMF655367:AMH655367 AWB655367:AWD655367 BFX655367:BFZ655367 BPT655367:BPV655367 BZP655367:BZR655367 CJL655367:CJN655367 CTH655367:CTJ655367 DDD655367:DDF655367 DMZ655367:DNB655367 DWV655367:DWX655367 EGR655367:EGT655367 EQN655367:EQP655367 FAJ655367:FAL655367 FKF655367:FKH655367 FUB655367:FUD655367 GDX655367:GDZ655367 GNT655367:GNV655367 GXP655367:GXR655367 HHL655367:HHN655367 HRH655367:HRJ655367 IBD655367:IBF655367 IKZ655367:ILB655367 IUV655367:IUX655367 JER655367:JET655367 JON655367:JOP655367 JYJ655367:JYL655367 KIF655367:KIH655367 KSB655367:KSD655367 LBX655367:LBZ655367 LLT655367:LLV655367 LVP655367:LVR655367 MFL655367:MFN655367 MPH655367:MPJ655367 MZD655367:MZF655367 NIZ655367:NJB655367 NSV655367:NSX655367 OCR655367:OCT655367 OMN655367:OMP655367 OWJ655367:OWL655367 PGF655367:PGH655367 PQB655367:PQD655367 PZX655367:PZZ655367 QJT655367:QJV655367 QTP655367:QTR655367 RDL655367:RDN655367 RNH655367:RNJ655367 RXD655367:RXF655367 SGZ655367:SHB655367 SQV655367:SQX655367 TAR655367:TAT655367 TKN655367:TKP655367 TUJ655367:TUL655367 UEF655367:UEH655367 UOB655367:UOD655367 UXX655367:UXZ655367 VHT655367:VHV655367 VRP655367:VRR655367 WBL655367:WBN655367 WLH655367:WLJ655367 WVD655367:WVF655367 D720903:F720903 IR720903:IT720903 SN720903:SP720903 ACJ720903:ACL720903 AMF720903:AMH720903 AWB720903:AWD720903 BFX720903:BFZ720903 BPT720903:BPV720903 BZP720903:BZR720903 CJL720903:CJN720903 CTH720903:CTJ720903 DDD720903:DDF720903 DMZ720903:DNB720903 DWV720903:DWX720903 EGR720903:EGT720903 EQN720903:EQP720903 FAJ720903:FAL720903 FKF720903:FKH720903 FUB720903:FUD720903 GDX720903:GDZ720903 GNT720903:GNV720903 GXP720903:GXR720903 HHL720903:HHN720903 HRH720903:HRJ720903 IBD720903:IBF720903 IKZ720903:ILB720903 IUV720903:IUX720903 JER720903:JET720903 JON720903:JOP720903 JYJ720903:JYL720903 KIF720903:KIH720903 KSB720903:KSD720903 LBX720903:LBZ720903 LLT720903:LLV720903 LVP720903:LVR720903 MFL720903:MFN720903 MPH720903:MPJ720903 MZD720903:MZF720903 NIZ720903:NJB720903 NSV720903:NSX720903 OCR720903:OCT720903 OMN720903:OMP720903 OWJ720903:OWL720903 PGF720903:PGH720903 PQB720903:PQD720903 PZX720903:PZZ720903 QJT720903:QJV720903 QTP720903:QTR720903 RDL720903:RDN720903 RNH720903:RNJ720903 RXD720903:RXF720903 SGZ720903:SHB720903 SQV720903:SQX720903 TAR720903:TAT720903 TKN720903:TKP720903 TUJ720903:TUL720903 UEF720903:UEH720903 UOB720903:UOD720903 UXX720903:UXZ720903 VHT720903:VHV720903 VRP720903:VRR720903 WBL720903:WBN720903 WLH720903:WLJ720903 WVD720903:WVF720903 D786439:F786439 IR786439:IT786439 SN786439:SP786439 ACJ786439:ACL786439 AMF786439:AMH786439 AWB786439:AWD786439 BFX786439:BFZ786439 BPT786439:BPV786439 BZP786439:BZR786439 CJL786439:CJN786439 CTH786439:CTJ786439 DDD786439:DDF786439 DMZ786439:DNB786439 DWV786439:DWX786439 EGR786439:EGT786439 EQN786439:EQP786439 FAJ786439:FAL786439 FKF786439:FKH786439 FUB786439:FUD786439 GDX786439:GDZ786439 GNT786439:GNV786439 GXP786439:GXR786439 HHL786439:HHN786439 HRH786439:HRJ786439 IBD786439:IBF786439 IKZ786439:ILB786439 IUV786439:IUX786439 JER786439:JET786439 JON786439:JOP786439 JYJ786439:JYL786439 KIF786439:KIH786439 KSB786439:KSD786439 LBX786439:LBZ786439 LLT786439:LLV786439 LVP786439:LVR786439 MFL786439:MFN786439 MPH786439:MPJ786439 MZD786439:MZF786439 NIZ786439:NJB786439 NSV786439:NSX786439 OCR786439:OCT786439 OMN786439:OMP786439 OWJ786439:OWL786439 PGF786439:PGH786439 PQB786439:PQD786439 PZX786439:PZZ786439 QJT786439:QJV786439 QTP786439:QTR786439 RDL786439:RDN786439 RNH786439:RNJ786439 RXD786439:RXF786439 SGZ786439:SHB786439 SQV786439:SQX786439 TAR786439:TAT786439 TKN786439:TKP786439 TUJ786439:TUL786439 UEF786439:UEH786439 UOB786439:UOD786439 UXX786439:UXZ786439 VHT786439:VHV786439 VRP786439:VRR786439 WBL786439:WBN786439 WLH786439:WLJ786439 WVD786439:WVF786439 D851975:F851975 IR851975:IT851975 SN851975:SP851975 ACJ851975:ACL851975 AMF851975:AMH851975 AWB851975:AWD851975 BFX851975:BFZ851975 BPT851975:BPV851975 BZP851975:BZR851975 CJL851975:CJN851975 CTH851975:CTJ851975 DDD851975:DDF851975 DMZ851975:DNB851975 DWV851975:DWX851975 EGR851975:EGT851975 EQN851975:EQP851975 FAJ851975:FAL851975 FKF851975:FKH851975 FUB851975:FUD851975 GDX851975:GDZ851975 GNT851975:GNV851975 GXP851975:GXR851975 HHL851975:HHN851975 HRH851975:HRJ851975 IBD851975:IBF851975 IKZ851975:ILB851975 IUV851975:IUX851975 JER851975:JET851975 JON851975:JOP851975 JYJ851975:JYL851975 KIF851975:KIH851975 KSB851975:KSD851975 LBX851975:LBZ851975 LLT851975:LLV851975 LVP851975:LVR851975 MFL851975:MFN851975 MPH851975:MPJ851975 MZD851975:MZF851975 NIZ851975:NJB851975 NSV851975:NSX851975 OCR851975:OCT851975 OMN851975:OMP851975 OWJ851975:OWL851975 PGF851975:PGH851975 PQB851975:PQD851975 PZX851975:PZZ851975 QJT851975:QJV851975 QTP851975:QTR851975 RDL851975:RDN851975 RNH851975:RNJ851975 RXD851975:RXF851975 SGZ851975:SHB851975 SQV851975:SQX851975 TAR851975:TAT851975 TKN851975:TKP851975 TUJ851975:TUL851975 UEF851975:UEH851975 UOB851975:UOD851975 UXX851975:UXZ851975 VHT851975:VHV851975 VRP851975:VRR851975 WBL851975:WBN851975 WLH851975:WLJ851975 WVD851975:WVF851975 D917511:F917511 IR917511:IT917511 SN917511:SP917511 ACJ917511:ACL917511 AMF917511:AMH917511 AWB917511:AWD917511 BFX917511:BFZ917511 BPT917511:BPV917511 BZP917511:BZR917511 CJL917511:CJN917511 CTH917511:CTJ917511 DDD917511:DDF917511 DMZ917511:DNB917511 DWV917511:DWX917511 EGR917511:EGT917511 EQN917511:EQP917511 FAJ917511:FAL917511 FKF917511:FKH917511 FUB917511:FUD917511 GDX917511:GDZ917511 GNT917511:GNV917511 GXP917511:GXR917511 HHL917511:HHN917511 HRH917511:HRJ917511 IBD917511:IBF917511 IKZ917511:ILB917511 IUV917511:IUX917511 JER917511:JET917511 JON917511:JOP917511 JYJ917511:JYL917511 KIF917511:KIH917511 KSB917511:KSD917511 LBX917511:LBZ917511 LLT917511:LLV917511 LVP917511:LVR917511 MFL917511:MFN917511 MPH917511:MPJ917511 MZD917511:MZF917511 NIZ917511:NJB917511 NSV917511:NSX917511 OCR917511:OCT917511 OMN917511:OMP917511 OWJ917511:OWL917511 PGF917511:PGH917511 PQB917511:PQD917511 PZX917511:PZZ917511 QJT917511:QJV917511 QTP917511:QTR917511 RDL917511:RDN917511 RNH917511:RNJ917511 RXD917511:RXF917511 SGZ917511:SHB917511 SQV917511:SQX917511 TAR917511:TAT917511 TKN917511:TKP917511 TUJ917511:TUL917511 UEF917511:UEH917511 UOB917511:UOD917511 UXX917511:UXZ917511 VHT917511:VHV917511 VRP917511:VRR917511 WBL917511:WBN917511 WLH917511:WLJ917511 WVD917511:WVF917511 D983047:F983047 IR983047:IT983047 SN983047:SP983047 ACJ983047:ACL983047 AMF983047:AMH983047 AWB983047:AWD983047 BFX983047:BFZ983047 BPT983047:BPV983047 BZP983047:BZR983047 CJL983047:CJN983047 CTH983047:CTJ983047 DDD983047:DDF983047 DMZ983047:DNB983047 DWV983047:DWX983047 EGR983047:EGT983047 EQN983047:EQP983047 FAJ983047:FAL983047 FKF983047:FKH983047 FUB983047:FUD983047 GDX983047:GDZ983047 GNT983047:GNV983047 GXP983047:GXR983047 HHL983047:HHN983047 HRH983047:HRJ983047 IBD983047:IBF983047 IKZ983047:ILB983047 IUV983047:IUX983047 JER983047:JET983047 JON983047:JOP983047 JYJ983047:JYL983047 KIF983047:KIH983047 KSB983047:KSD983047 LBX983047:LBZ983047 LLT983047:LLV983047 LVP983047:LVR983047 MFL983047:MFN983047 MPH983047:MPJ983047 MZD983047:MZF983047 NIZ983047:NJB983047 NSV983047:NSX983047 OCR983047:OCT983047 OMN983047:OMP983047 OWJ983047:OWL983047 PGF983047:PGH983047 PQB983047:PQD983047 PZX983047:PZZ983047 QJT983047:QJV983047 QTP983047:QTR983047 RDL983047:RDN983047 RNH983047:RNJ983047 RXD983047:RXF983047 SGZ983047:SHB983047 SQV983047:SQX983047 TAR983047:TAT983047 TKN983047:TKP983047 TUJ983047:TUL983047 UEF983047:UEH983047 UOB983047:UOD983047 UXX983047:UXZ983047 VHT983047:VHV983047 VRP983047:VRR983047 WBL983047:WBN983047 WLH983047:WLJ983047 WVD983047:WVF983047"/>
    <dataValidation type="list" imeMode="hiragana" allowBlank="1" showInputMessage="1" showErrorMessage="1" sqref="D3:F3">
      <formula1>$Q$3:$Q$19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activeCell="A2" sqref="A2"/>
      <selection pane="bottomLeft" activeCell="G21" sqref="G21"/>
    </sheetView>
  </sheetViews>
  <sheetFormatPr defaultRowHeight="13.5"/>
  <cols>
    <col min="1" max="1" width="4.5" style="1" bestFit="1" customWidth="1"/>
    <col min="2" max="2" width="4.5" style="1" customWidth="1"/>
    <col min="3" max="3" width="9" style="1"/>
    <col min="4" max="5" width="17.5" style="1" customWidth="1"/>
    <col min="6" max="6" width="12.5" style="1" hidden="1" customWidth="1"/>
    <col min="7" max="8" width="5.5" style="1" bestFit="1" customWidth="1"/>
    <col min="9" max="9" width="12.375" style="1" customWidth="1"/>
    <col min="10" max="10" width="12.375" style="200" customWidth="1"/>
    <col min="11" max="14" width="12.375" style="1" customWidth="1"/>
    <col min="15" max="15" width="10.5" style="1" customWidth="1"/>
    <col min="16" max="16" width="10.125" style="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1" width="9" style="1" hidden="1" customWidth="1"/>
    <col min="42" max="42" width="34.75" style="1" hidden="1" customWidth="1"/>
    <col min="43" max="59" width="9" style="1" customWidth="1"/>
    <col min="60" max="16384" width="9" style="1"/>
  </cols>
  <sheetData>
    <row r="1" spans="1:42" ht="17.25">
      <c r="A1" s="6" t="s">
        <v>35</v>
      </c>
      <c r="B1" s="6"/>
    </row>
    <row r="2" spans="1:42">
      <c r="A2" s="3"/>
      <c r="B2" s="3"/>
    </row>
    <row r="3" spans="1:42" ht="14.25" thickBot="1">
      <c r="A3" s="3"/>
      <c r="B3" s="3"/>
      <c r="C3" s="93" t="s">
        <v>93</v>
      </c>
      <c r="D3" s="19"/>
      <c r="E3" s="19"/>
      <c r="F3" s="19"/>
      <c r="G3" s="19"/>
      <c r="H3" s="19"/>
      <c r="I3" s="19"/>
      <c r="J3" s="201"/>
      <c r="K3" s="19"/>
      <c r="L3" s="19"/>
      <c r="N3" s="355" t="s">
        <v>85</v>
      </c>
      <c r="O3" s="355"/>
      <c r="P3" s="355"/>
    </row>
    <row r="4" spans="1:42" ht="14.25" thickBot="1">
      <c r="A4" s="3"/>
      <c r="B4" s="3"/>
      <c r="C4" s="93" t="s">
        <v>94</v>
      </c>
      <c r="D4" s="19"/>
      <c r="E4" s="19"/>
      <c r="F4" s="19"/>
      <c r="G4" s="19"/>
      <c r="H4" s="19"/>
      <c r="I4" s="19"/>
      <c r="J4" s="201"/>
      <c r="K4" s="19"/>
      <c r="L4" s="19"/>
      <c r="M4" s="77"/>
      <c r="N4" s="95"/>
      <c r="O4" s="95" t="s">
        <v>86</v>
      </c>
      <c r="P4" s="177" t="s">
        <v>87</v>
      </c>
    </row>
    <row r="5" spans="1:42">
      <c r="A5" s="3"/>
      <c r="B5" s="3"/>
      <c r="C5" s="39" t="s">
        <v>77</v>
      </c>
      <c r="D5" s="19"/>
      <c r="E5" s="19"/>
      <c r="F5" s="19"/>
      <c r="G5" s="19"/>
      <c r="H5" s="19"/>
      <c r="I5" s="19"/>
      <c r="J5" s="201"/>
      <c r="K5" s="19"/>
      <c r="L5" s="19"/>
      <c r="N5" s="96" t="s">
        <v>88</v>
      </c>
      <c r="O5" s="210"/>
      <c r="P5" s="178"/>
    </row>
    <row r="6" spans="1:42" ht="14.25" thickBot="1">
      <c r="A6" s="3"/>
      <c r="B6" s="3"/>
      <c r="C6" s="39" t="s">
        <v>82</v>
      </c>
      <c r="D6" s="19"/>
      <c r="E6" s="19"/>
      <c r="F6" s="19"/>
      <c r="G6" s="19"/>
      <c r="H6" s="19"/>
      <c r="I6" s="19"/>
      <c r="J6" s="201"/>
      <c r="K6" s="19"/>
      <c r="L6" s="19"/>
      <c r="N6" s="97" t="s">
        <v>89</v>
      </c>
      <c r="O6" s="211"/>
      <c r="P6" s="179"/>
    </row>
    <row r="7" spans="1:42" ht="14.25" thickBot="1"/>
    <row r="8" spans="1:42" ht="36.75" customHeight="1">
      <c r="A8" s="21"/>
      <c r="B8" s="190" t="s">
        <v>180</v>
      </c>
      <c r="C8" s="29" t="s">
        <v>181</v>
      </c>
      <c r="D8" s="29" t="s">
        <v>70</v>
      </c>
      <c r="E8" s="29" t="s">
        <v>71</v>
      </c>
      <c r="F8" s="151"/>
      <c r="G8" s="22" t="s">
        <v>6</v>
      </c>
      <c r="H8" s="24" t="s">
        <v>7</v>
      </c>
      <c r="I8" s="21" t="s">
        <v>9</v>
      </c>
      <c r="J8" s="202" t="s">
        <v>10</v>
      </c>
      <c r="K8" s="21" t="s">
        <v>135</v>
      </c>
      <c r="L8" s="202" t="s">
        <v>136</v>
      </c>
      <c r="M8" s="21" t="s">
        <v>523</v>
      </c>
      <c r="N8" s="202" t="s">
        <v>524</v>
      </c>
      <c r="O8" s="27" t="s">
        <v>13</v>
      </c>
      <c r="P8" s="27" t="s">
        <v>14</v>
      </c>
    </row>
    <row r="9" spans="1:42" ht="14.25" thickBot="1">
      <c r="A9" s="30" t="s">
        <v>11</v>
      </c>
      <c r="B9" s="189" t="s">
        <v>179</v>
      </c>
      <c r="C9" s="16">
        <v>1001</v>
      </c>
      <c r="D9" s="16" t="s">
        <v>12</v>
      </c>
      <c r="E9" s="16" t="s">
        <v>66</v>
      </c>
      <c r="F9" s="152"/>
      <c r="G9" s="16" t="s">
        <v>2</v>
      </c>
      <c r="H9" s="26">
        <v>2</v>
      </c>
      <c r="I9" s="25" t="s">
        <v>526</v>
      </c>
      <c r="J9" s="203">
        <v>1200</v>
      </c>
      <c r="K9" s="25" t="s">
        <v>527</v>
      </c>
      <c r="L9" s="26">
        <v>699</v>
      </c>
      <c r="M9" s="25" t="s">
        <v>528</v>
      </c>
      <c r="N9" s="244">
        <v>40000</v>
      </c>
      <c r="O9" s="28" t="s">
        <v>20</v>
      </c>
      <c r="P9" s="28" t="s">
        <v>52</v>
      </c>
      <c r="W9" s="5" t="s">
        <v>33</v>
      </c>
      <c r="X9" s="5" t="s">
        <v>15</v>
      </c>
      <c r="Y9" s="5" t="s">
        <v>67</v>
      </c>
      <c r="Z9" s="5" t="s">
        <v>6</v>
      </c>
      <c r="AA9" s="5" t="s">
        <v>1</v>
      </c>
      <c r="AB9" s="7" t="s">
        <v>83</v>
      </c>
      <c r="AC9" s="5" t="s">
        <v>33</v>
      </c>
      <c r="AD9" s="5" t="s">
        <v>15</v>
      </c>
      <c r="AE9" s="5" t="s">
        <v>67</v>
      </c>
      <c r="AF9" s="5" t="s">
        <v>6</v>
      </c>
      <c r="AG9" s="5" t="s">
        <v>1</v>
      </c>
      <c r="AH9" s="5" t="s">
        <v>83</v>
      </c>
      <c r="AI9" s="1" t="s">
        <v>84</v>
      </c>
      <c r="AJ9" s="1">
        <f>COUNT(AJ10:AJ99)</f>
        <v>0</v>
      </c>
      <c r="AK9" s="1" t="s">
        <v>90</v>
      </c>
      <c r="AL9" s="1">
        <f>COUNT(AL10:AL99)</f>
        <v>0</v>
      </c>
      <c r="AM9" s="1" t="s">
        <v>91</v>
      </c>
      <c r="AN9" s="1">
        <f>COUNT(AN10:AN99)</f>
        <v>0</v>
      </c>
      <c r="AO9" s="1" t="s">
        <v>92</v>
      </c>
      <c r="AP9" s="1">
        <f>COUNT(AP10:AP99)</f>
        <v>0</v>
      </c>
    </row>
    <row r="10" spans="1:42">
      <c r="A10" s="31">
        <v>1</v>
      </c>
      <c r="B10" s="250"/>
      <c r="C10" s="42"/>
      <c r="D10" s="42"/>
      <c r="E10" s="42"/>
      <c r="F10" s="153"/>
      <c r="G10" s="42"/>
      <c r="H10" s="43"/>
      <c r="I10" s="44"/>
      <c r="J10" s="204"/>
      <c r="K10" s="44"/>
      <c r="L10" s="139"/>
      <c r="M10" s="44"/>
      <c r="N10" s="254"/>
      <c r="O10" s="45"/>
      <c r="P10" s="45"/>
      <c r="T10" s="52"/>
      <c r="U10" s="53"/>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7"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1">
        <v>2</v>
      </c>
      <c r="B11" s="250"/>
      <c r="C11" s="42"/>
      <c r="D11" s="42"/>
      <c r="E11" s="42"/>
      <c r="F11" s="153"/>
      <c r="G11" s="42"/>
      <c r="H11" s="43"/>
      <c r="I11" s="44"/>
      <c r="J11" s="204"/>
      <c r="K11" s="44"/>
      <c r="L11" s="139"/>
      <c r="M11" s="44"/>
      <c r="N11" s="254"/>
      <c r="O11" s="45"/>
      <c r="P11" s="45"/>
      <c r="S11" s="1" t="s">
        <v>19</v>
      </c>
      <c r="T11" s="54" t="str">
        <f>IF(種目情報!A3="","",種目情報!A3)</f>
        <v>男100m</v>
      </c>
      <c r="U11" s="55" t="str">
        <f>IF(種目情報!E3="","",種目情報!E3)</f>
        <v>女100m</v>
      </c>
      <c r="V11" s="1" t="s">
        <v>20</v>
      </c>
      <c r="W11" s="5" t="str">
        <f t="shared" si="0"/>
        <v/>
      </c>
      <c r="X11" s="5" t="str">
        <f t="shared" si="1"/>
        <v/>
      </c>
      <c r="Y11" s="5" t="str">
        <f t="shared" si="2"/>
        <v/>
      </c>
      <c r="Z11" s="5" t="str">
        <f t="shared" si="3"/>
        <v/>
      </c>
      <c r="AA11" s="5" t="str">
        <f t="shared" si="4"/>
        <v/>
      </c>
      <c r="AB11" s="7"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1">
        <v>3</v>
      </c>
      <c r="B12" s="250"/>
      <c r="C12" s="42"/>
      <c r="D12" s="42"/>
      <c r="E12" s="42"/>
      <c r="F12" s="153"/>
      <c r="G12" s="42"/>
      <c r="H12" s="43"/>
      <c r="I12" s="44"/>
      <c r="J12" s="204"/>
      <c r="K12" s="44"/>
      <c r="L12" s="139"/>
      <c r="M12" s="44"/>
      <c r="N12" s="254"/>
      <c r="O12" s="45"/>
      <c r="P12" s="45"/>
      <c r="S12" s="1" t="s">
        <v>18</v>
      </c>
      <c r="T12" s="221" t="str">
        <f>IF(種目情報!A4="","",種目情報!A4)</f>
        <v>男200m</v>
      </c>
      <c r="U12" s="55" t="str">
        <f>IF(種目情報!E4="","",種目情報!E4)</f>
        <v>女200m</v>
      </c>
      <c r="W12" s="5" t="str">
        <f t="shared" si="0"/>
        <v/>
      </c>
      <c r="X12" s="5" t="str">
        <f t="shared" si="1"/>
        <v/>
      </c>
      <c r="Y12" s="5" t="str">
        <f t="shared" si="2"/>
        <v/>
      </c>
      <c r="Z12" s="5" t="str">
        <f t="shared" si="3"/>
        <v/>
      </c>
      <c r="AA12" s="5" t="str">
        <f t="shared" si="4"/>
        <v/>
      </c>
      <c r="AB12" s="7"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1">
        <v>4</v>
      </c>
      <c r="B13" s="250"/>
      <c r="C13" s="42"/>
      <c r="D13" s="42"/>
      <c r="E13" s="42"/>
      <c r="F13" s="153"/>
      <c r="G13" s="42"/>
      <c r="H13" s="43"/>
      <c r="I13" s="44"/>
      <c r="J13" s="204"/>
      <c r="K13" s="44"/>
      <c r="L13" s="139"/>
      <c r="M13" s="44"/>
      <c r="N13" s="254"/>
      <c r="O13" s="45"/>
      <c r="P13" s="45"/>
      <c r="T13" s="221" t="str">
        <f>IF(種目情報!A5="","",種目情報!A5)</f>
        <v>男400m</v>
      </c>
      <c r="U13" s="55" t="str">
        <f>IF(種目情報!E5="","",種目情報!E5)</f>
        <v>女400m</v>
      </c>
      <c r="W13" s="5" t="str">
        <f t="shared" si="0"/>
        <v/>
      </c>
      <c r="X13" s="5" t="str">
        <f t="shared" si="1"/>
        <v/>
      </c>
      <c r="Y13" s="5" t="str">
        <f t="shared" si="2"/>
        <v/>
      </c>
      <c r="Z13" s="5" t="str">
        <f t="shared" si="3"/>
        <v/>
      </c>
      <c r="AA13" s="5" t="str">
        <f t="shared" si="4"/>
        <v/>
      </c>
      <c r="AB13" s="7"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1">
        <v>5</v>
      </c>
      <c r="B14" s="250"/>
      <c r="C14" s="42"/>
      <c r="D14" s="42"/>
      <c r="E14" s="42"/>
      <c r="F14" s="153"/>
      <c r="G14" s="42"/>
      <c r="H14" s="43"/>
      <c r="I14" s="44"/>
      <c r="J14" s="204"/>
      <c r="K14" s="44"/>
      <c r="L14" s="139"/>
      <c r="M14" s="44"/>
      <c r="N14" s="254"/>
      <c r="O14" s="45"/>
      <c r="P14" s="45"/>
      <c r="T14" s="221" t="str">
        <f>IF(種目情報!A6="","",種目情報!A6)</f>
        <v>男800m</v>
      </c>
      <c r="U14" s="55" t="str">
        <f>IF(種目情報!E6="","",種目情報!E6)</f>
        <v>女800m</v>
      </c>
      <c r="W14" s="5" t="str">
        <f t="shared" si="0"/>
        <v/>
      </c>
      <c r="X14" s="5" t="str">
        <f t="shared" si="1"/>
        <v/>
      </c>
      <c r="Y14" s="5" t="str">
        <f t="shared" si="2"/>
        <v/>
      </c>
      <c r="Z14" s="5" t="str">
        <f t="shared" si="3"/>
        <v/>
      </c>
      <c r="AA14" s="5" t="str">
        <f t="shared" si="4"/>
        <v/>
      </c>
      <c r="AB14" s="7"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1">
        <v>6</v>
      </c>
      <c r="B15" s="250"/>
      <c r="C15" s="42"/>
      <c r="D15" s="42"/>
      <c r="E15" s="42"/>
      <c r="F15" s="153"/>
      <c r="G15" s="42"/>
      <c r="H15" s="43"/>
      <c r="I15" s="44"/>
      <c r="J15" s="204"/>
      <c r="K15" s="44"/>
      <c r="L15" s="139"/>
      <c r="M15" s="44"/>
      <c r="N15" s="254"/>
      <c r="O15" s="45"/>
      <c r="P15" s="45"/>
      <c r="T15" s="221" t="str">
        <f>IF(種目情報!A7="","",種目情報!A7)</f>
        <v>男1500m</v>
      </c>
      <c r="U15" s="55" t="str">
        <f>IF(種目情報!E7="","",種目情報!E7)</f>
        <v>女1500m</v>
      </c>
      <c r="W15" s="5" t="str">
        <f t="shared" si="0"/>
        <v/>
      </c>
      <c r="X15" s="5" t="str">
        <f t="shared" si="1"/>
        <v/>
      </c>
      <c r="Y15" s="5" t="str">
        <f t="shared" si="2"/>
        <v/>
      </c>
      <c r="Z15" s="5" t="str">
        <f t="shared" si="3"/>
        <v/>
      </c>
      <c r="AA15" s="5" t="str">
        <f t="shared" si="4"/>
        <v/>
      </c>
      <c r="AB15" s="7"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1">
        <v>7</v>
      </c>
      <c r="B16" s="250"/>
      <c r="C16" s="42"/>
      <c r="D16" s="42"/>
      <c r="E16" s="42"/>
      <c r="F16" s="153"/>
      <c r="G16" s="42"/>
      <c r="H16" s="43"/>
      <c r="I16" s="44"/>
      <c r="J16" s="204"/>
      <c r="K16" s="44"/>
      <c r="L16" s="139"/>
      <c r="M16" s="44"/>
      <c r="N16" s="254"/>
      <c r="O16" s="45"/>
      <c r="P16" s="45"/>
      <c r="T16" s="221" t="str">
        <f>IF(種目情報!A8="","",種目情報!A8)</f>
        <v>男中学3000m</v>
      </c>
      <c r="U16" s="55" t="str">
        <f>IF(種目情報!E8="","",種目情報!E8)</f>
        <v>女3000m</v>
      </c>
      <c r="W16" s="5" t="str">
        <f t="shared" si="0"/>
        <v/>
      </c>
      <c r="X16" s="5" t="str">
        <f t="shared" si="1"/>
        <v/>
      </c>
      <c r="Y16" s="5" t="str">
        <f t="shared" si="2"/>
        <v/>
      </c>
      <c r="Z16" s="5" t="str">
        <f t="shared" si="3"/>
        <v/>
      </c>
      <c r="AA16" s="5" t="str">
        <f t="shared" si="4"/>
        <v/>
      </c>
      <c r="AB16" s="7"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1">
        <v>8</v>
      </c>
      <c r="B17" s="250"/>
      <c r="C17" s="42"/>
      <c r="D17" s="42"/>
      <c r="E17" s="42"/>
      <c r="F17" s="153"/>
      <c r="G17" s="42"/>
      <c r="H17" s="43"/>
      <c r="I17" s="44"/>
      <c r="J17" s="204"/>
      <c r="K17" s="44"/>
      <c r="L17" s="139"/>
      <c r="M17" s="44"/>
      <c r="N17" s="254"/>
      <c r="O17" s="45"/>
      <c r="P17" s="45"/>
      <c r="T17" s="221" t="str">
        <f>IF(種目情報!A9="","",種目情報!A9)</f>
        <v>男110mJH</v>
      </c>
      <c r="U17" s="55" t="str">
        <f>IF(種目情報!E9="","",種目情報!E9)</f>
        <v>女100mYH</v>
      </c>
      <c r="W17" s="5" t="str">
        <f t="shared" si="0"/>
        <v/>
      </c>
      <c r="X17" s="5" t="str">
        <f t="shared" si="1"/>
        <v/>
      </c>
      <c r="Y17" s="5" t="str">
        <f t="shared" si="2"/>
        <v/>
      </c>
      <c r="Z17" s="5" t="str">
        <f t="shared" si="3"/>
        <v/>
      </c>
      <c r="AA17" s="5" t="str">
        <f t="shared" si="4"/>
        <v/>
      </c>
      <c r="AB17" s="7"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1">
        <v>9</v>
      </c>
      <c r="B18" s="250"/>
      <c r="C18" s="42"/>
      <c r="D18" s="42"/>
      <c r="E18" s="42"/>
      <c r="F18" s="153"/>
      <c r="G18" s="42"/>
      <c r="H18" s="43"/>
      <c r="I18" s="44"/>
      <c r="J18" s="204"/>
      <c r="K18" s="44"/>
      <c r="L18" s="139"/>
      <c r="M18" s="44"/>
      <c r="N18" s="254"/>
      <c r="O18" s="45"/>
      <c r="P18" s="45"/>
      <c r="T18" s="221" t="str">
        <f>IF(種目情報!A10="","",種目情報!A10)</f>
        <v>男中学110mH</v>
      </c>
      <c r="U18" s="55" t="str">
        <f>IF(種目情報!E10="","",種目情報!E10)</f>
        <v>女中学100mH</v>
      </c>
      <c r="W18" s="5" t="str">
        <f t="shared" si="0"/>
        <v/>
      </c>
      <c r="X18" s="5" t="str">
        <f t="shared" si="1"/>
        <v/>
      </c>
      <c r="Y18" s="5" t="str">
        <f t="shared" si="2"/>
        <v/>
      </c>
      <c r="Z18" s="5" t="str">
        <f t="shared" si="3"/>
        <v/>
      </c>
      <c r="AA18" s="5" t="str">
        <f t="shared" si="4"/>
        <v/>
      </c>
      <c r="AB18" s="7"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1">
        <v>10</v>
      </c>
      <c r="B19" s="250"/>
      <c r="C19" s="42"/>
      <c r="D19" s="42"/>
      <c r="E19" s="42"/>
      <c r="F19" s="153"/>
      <c r="G19" s="42"/>
      <c r="H19" s="43"/>
      <c r="I19" s="44"/>
      <c r="J19" s="204"/>
      <c r="K19" s="44"/>
      <c r="L19" s="139"/>
      <c r="M19" s="44"/>
      <c r="N19" s="254"/>
      <c r="O19" s="45"/>
      <c r="P19" s="45"/>
      <c r="T19" s="221" t="str">
        <f>IF(種目情報!A11="","",種目情報!A11)</f>
        <v>男走高跳</v>
      </c>
      <c r="U19" s="55" t="str">
        <f>IF(種目情報!E11="","",種目情報!E11)</f>
        <v>女走高跳</v>
      </c>
      <c r="W19" s="5" t="str">
        <f t="shared" si="0"/>
        <v/>
      </c>
      <c r="X19" s="5" t="str">
        <f t="shared" si="1"/>
        <v/>
      </c>
      <c r="Y19" s="5" t="str">
        <f t="shared" si="2"/>
        <v/>
      </c>
      <c r="Z19" s="5" t="str">
        <f t="shared" si="3"/>
        <v/>
      </c>
      <c r="AA19" s="5" t="str">
        <f t="shared" si="4"/>
        <v/>
      </c>
      <c r="AB19" s="7"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1">
        <v>11</v>
      </c>
      <c r="B20" s="250"/>
      <c r="C20" s="42"/>
      <c r="D20" s="42"/>
      <c r="E20" s="42"/>
      <c r="F20" s="153"/>
      <c r="G20" s="42"/>
      <c r="H20" s="43"/>
      <c r="I20" s="44"/>
      <c r="J20" s="204"/>
      <c r="K20" s="44"/>
      <c r="L20" s="139"/>
      <c r="M20" s="44"/>
      <c r="N20" s="254"/>
      <c r="O20" s="45"/>
      <c r="P20" s="45"/>
      <c r="T20" s="221" t="str">
        <f>IF(種目情報!A12="","",種目情報!A12)</f>
        <v>男棒高跳</v>
      </c>
      <c r="U20" s="55" t="str">
        <f>IF(種目情報!E12="","",種目情報!E12)</f>
        <v>女棒高跳</v>
      </c>
      <c r="W20" s="5" t="str">
        <f t="shared" si="0"/>
        <v/>
      </c>
      <c r="X20" s="5" t="str">
        <f t="shared" si="1"/>
        <v/>
      </c>
      <c r="Y20" s="5" t="str">
        <f t="shared" si="2"/>
        <v/>
      </c>
      <c r="Z20" s="5" t="str">
        <f t="shared" si="3"/>
        <v/>
      </c>
      <c r="AA20" s="5" t="str">
        <f t="shared" si="4"/>
        <v/>
      </c>
      <c r="AB20" s="7"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1">
        <v>12</v>
      </c>
      <c r="B21" s="250"/>
      <c r="C21" s="42"/>
      <c r="D21" s="42"/>
      <c r="E21" s="42"/>
      <c r="F21" s="153"/>
      <c r="G21" s="42"/>
      <c r="H21" s="43"/>
      <c r="I21" s="44"/>
      <c r="J21" s="204"/>
      <c r="K21" s="44"/>
      <c r="L21" s="139"/>
      <c r="M21" s="44"/>
      <c r="N21" s="254"/>
      <c r="O21" s="45"/>
      <c r="P21" s="45"/>
      <c r="T21" s="221" t="str">
        <f>IF(種目情報!A13="","",種目情報!A13)</f>
        <v>男中学走幅跳</v>
      </c>
      <c r="U21" s="55" t="str">
        <f>IF(種目情報!E13="","",種目情報!E13)</f>
        <v>女中学走幅跳</v>
      </c>
      <c r="W21" s="5" t="str">
        <f t="shared" si="0"/>
        <v/>
      </c>
      <c r="X21" s="5" t="str">
        <f t="shared" si="1"/>
        <v/>
      </c>
      <c r="Y21" s="5" t="str">
        <f t="shared" si="2"/>
        <v/>
      </c>
      <c r="Z21" s="5" t="str">
        <f t="shared" si="3"/>
        <v/>
      </c>
      <c r="AA21" s="5" t="str">
        <f t="shared" si="4"/>
        <v/>
      </c>
      <c r="AB21" s="7"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1">
        <v>13</v>
      </c>
      <c r="B22" s="250"/>
      <c r="C22" s="42"/>
      <c r="D22" s="42"/>
      <c r="E22" s="42"/>
      <c r="F22" s="153"/>
      <c r="G22" s="42"/>
      <c r="H22" s="43"/>
      <c r="I22" s="44"/>
      <c r="J22" s="204"/>
      <c r="K22" s="44"/>
      <c r="L22" s="139"/>
      <c r="M22" s="44"/>
      <c r="N22" s="254"/>
      <c r="O22" s="45"/>
      <c r="P22" s="45"/>
      <c r="T22" s="221" t="str">
        <f>IF(種目情報!A14="","",種目情報!A14)</f>
        <v>男中学砲丸投</v>
      </c>
      <c r="U22" s="55" t="str">
        <f>IF(種目情報!E14="","",種目情報!E14)</f>
        <v>女中学砲丸投</v>
      </c>
      <c r="W22" s="5" t="str">
        <f t="shared" si="0"/>
        <v/>
      </c>
      <c r="X22" s="5" t="str">
        <f t="shared" si="1"/>
        <v/>
      </c>
      <c r="Y22" s="5" t="str">
        <f t="shared" si="2"/>
        <v/>
      </c>
      <c r="Z22" s="5" t="str">
        <f t="shared" si="3"/>
        <v/>
      </c>
      <c r="AA22" s="5" t="str">
        <f t="shared" si="4"/>
        <v/>
      </c>
      <c r="AB22" s="7"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1">
        <v>14</v>
      </c>
      <c r="B23" s="250"/>
      <c r="C23" s="42"/>
      <c r="D23" s="42"/>
      <c r="E23" s="42"/>
      <c r="F23" s="153"/>
      <c r="G23" s="42"/>
      <c r="H23" s="43"/>
      <c r="I23" s="44"/>
      <c r="J23" s="204"/>
      <c r="K23" s="44"/>
      <c r="L23" s="139"/>
      <c r="M23" s="44"/>
      <c r="N23" s="254"/>
      <c r="O23" s="45"/>
      <c r="P23" s="45"/>
      <c r="T23" s="221" t="str">
        <f>IF(種目情報!A15="","",種目情報!A15)</f>
        <v>男中学円盤投</v>
      </c>
      <c r="U23" s="55" t="str">
        <f>IF(種目情報!E15="","",種目情報!E15)</f>
        <v>女円盤投</v>
      </c>
      <c r="W23" s="5" t="str">
        <f t="shared" si="0"/>
        <v/>
      </c>
      <c r="X23" s="5" t="str">
        <f t="shared" si="1"/>
        <v/>
      </c>
      <c r="Y23" s="5" t="str">
        <f t="shared" si="2"/>
        <v/>
      </c>
      <c r="Z23" s="5" t="str">
        <f t="shared" si="3"/>
        <v/>
      </c>
      <c r="AA23" s="5" t="str">
        <f t="shared" si="4"/>
        <v/>
      </c>
      <c r="AB23" s="7"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1">
        <v>15</v>
      </c>
      <c r="B24" s="250"/>
      <c r="C24" s="42"/>
      <c r="D24" s="42"/>
      <c r="E24" s="42"/>
      <c r="F24" s="153"/>
      <c r="G24" s="42"/>
      <c r="H24" s="43"/>
      <c r="I24" s="44"/>
      <c r="J24" s="204"/>
      <c r="K24" s="44"/>
      <c r="L24" s="139"/>
      <c r="M24" s="44"/>
      <c r="N24" s="254"/>
      <c r="O24" s="45"/>
      <c r="P24" s="45"/>
      <c r="T24" s="221" t="str">
        <f>IF(種目情報!A16="","",種目情報!A16)</f>
        <v/>
      </c>
      <c r="U24" s="55" t="str">
        <f>IF(種目情報!E16="","",種目情報!E16)</f>
        <v/>
      </c>
      <c r="W24" s="5" t="str">
        <f t="shared" si="0"/>
        <v/>
      </c>
      <c r="X24" s="5" t="str">
        <f t="shared" si="1"/>
        <v/>
      </c>
      <c r="Y24" s="5" t="str">
        <f t="shared" si="2"/>
        <v/>
      </c>
      <c r="Z24" s="5" t="str">
        <f t="shared" si="3"/>
        <v/>
      </c>
      <c r="AA24" s="5" t="str">
        <f t="shared" si="4"/>
        <v/>
      </c>
      <c r="AB24" s="7"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1">
        <v>16</v>
      </c>
      <c r="B25" s="250"/>
      <c r="C25" s="42"/>
      <c r="D25" s="42"/>
      <c r="E25" s="42"/>
      <c r="F25" s="153"/>
      <c r="G25" s="42"/>
      <c r="H25" s="43"/>
      <c r="I25" s="44"/>
      <c r="J25" s="204"/>
      <c r="K25" s="44"/>
      <c r="L25" s="139"/>
      <c r="M25" s="44"/>
      <c r="N25" s="254"/>
      <c r="O25" s="45"/>
      <c r="P25" s="45"/>
      <c r="T25" s="221" t="str">
        <f>IF(種目情報!A17="","",種目情報!A17)</f>
        <v/>
      </c>
      <c r="U25" s="55" t="str">
        <f>IF(種目情報!E17="","",種目情報!E17)</f>
        <v/>
      </c>
      <c r="W25" s="5" t="str">
        <f t="shared" si="0"/>
        <v/>
      </c>
      <c r="X25" s="5" t="str">
        <f t="shared" si="1"/>
        <v/>
      </c>
      <c r="Y25" s="5" t="str">
        <f t="shared" si="2"/>
        <v/>
      </c>
      <c r="Z25" s="5" t="str">
        <f t="shared" si="3"/>
        <v/>
      </c>
      <c r="AA25" s="5" t="str">
        <f t="shared" si="4"/>
        <v/>
      </c>
      <c r="AB25" s="7"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1">
        <v>17</v>
      </c>
      <c r="B26" s="250"/>
      <c r="C26" s="42"/>
      <c r="D26" s="42"/>
      <c r="E26" s="42"/>
      <c r="F26" s="153"/>
      <c r="G26" s="42"/>
      <c r="H26" s="43"/>
      <c r="I26" s="44"/>
      <c r="J26" s="204"/>
      <c r="K26" s="44"/>
      <c r="L26" s="139"/>
      <c r="M26" s="44"/>
      <c r="N26" s="254"/>
      <c r="O26" s="45"/>
      <c r="P26" s="45"/>
      <c r="T26" s="221" t="str">
        <f>IF(種目情報!A18="","",種目情報!A18)</f>
        <v/>
      </c>
      <c r="U26" s="55" t="str">
        <f>IF(種目情報!E18="","",種目情報!E18)</f>
        <v/>
      </c>
      <c r="W26" s="5" t="str">
        <f t="shared" si="0"/>
        <v/>
      </c>
      <c r="X26" s="5" t="str">
        <f t="shared" si="1"/>
        <v/>
      </c>
      <c r="Y26" s="5" t="str">
        <f t="shared" si="2"/>
        <v/>
      </c>
      <c r="Z26" s="5" t="str">
        <f t="shared" si="3"/>
        <v/>
      </c>
      <c r="AA26" s="5" t="str">
        <f t="shared" si="4"/>
        <v/>
      </c>
      <c r="AB26" s="7"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1">
        <v>18</v>
      </c>
      <c r="B27" s="250"/>
      <c r="C27" s="42"/>
      <c r="D27" s="42"/>
      <c r="E27" s="42"/>
      <c r="F27" s="153"/>
      <c r="G27" s="42"/>
      <c r="H27" s="43"/>
      <c r="I27" s="44"/>
      <c r="J27" s="204"/>
      <c r="K27" s="44"/>
      <c r="L27" s="139"/>
      <c r="M27" s="44"/>
      <c r="N27" s="254"/>
      <c r="O27" s="45"/>
      <c r="P27" s="45"/>
      <c r="T27" s="221" t="str">
        <f>IF(種目情報!A19="","",種目情報!A19)</f>
        <v/>
      </c>
      <c r="U27" s="55" t="str">
        <f>IF(種目情報!E19="","",種目情報!E19)</f>
        <v/>
      </c>
      <c r="W27" s="5" t="str">
        <f t="shared" si="0"/>
        <v/>
      </c>
      <c r="X27" s="5" t="str">
        <f t="shared" si="1"/>
        <v/>
      </c>
      <c r="Y27" s="5" t="str">
        <f t="shared" si="2"/>
        <v/>
      </c>
      <c r="Z27" s="5" t="str">
        <f t="shared" si="3"/>
        <v/>
      </c>
      <c r="AA27" s="5" t="str">
        <f t="shared" si="4"/>
        <v/>
      </c>
      <c r="AB27" s="7"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1">
        <v>19</v>
      </c>
      <c r="B28" s="250"/>
      <c r="C28" s="42"/>
      <c r="D28" s="42"/>
      <c r="E28" s="42"/>
      <c r="F28" s="153"/>
      <c r="G28" s="42"/>
      <c r="H28" s="43"/>
      <c r="I28" s="44"/>
      <c r="J28" s="204"/>
      <c r="K28" s="44"/>
      <c r="L28" s="139"/>
      <c r="M28" s="44"/>
      <c r="N28" s="254"/>
      <c r="O28" s="45"/>
      <c r="P28" s="45"/>
      <c r="T28" s="221" t="str">
        <f>IF(種目情報!A20="","",種目情報!A20)</f>
        <v/>
      </c>
      <c r="U28" s="55" t="str">
        <f>IF(種目情報!E20="","",種目情報!E20)</f>
        <v/>
      </c>
      <c r="W28" s="5" t="str">
        <f t="shared" si="0"/>
        <v/>
      </c>
      <c r="X28" s="5" t="str">
        <f t="shared" si="1"/>
        <v/>
      </c>
      <c r="Y28" s="5" t="str">
        <f t="shared" si="2"/>
        <v/>
      </c>
      <c r="Z28" s="5" t="str">
        <f t="shared" si="3"/>
        <v/>
      </c>
      <c r="AA28" s="5" t="str">
        <f t="shared" si="4"/>
        <v/>
      </c>
      <c r="AB28" s="7"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1">
        <v>20</v>
      </c>
      <c r="B29" s="250"/>
      <c r="C29" s="42"/>
      <c r="D29" s="42"/>
      <c r="E29" s="42"/>
      <c r="F29" s="153"/>
      <c r="G29" s="42"/>
      <c r="H29" s="43"/>
      <c r="I29" s="44"/>
      <c r="J29" s="204"/>
      <c r="K29" s="44"/>
      <c r="L29" s="139"/>
      <c r="M29" s="44"/>
      <c r="N29" s="254"/>
      <c r="O29" s="45"/>
      <c r="P29" s="45"/>
      <c r="T29" s="221" t="str">
        <f>IF(種目情報!A21="","",種目情報!A21)</f>
        <v/>
      </c>
      <c r="U29" s="55" t="str">
        <f>IF(種目情報!E21="","",種目情報!E21)</f>
        <v/>
      </c>
      <c r="W29" s="5" t="str">
        <f t="shared" si="0"/>
        <v/>
      </c>
      <c r="X29" s="5" t="str">
        <f t="shared" si="1"/>
        <v/>
      </c>
      <c r="Y29" s="5" t="str">
        <f t="shared" si="2"/>
        <v/>
      </c>
      <c r="Z29" s="5" t="str">
        <f t="shared" si="3"/>
        <v/>
      </c>
      <c r="AA29" s="5" t="str">
        <f t="shared" si="4"/>
        <v/>
      </c>
      <c r="AB29" s="7"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1">
        <v>21</v>
      </c>
      <c r="B30" s="250"/>
      <c r="C30" s="42"/>
      <c r="D30" s="42"/>
      <c r="E30" s="42"/>
      <c r="F30" s="153"/>
      <c r="G30" s="42"/>
      <c r="H30" s="43"/>
      <c r="I30" s="44"/>
      <c r="J30" s="204"/>
      <c r="K30" s="44"/>
      <c r="L30" s="139"/>
      <c r="M30" s="44"/>
      <c r="N30" s="254"/>
      <c r="O30" s="45"/>
      <c r="P30" s="45"/>
      <c r="T30" s="221"/>
      <c r="U30" s="55" t="str">
        <f>IF(種目情報!E22="","",種目情報!E22)</f>
        <v/>
      </c>
      <c r="W30" s="5" t="str">
        <f t="shared" si="0"/>
        <v/>
      </c>
      <c r="X30" s="5" t="str">
        <f t="shared" si="1"/>
        <v/>
      </c>
      <c r="Y30" s="5" t="str">
        <f t="shared" si="2"/>
        <v/>
      </c>
      <c r="Z30" s="5" t="str">
        <f t="shared" si="3"/>
        <v/>
      </c>
      <c r="AA30" s="5" t="str">
        <f t="shared" si="4"/>
        <v/>
      </c>
      <c r="AB30" s="7"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1">
        <v>22</v>
      </c>
      <c r="B31" s="250"/>
      <c r="C31" s="42"/>
      <c r="D31" s="42"/>
      <c r="E31" s="42"/>
      <c r="F31" s="153"/>
      <c r="G31" s="42"/>
      <c r="H31" s="43"/>
      <c r="I31" s="44"/>
      <c r="J31" s="204"/>
      <c r="K31" s="44"/>
      <c r="L31" s="139"/>
      <c r="M31" s="44"/>
      <c r="N31" s="254"/>
      <c r="O31" s="45"/>
      <c r="P31" s="45"/>
      <c r="T31" s="221"/>
      <c r="U31" s="55"/>
      <c r="W31" s="5" t="str">
        <f t="shared" si="0"/>
        <v/>
      </c>
      <c r="X31" s="5" t="str">
        <f t="shared" si="1"/>
        <v/>
      </c>
      <c r="Y31" s="5" t="str">
        <f t="shared" si="2"/>
        <v/>
      </c>
      <c r="Z31" s="5" t="str">
        <f t="shared" si="3"/>
        <v/>
      </c>
      <c r="AA31" s="5" t="str">
        <f t="shared" si="4"/>
        <v/>
      </c>
      <c r="AB31" s="7"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1">
        <v>23</v>
      </c>
      <c r="B32" s="250"/>
      <c r="C32" s="42"/>
      <c r="D32" s="42"/>
      <c r="E32" s="42"/>
      <c r="F32" s="153"/>
      <c r="G32" s="42"/>
      <c r="H32" s="43"/>
      <c r="I32" s="44"/>
      <c r="J32" s="204"/>
      <c r="K32" s="44"/>
      <c r="L32" s="139"/>
      <c r="M32" s="44"/>
      <c r="N32" s="254"/>
      <c r="O32" s="45"/>
      <c r="P32" s="45"/>
      <c r="T32" s="221"/>
      <c r="U32" s="55"/>
      <c r="W32" s="5" t="str">
        <f t="shared" si="0"/>
        <v/>
      </c>
      <c r="X32" s="5" t="str">
        <f t="shared" si="1"/>
        <v/>
      </c>
      <c r="Y32" s="5" t="str">
        <f t="shared" si="2"/>
        <v/>
      </c>
      <c r="Z32" s="5" t="str">
        <f t="shared" si="3"/>
        <v/>
      </c>
      <c r="AA32" s="5" t="str">
        <f t="shared" si="4"/>
        <v/>
      </c>
      <c r="AB32" s="7"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1">
        <v>24</v>
      </c>
      <c r="B33" s="250"/>
      <c r="C33" s="42"/>
      <c r="D33" s="42"/>
      <c r="E33" s="42"/>
      <c r="F33" s="153"/>
      <c r="G33" s="42"/>
      <c r="H33" s="43"/>
      <c r="I33" s="44"/>
      <c r="J33" s="204"/>
      <c r="K33" s="44"/>
      <c r="L33" s="139"/>
      <c r="M33" s="44"/>
      <c r="N33" s="254"/>
      <c r="O33" s="45"/>
      <c r="P33" s="45"/>
      <c r="T33" s="221"/>
      <c r="U33" s="55"/>
      <c r="W33" s="5" t="str">
        <f t="shared" si="0"/>
        <v/>
      </c>
      <c r="X33" s="5" t="str">
        <f t="shared" si="1"/>
        <v/>
      </c>
      <c r="Y33" s="5" t="str">
        <f t="shared" si="2"/>
        <v/>
      </c>
      <c r="Z33" s="5" t="str">
        <f t="shared" si="3"/>
        <v/>
      </c>
      <c r="AA33" s="5" t="str">
        <f t="shared" si="4"/>
        <v/>
      </c>
      <c r="AB33" s="7"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1">
        <v>25</v>
      </c>
      <c r="B34" s="250"/>
      <c r="C34" s="42"/>
      <c r="D34" s="42"/>
      <c r="E34" s="42"/>
      <c r="F34" s="153"/>
      <c r="G34" s="42"/>
      <c r="H34" s="43"/>
      <c r="I34" s="44"/>
      <c r="J34" s="204"/>
      <c r="K34" s="44"/>
      <c r="L34" s="139"/>
      <c r="M34" s="44"/>
      <c r="N34" s="254"/>
      <c r="O34" s="45"/>
      <c r="P34" s="45"/>
      <c r="T34" s="221"/>
      <c r="U34" s="55"/>
      <c r="W34" s="5" t="str">
        <f t="shared" si="0"/>
        <v/>
      </c>
      <c r="X34" s="5" t="str">
        <f t="shared" si="1"/>
        <v/>
      </c>
      <c r="Y34" s="5" t="str">
        <f t="shared" si="2"/>
        <v/>
      </c>
      <c r="Z34" s="5" t="str">
        <f t="shared" si="3"/>
        <v/>
      </c>
      <c r="AA34" s="5" t="str">
        <f t="shared" si="4"/>
        <v/>
      </c>
      <c r="AB34" s="7"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1">
        <v>26</v>
      </c>
      <c r="B35" s="250"/>
      <c r="C35" s="42"/>
      <c r="D35" s="42"/>
      <c r="E35" s="42"/>
      <c r="F35" s="153"/>
      <c r="G35" s="42"/>
      <c r="H35" s="43"/>
      <c r="I35" s="44"/>
      <c r="J35" s="204"/>
      <c r="K35" s="44"/>
      <c r="L35" s="139"/>
      <c r="M35" s="44"/>
      <c r="N35" s="254"/>
      <c r="O35" s="45"/>
      <c r="P35" s="45"/>
      <c r="T35" s="221"/>
      <c r="U35" s="55" t="str">
        <f>IF(種目情報!E23="","",種目情報!E23)</f>
        <v/>
      </c>
      <c r="W35" s="5" t="str">
        <f t="shared" si="0"/>
        <v/>
      </c>
      <c r="X35" s="5" t="str">
        <f t="shared" si="1"/>
        <v/>
      </c>
      <c r="Y35" s="5" t="str">
        <f t="shared" si="2"/>
        <v/>
      </c>
      <c r="Z35" s="5" t="str">
        <f t="shared" si="3"/>
        <v/>
      </c>
      <c r="AA35" s="5" t="str">
        <f t="shared" si="4"/>
        <v/>
      </c>
      <c r="AB35" s="7"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1">
        <v>27</v>
      </c>
      <c r="B36" s="250"/>
      <c r="C36" s="42"/>
      <c r="D36" s="42"/>
      <c r="E36" s="42"/>
      <c r="F36" s="153"/>
      <c r="G36" s="42"/>
      <c r="H36" s="43"/>
      <c r="I36" s="44"/>
      <c r="J36" s="204"/>
      <c r="K36" s="44"/>
      <c r="L36" s="139"/>
      <c r="M36" s="44"/>
      <c r="N36" s="254"/>
      <c r="O36" s="45"/>
      <c r="P36" s="45"/>
      <c r="T36" s="221"/>
      <c r="U36" s="55" t="str">
        <f>IF(種目情報!E24="","",種目情報!E24)</f>
        <v/>
      </c>
      <c r="W36" s="5" t="str">
        <f t="shared" si="0"/>
        <v/>
      </c>
      <c r="X36" s="5" t="str">
        <f t="shared" si="1"/>
        <v/>
      </c>
      <c r="Y36" s="5" t="str">
        <f t="shared" si="2"/>
        <v/>
      </c>
      <c r="Z36" s="5" t="str">
        <f t="shared" si="3"/>
        <v/>
      </c>
      <c r="AA36" s="5" t="str">
        <f t="shared" si="4"/>
        <v/>
      </c>
      <c r="AB36" s="7"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1">
        <v>28</v>
      </c>
      <c r="B37" s="250"/>
      <c r="C37" s="42"/>
      <c r="D37" s="42"/>
      <c r="E37" s="42"/>
      <c r="F37" s="153"/>
      <c r="G37" s="42"/>
      <c r="H37" s="43"/>
      <c r="I37" s="44"/>
      <c r="J37" s="204"/>
      <c r="K37" s="44"/>
      <c r="L37" s="139"/>
      <c r="M37" s="44"/>
      <c r="N37" s="254"/>
      <c r="O37" s="45"/>
      <c r="P37" s="45"/>
      <c r="T37" s="221"/>
      <c r="U37" s="55" t="str">
        <f>IF(種目情報!E25="","",種目情報!E25)</f>
        <v/>
      </c>
      <c r="W37" s="5" t="str">
        <f t="shared" si="0"/>
        <v/>
      </c>
      <c r="X37" s="5" t="str">
        <f t="shared" si="1"/>
        <v/>
      </c>
      <c r="Y37" s="5" t="str">
        <f t="shared" si="2"/>
        <v/>
      </c>
      <c r="Z37" s="5" t="str">
        <f t="shared" si="3"/>
        <v/>
      </c>
      <c r="AA37" s="5" t="str">
        <f t="shared" si="4"/>
        <v/>
      </c>
      <c r="AB37" s="7"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1">
        <v>29</v>
      </c>
      <c r="B38" s="250"/>
      <c r="C38" s="42"/>
      <c r="D38" s="42"/>
      <c r="E38" s="42"/>
      <c r="F38" s="153"/>
      <c r="G38" s="42"/>
      <c r="H38" s="43"/>
      <c r="I38" s="44"/>
      <c r="J38" s="204"/>
      <c r="K38" s="44"/>
      <c r="L38" s="139"/>
      <c r="M38" s="44"/>
      <c r="N38" s="254"/>
      <c r="O38" s="45"/>
      <c r="P38" s="45"/>
      <c r="T38" s="221"/>
      <c r="U38" s="55" t="str">
        <f>IF(種目情報!E26="","",種目情報!E26)</f>
        <v/>
      </c>
      <c r="W38" s="5" t="str">
        <f t="shared" si="0"/>
        <v/>
      </c>
      <c r="X38" s="5" t="str">
        <f t="shared" si="1"/>
        <v/>
      </c>
      <c r="Y38" s="5" t="str">
        <f t="shared" si="2"/>
        <v/>
      </c>
      <c r="Z38" s="5" t="str">
        <f t="shared" si="3"/>
        <v/>
      </c>
      <c r="AA38" s="5" t="str">
        <f t="shared" si="4"/>
        <v/>
      </c>
      <c r="AB38" s="7"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1">
        <v>30</v>
      </c>
      <c r="B39" s="250"/>
      <c r="C39" s="42"/>
      <c r="D39" s="42"/>
      <c r="E39" s="42"/>
      <c r="F39" s="153"/>
      <c r="G39" s="42"/>
      <c r="H39" s="43"/>
      <c r="I39" s="44"/>
      <c r="J39" s="204"/>
      <c r="K39" s="44"/>
      <c r="L39" s="139"/>
      <c r="M39" s="44"/>
      <c r="N39" s="254"/>
      <c r="O39" s="45"/>
      <c r="P39" s="45"/>
      <c r="T39" s="221"/>
      <c r="U39" s="55" t="str">
        <f>IF(種目情報!E27="","",種目情報!E27)</f>
        <v/>
      </c>
      <c r="W39" s="5" t="str">
        <f t="shared" si="0"/>
        <v/>
      </c>
      <c r="X39" s="5" t="str">
        <f t="shared" si="1"/>
        <v/>
      </c>
      <c r="Y39" s="5" t="str">
        <f t="shared" si="2"/>
        <v/>
      </c>
      <c r="Z39" s="5" t="str">
        <f t="shared" si="3"/>
        <v/>
      </c>
      <c r="AA39" s="5" t="str">
        <f t="shared" si="4"/>
        <v/>
      </c>
      <c r="AB39" s="7"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1">
        <v>31</v>
      </c>
      <c r="B40" s="250"/>
      <c r="C40" s="42"/>
      <c r="D40" s="42"/>
      <c r="E40" s="42"/>
      <c r="F40" s="153"/>
      <c r="G40" s="42"/>
      <c r="H40" s="43"/>
      <c r="I40" s="44"/>
      <c r="J40" s="204"/>
      <c r="K40" s="44"/>
      <c r="L40" s="139"/>
      <c r="M40" s="44"/>
      <c r="N40" s="254"/>
      <c r="O40" s="45"/>
      <c r="P40" s="45"/>
      <c r="T40" s="54" t="str">
        <f>IF(種目情報!A24="","",種目情報!A24)</f>
        <v/>
      </c>
      <c r="U40" s="55" t="str">
        <f>IF(種目情報!E28="","",種目情報!E28)</f>
        <v/>
      </c>
      <c r="W40" s="5" t="str">
        <f t="shared" si="0"/>
        <v/>
      </c>
      <c r="X40" s="5" t="str">
        <f t="shared" si="1"/>
        <v/>
      </c>
      <c r="Y40" s="5" t="str">
        <f t="shared" si="2"/>
        <v/>
      </c>
      <c r="Z40" s="5" t="str">
        <f t="shared" si="3"/>
        <v/>
      </c>
      <c r="AA40" s="5" t="str">
        <f t="shared" si="4"/>
        <v/>
      </c>
      <c r="AB40" s="7"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1">
        <v>32</v>
      </c>
      <c r="B41" s="250"/>
      <c r="C41" s="42"/>
      <c r="D41" s="42"/>
      <c r="E41" s="42"/>
      <c r="F41" s="153"/>
      <c r="G41" s="42"/>
      <c r="H41" s="43"/>
      <c r="I41" s="44"/>
      <c r="J41" s="204"/>
      <c r="K41" s="44"/>
      <c r="L41" s="139"/>
      <c r="M41" s="44"/>
      <c r="N41" s="254"/>
      <c r="O41" s="45"/>
      <c r="P41" s="45"/>
      <c r="T41" s="54" t="str">
        <f>IF(種目情報!A25="","",種目情報!A25)</f>
        <v/>
      </c>
      <c r="U41" s="55" t="str">
        <f>IF(種目情報!E29="","",種目情報!E29)</f>
        <v/>
      </c>
      <c r="W41" s="5" t="str">
        <f t="shared" si="0"/>
        <v/>
      </c>
      <c r="X41" s="5" t="str">
        <f t="shared" si="1"/>
        <v/>
      </c>
      <c r="Y41" s="5" t="str">
        <f t="shared" si="2"/>
        <v/>
      </c>
      <c r="Z41" s="5" t="str">
        <f t="shared" si="3"/>
        <v/>
      </c>
      <c r="AA41" s="5" t="str">
        <f t="shared" si="4"/>
        <v/>
      </c>
      <c r="AB41" s="7"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1">
        <v>33</v>
      </c>
      <c r="B42" s="250"/>
      <c r="C42" s="42"/>
      <c r="D42" s="42"/>
      <c r="E42" s="42"/>
      <c r="F42" s="153"/>
      <c r="G42" s="42"/>
      <c r="H42" s="43"/>
      <c r="I42" s="44"/>
      <c r="J42" s="204"/>
      <c r="K42" s="44"/>
      <c r="L42" s="139"/>
      <c r="M42" s="44"/>
      <c r="N42" s="254"/>
      <c r="O42" s="45"/>
      <c r="P42" s="45"/>
      <c r="T42" s="54" t="str">
        <f>IF(種目情報!A26="","",種目情報!A26)</f>
        <v/>
      </c>
      <c r="U42" s="55" t="str">
        <f>IF(種目情報!E30="","",種目情報!E30)</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7"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1">
        <v>34</v>
      </c>
      <c r="B43" s="250"/>
      <c r="C43" s="42"/>
      <c r="D43" s="42"/>
      <c r="E43" s="42"/>
      <c r="F43" s="153"/>
      <c r="G43" s="42"/>
      <c r="H43" s="43"/>
      <c r="I43" s="44"/>
      <c r="J43" s="204"/>
      <c r="K43" s="44"/>
      <c r="L43" s="139"/>
      <c r="M43" s="44"/>
      <c r="N43" s="254"/>
      <c r="O43" s="45"/>
      <c r="P43" s="45"/>
      <c r="T43" s="54" t="str">
        <f>IF(種目情報!A27="","",種目情報!A27)</f>
        <v/>
      </c>
      <c r="U43" s="55" t="str">
        <f>IF(種目情報!E31="","",種目情報!E31)</f>
        <v/>
      </c>
      <c r="W43" s="5" t="str">
        <f t="shared" si="20"/>
        <v/>
      </c>
      <c r="X43" s="5" t="str">
        <f t="shared" si="21"/>
        <v/>
      </c>
      <c r="Y43" s="5" t="str">
        <f t="shared" si="22"/>
        <v/>
      </c>
      <c r="Z43" s="5" t="str">
        <f t="shared" si="23"/>
        <v/>
      </c>
      <c r="AA43" s="5" t="str">
        <f t="shared" si="24"/>
        <v/>
      </c>
      <c r="AB43" s="7"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1">
        <v>35</v>
      </c>
      <c r="B44" s="250"/>
      <c r="C44" s="42"/>
      <c r="D44" s="42"/>
      <c r="E44" s="42"/>
      <c r="F44" s="153"/>
      <c r="G44" s="42"/>
      <c r="H44" s="43"/>
      <c r="I44" s="44"/>
      <c r="J44" s="204"/>
      <c r="K44" s="44"/>
      <c r="L44" s="139"/>
      <c r="M44" s="44"/>
      <c r="N44" s="254"/>
      <c r="O44" s="45"/>
      <c r="P44" s="45"/>
      <c r="T44" s="54" t="str">
        <f>IF(種目情報!A28="","",種目情報!A28)</f>
        <v/>
      </c>
      <c r="U44" s="55" t="str">
        <f>IF(種目情報!E32="","",種目情報!E32)</f>
        <v/>
      </c>
      <c r="W44" s="5" t="str">
        <f t="shared" si="20"/>
        <v/>
      </c>
      <c r="X44" s="5" t="str">
        <f t="shared" si="21"/>
        <v/>
      </c>
      <c r="Y44" s="5" t="str">
        <f t="shared" si="22"/>
        <v/>
      </c>
      <c r="Z44" s="5" t="str">
        <f t="shared" si="23"/>
        <v/>
      </c>
      <c r="AA44" s="5" t="str">
        <f t="shared" si="24"/>
        <v/>
      </c>
      <c r="AB44" s="7"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1">
        <v>36</v>
      </c>
      <c r="B45" s="250"/>
      <c r="C45" s="42"/>
      <c r="D45" s="42"/>
      <c r="E45" s="42"/>
      <c r="F45" s="153"/>
      <c r="G45" s="42"/>
      <c r="H45" s="43"/>
      <c r="I45" s="44"/>
      <c r="J45" s="204"/>
      <c r="K45" s="44"/>
      <c r="L45" s="139"/>
      <c r="M45" s="44"/>
      <c r="N45" s="254"/>
      <c r="O45" s="45"/>
      <c r="P45" s="45"/>
      <c r="T45" s="54" t="str">
        <f>IF(種目情報!A29="","",種目情報!A29)</f>
        <v/>
      </c>
      <c r="U45" s="55" t="str">
        <f>IF(種目情報!E33="","",種目情報!E33)</f>
        <v/>
      </c>
      <c r="W45" s="5" t="str">
        <f t="shared" si="20"/>
        <v/>
      </c>
      <c r="X45" s="5" t="str">
        <f t="shared" si="21"/>
        <v/>
      </c>
      <c r="Y45" s="5" t="str">
        <f t="shared" si="22"/>
        <v/>
      </c>
      <c r="Z45" s="5" t="str">
        <f t="shared" si="23"/>
        <v/>
      </c>
      <c r="AA45" s="5" t="str">
        <f t="shared" si="24"/>
        <v/>
      </c>
      <c r="AB45" s="7"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1">
        <v>37</v>
      </c>
      <c r="B46" s="250"/>
      <c r="C46" s="42"/>
      <c r="D46" s="42"/>
      <c r="E46" s="42"/>
      <c r="F46" s="153"/>
      <c r="G46" s="42"/>
      <c r="H46" s="43"/>
      <c r="I46" s="44"/>
      <c r="J46" s="204"/>
      <c r="K46" s="44"/>
      <c r="L46" s="139"/>
      <c r="M46" s="44"/>
      <c r="N46" s="254"/>
      <c r="O46" s="45"/>
      <c r="P46" s="45"/>
      <c r="T46" s="54" t="str">
        <f>IF(種目情報!A30="","",種目情報!A30)</f>
        <v/>
      </c>
      <c r="U46" s="55" t="str">
        <f>IF(種目情報!E34="","",種目情報!E34)</f>
        <v/>
      </c>
      <c r="W46" s="5" t="str">
        <f t="shared" si="20"/>
        <v/>
      </c>
      <c r="X46" s="5" t="str">
        <f t="shared" si="21"/>
        <v/>
      </c>
      <c r="Y46" s="5" t="str">
        <f t="shared" si="22"/>
        <v/>
      </c>
      <c r="Z46" s="5" t="str">
        <f t="shared" si="23"/>
        <v/>
      </c>
      <c r="AA46" s="5" t="str">
        <f t="shared" si="24"/>
        <v/>
      </c>
      <c r="AB46" s="7"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1">
        <v>38</v>
      </c>
      <c r="B47" s="250"/>
      <c r="C47" s="42"/>
      <c r="D47" s="42"/>
      <c r="E47" s="42"/>
      <c r="F47" s="153"/>
      <c r="G47" s="42"/>
      <c r="H47" s="43"/>
      <c r="I47" s="44"/>
      <c r="J47" s="204"/>
      <c r="K47" s="44"/>
      <c r="L47" s="139"/>
      <c r="M47" s="44"/>
      <c r="N47" s="254"/>
      <c r="O47" s="45"/>
      <c r="P47" s="45"/>
      <c r="T47" s="54" t="str">
        <f>IF(種目情報!A31="","",種目情報!A31)</f>
        <v/>
      </c>
      <c r="U47" s="55" t="str">
        <f>IF(種目情報!E35="","",種目情報!E35)</f>
        <v/>
      </c>
      <c r="W47" s="5" t="str">
        <f t="shared" si="20"/>
        <v/>
      </c>
      <c r="X47" s="5" t="str">
        <f t="shared" si="21"/>
        <v/>
      </c>
      <c r="Y47" s="5" t="str">
        <f t="shared" si="22"/>
        <v/>
      </c>
      <c r="Z47" s="5" t="str">
        <f t="shared" si="23"/>
        <v/>
      </c>
      <c r="AA47" s="5" t="str">
        <f t="shared" si="24"/>
        <v/>
      </c>
      <c r="AB47" s="7"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1">
        <v>39</v>
      </c>
      <c r="B48" s="250"/>
      <c r="C48" s="42"/>
      <c r="D48" s="42"/>
      <c r="E48" s="42"/>
      <c r="F48" s="153"/>
      <c r="G48" s="42"/>
      <c r="H48" s="43"/>
      <c r="I48" s="44"/>
      <c r="J48" s="204"/>
      <c r="K48" s="44"/>
      <c r="L48" s="139"/>
      <c r="M48" s="44"/>
      <c r="N48" s="254"/>
      <c r="O48" s="45"/>
      <c r="P48" s="45"/>
      <c r="T48" s="54" t="str">
        <f>IF(種目情報!A32="","",種目情報!A32)</f>
        <v/>
      </c>
      <c r="U48" s="55" t="str">
        <f>IF(種目情報!E36="","",種目情報!E36)</f>
        <v/>
      </c>
      <c r="W48" s="5" t="str">
        <f t="shared" si="20"/>
        <v/>
      </c>
      <c r="X48" s="5" t="str">
        <f t="shared" si="21"/>
        <v/>
      </c>
      <c r="Y48" s="5" t="str">
        <f t="shared" si="22"/>
        <v/>
      </c>
      <c r="Z48" s="5" t="str">
        <f t="shared" si="23"/>
        <v/>
      </c>
      <c r="AA48" s="5" t="str">
        <f t="shared" si="24"/>
        <v/>
      </c>
      <c r="AB48" s="7"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1">
        <v>40</v>
      </c>
      <c r="B49" s="250"/>
      <c r="C49" s="42"/>
      <c r="D49" s="42"/>
      <c r="E49" s="42"/>
      <c r="F49" s="153"/>
      <c r="G49" s="42"/>
      <c r="H49" s="43"/>
      <c r="I49" s="44"/>
      <c r="J49" s="204"/>
      <c r="K49" s="44"/>
      <c r="L49" s="139"/>
      <c r="M49" s="44"/>
      <c r="N49" s="254"/>
      <c r="O49" s="45"/>
      <c r="P49" s="45"/>
      <c r="T49" s="54" t="str">
        <f>IF(種目情報!A33="","",種目情報!A33)</f>
        <v/>
      </c>
      <c r="U49" s="55" t="str">
        <f>IF(種目情報!E37="","",種目情報!E37)</f>
        <v/>
      </c>
      <c r="W49" s="5" t="str">
        <f t="shared" si="20"/>
        <v/>
      </c>
      <c r="X49" s="5" t="str">
        <f t="shared" si="21"/>
        <v/>
      </c>
      <c r="Y49" s="5" t="str">
        <f t="shared" si="22"/>
        <v/>
      </c>
      <c r="Z49" s="5" t="str">
        <f t="shared" si="23"/>
        <v/>
      </c>
      <c r="AA49" s="5" t="str">
        <f t="shared" si="24"/>
        <v/>
      </c>
      <c r="AB49" s="7"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1">
        <v>41</v>
      </c>
      <c r="B50" s="250"/>
      <c r="C50" s="42"/>
      <c r="D50" s="42"/>
      <c r="E50" s="42"/>
      <c r="F50" s="153"/>
      <c r="G50" s="42"/>
      <c r="H50" s="43"/>
      <c r="I50" s="44"/>
      <c r="J50" s="204"/>
      <c r="K50" s="44"/>
      <c r="L50" s="139"/>
      <c r="M50" s="44"/>
      <c r="N50" s="254"/>
      <c r="O50" s="45"/>
      <c r="P50" s="45"/>
      <c r="T50" s="54" t="str">
        <f>IF(種目情報!A34="","",種目情報!A34)</f>
        <v/>
      </c>
      <c r="U50" s="55" t="str">
        <f>IF(種目情報!E38="","",種目情報!E38)</f>
        <v/>
      </c>
      <c r="W50" s="5" t="str">
        <f t="shared" si="20"/>
        <v/>
      </c>
      <c r="X50" s="5" t="str">
        <f t="shared" si="21"/>
        <v/>
      </c>
      <c r="Y50" s="5" t="str">
        <f t="shared" si="22"/>
        <v/>
      </c>
      <c r="Z50" s="5" t="str">
        <f t="shared" si="23"/>
        <v/>
      </c>
      <c r="AA50" s="5" t="str">
        <f t="shared" si="24"/>
        <v/>
      </c>
      <c r="AB50" s="7"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1">
        <v>42</v>
      </c>
      <c r="B51" s="250"/>
      <c r="C51" s="42"/>
      <c r="D51" s="42"/>
      <c r="E51" s="42"/>
      <c r="F51" s="153"/>
      <c r="G51" s="42"/>
      <c r="H51" s="43"/>
      <c r="I51" s="44"/>
      <c r="J51" s="204"/>
      <c r="K51" s="44"/>
      <c r="L51" s="139"/>
      <c r="M51" s="44"/>
      <c r="N51" s="254"/>
      <c r="O51" s="45"/>
      <c r="P51" s="45"/>
      <c r="T51" s="54" t="str">
        <f>IF(種目情報!A35="","",種目情報!A35)</f>
        <v/>
      </c>
      <c r="U51" s="55" t="str">
        <f>IF(種目情報!E39="","",種目情報!E39)</f>
        <v/>
      </c>
      <c r="W51" s="5" t="str">
        <f t="shared" si="20"/>
        <v/>
      </c>
      <c r="X51" s="5" t="str">
        <f t="shared" si="21"/>
        <v/>
      </c>
      <c r="Y51" s="5" t="str">
        <f t="shared" si="22"/>
        <v/>
      </c>
      <c r="Z51" s="5" t="str">
        <f t="shared" si="23"/>
        <v/>
      </c>
      <c r="AA51" s="5" t="str">
        <f t="shared" si="24"/>
        <v/>
      </c>
      <c r="AB51" s="7"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1">
        <v>43</v>
      </c>
      <c r="B52" s="250"/>
      <c r="C52" s="42"/>
      <c r="D52" s="42"/>
      <c r="E52" s="42"/>
      <c r="F52" s="153"/>
      <c r="G52" s="42"/>
      <c r="H52" s="43"/>
      <c r="I52" s="44"/>
      <c r="J52" s="204"/>
      <c r="K52" s="44"/>
      <c r="L52" s="139"/>
      <c r="M52" s="44"/>
      <c r="N52" s="254"/>
      <c r="O52" s="45"/>
      <c r="P52" s="45"/>
      <c r="T52" s="54" t="str">
        <f>IF(種目情報!A36="","",種目情報!A36)</f>
        <v/>
      </c>
      <c r="U52" s="55" t="str">
        <f>IF(種目情報!E40="","",種目情報!E40)</f>
        <v/>
      </c>
      <c r="W52" s="5" t="str">
        <f t="shared" si="20"/>
        <v/>
      </c>
      <c r="X52" s="5" t="str">
        <f t="shared" si="21"/>
        <v/>
      </c>
      <c r="Y52" s="5" t="str">
        <f t="shared" si="22"/>
        <v/>
      </c>
      <c r="Z52" s="5" t="str">
        <f t="shared" si="23"/>
        <v/>
      </c>
      <c r="AA52" s="5" t="str">
        <f t="shared" si="24"/>
        <v/>
      </c>
      <c r="AB52" s="7"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1">
        <v>44</v>
      </c>
      <c r="B53" s="250"/>
      <c r="C53" s="42"/>
      <c r="D53" s="42"/>
      <c r="E53" s="42"/>
      <c r="F53" s="153"/>
      <c r="G53" s="42"/>
      <c r="H53" s="43"/>
      <c r="I53" s="44"/>
      <c r="J53" s="204"/>
      <c r="K53" s="44"/>
      <c r="L53" s="139"/>
      <c r="M53" s="44"/>
      <c r="N53" s="254"/>
      <c r="O53" s="45"/>
      <c r="P53" s="45"/>
      <c r="T53" s="54" t="str">
        <f>IF(種目情報!A37="","",種目情報!A37)</f>
        <v/>
      </c>
      <c r="U53" s="55" t="str">
        <f>IF(種目情報!E41="","",種目情報!E41)</f>
        <v/>
      </c>
      <c r="W53" s="5" t="str">
        <f t="shared" si="20"/>
        <v/>
      </c>
      <c r="X53" s="5" t="str">
        <f t="shared" si="21"/>
        <v/>
      </c>
      <c r="Y53" s="5" t="str">
        <f t="shared" si="22"/>
        <v/>
      </c>
      <c r="Z53" s="5" t="str">
        <f t="shared" si="23"/>
        <v/>
      </c>
      <c r="AA53" s="5" t="str">
        <f t="shared" si="24"/>
        <v/>
      </c>
      <c r="AB53" s="7"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1">
        <v>45</v>
      </c>
      <c r="B54" s="250"/>
      <c r="C54" s="42"/>
      <c r="D54" s="42"/>
      <c r="E54" s="42"/>
      <c r="F54" s="153"/>
      <c r="G54" s="42"/>
      <c r="H54" s="43"/>
      <c r="I54" s="44"/>
      <c r="J54" s="204"/>
      <c r="K54" s="44"/>
      <c r="L54" s="139"/>
      <c r="M54" s="44"/>
      <c r="N54" s="254"/>
      <c r="O54" s="45"/>
      <c r="P54" s="45"/>
      <c r="T54" s="54" t="str">
        <f>IF(種目情報!A38="","",種目情報!A38)</f>
        <v/>
      </c>
      <c r="U54" s="55" t="str">
        <f>IF(種目情報!E42="","",種目情報!E42)</f>
        <v/>
      </c>
      <c r="W54" s="5" t="str">
        <f t="shared" si="20"/>
        <v/>
      </c>
      <c r="X54" s="5" t="str">
        <f t="shared" si="21"/>
        <v/>
      </c>
      <c r="Y54" s="5" t="str">
        <f t="shared" si="22"/>
        <v/>
      </c>
      <c r="Z54" s="5" t="str">
        <f t="shared" si="23"/>
        <v/>
      </c>
      <c r="AA54" s="5" t="str">
        <f t="shared" si="24"/>
        <v/>
      </c>
      <c r="AB54" s="7"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1">
        <v>46</v>
      </c>
      <c r="B55" s="250"/>
      <c r="C55" s="42"/>
      <c r="D55" s="42"/>
      <c r="E55" s="42"/>
      <c r="F55" s="153"/>
      <c r="G55" s="42"/>
      <c r="H55" s="43"/>
      <c r="I55" s="44"/>
      <c r="J55" s="204"/>
      <c r="K55" s="44"/>
      <c r="L55" s="139"/>
      <c r="M55" s="44"/>
      <c r="N55" s="254"/>
      <c r="O55" s="45"/>
      <c r="P55" s="45"/>
      <c r="T55" s="54" t="str">
        <f>IF(種目情報!A39="","",種目情報!A39)</f>
        <v/>
      </c>
      <c r="U55" s="55" t="str">
        <f>IF(種目情報!E43="","",種目情報!E43)</f>
        <v/>
      </c>
      <c r="W55" s="5" t="str">
        <f t="shared" si="20"/>
        <v/>
      </c>
      <c r="X55" s="5" t="str">
        <f t="shared" si="21"/>
        <v/>
      </c>
      <c r="Y55" s="5" t="str">
        <f t="shared" si="22"/>
        <v/>
      </c>
      <c r="Z55" s="5" t="str">
        <f t="shared" si="23"/>
        <v/>
      </c>
      <c r="AA55" s="5" t="str">
        <f t="shared" si="24"/>
        <v/>
      </c>
      <c r="AB55" s="7"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1">
        <v>47</v>
      </c>
      <c r="B56" s="250"/>
      <c r="C56" s="42"/>
      <c r="D56" s="42"/>
      <c r="E56" s="42"/>
      <c r="F56" s="153"/>
      <c r="G56" s="42"/>
      <c r="H56" s="43"/>
      <c r="I56" s="44"/>
      <c r="J56" s="204"/>
      <c r="K56" s="44"/>
      <c r="L56" s="139"/>
      <c r="M56" s="44"/>
      <c r="N56" s="254"/>
      <c r="O56" s="45"/>
      <c r="P56" s="45"/>
      <c r="T56" s="54" t="str">
        <f>IF(種目情報!A40="","",種目情報!A40)</f>
        <v/>
      </c>
      <c r="U56" s="55" t="str">
        <f>IF(種目情報!E44="","",種目情報!E44)</f>
        <v/>
      </c>
      <c r="W56" s="5" t="str">
        <f t="shared" si="20"/>
        <v/>
      </c>
      <c r="X56" s="5" t="str">
        <f t="shared" si="21"/>
        <v/>
      </c>
      <c r="Y56" s="5" t="str">
        <f t="shared" si="22"/>
        <v/>
      </c>
      <c r="Z56" s="5" t="str">
        <f t="shared" si="23"/>
        <v/>
      </c>
      <c r="AA56" s="5" t="str">
        <f t="shared" si="24"/>
        <v/>
      </c>
      <c r="AB56" s="7"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1">
        <v>48</v>
      </c>
      <c r="B57" s="250"/>
      <c r="C57" s="42"/>
      <c r="D57" s="42"/>
      <c r="E57" s="42"/>
      <c r="F57" s="153"/>
      <c r="G57" s="42"/>
      <c r="H57" s="43"/>
      <c r="I57" s="44"/>
      <c r="J57" s="204"/>
      <c r="K57" s="44"/>
      <c r="L57" s="139"/>
      <c r="M57" s="44"/>
      <c r="N57" s="254"/>
      <c r="O57" s="45"/>
      <c r="P57" s="45"/>
      <c r="T57" s="54" t="str">
        <f>IF(種目情報!A41="","",種目情報!A41)</f>
        <v/>
      </c>
      <c r="U57" s="55" t="str">
        <f>IF(種目情報!E45="","",種目情報!E45)</f>
        <v/>
      </c>
      <c r="W57" s="5" t="str">
        <f t="shared" si="20"/>
        <v/>
      </c>
      <c r="X57" s="5" t="str">
        <f t="shared" si="21"/>
        <v/>
      </c>
      <c r="Y57" s="5" t="str">
        <f t="shared" si="22"/>
        <v/>
      </c>
      <c r="Z57" s="5" t="str">
        <f t="shared" si="23"/>
        <v/>
      </c>
      <c r="AA57" s="5" t="str">
        <f t="shared" si="24"/>
        <v/>
      </c>
      <c r="AB57" s="7"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1">
        <v>49</v>
      </c>
      <c r="B58" s="250"/>
      <c r="C58" s="42"/>
      <c r="D58" s="42"/>
      <c r="E58" s="42"/>
      <c r="F58" s="153"/>
      <c r="G58" s="42"/>
      <c r="H58" s="43"/>
      <c r="I58" s="44"/>
      <c r="J58" s="204"/>
      <c r="K58" s="44"/>
      <c r="L58" s="139"/>
      <c r="M58" s="44"/>
      <c r="N58" s="254"/>
      <c r="O58" s="45"/>
      <c r="P58" s="45"/>
      <c r="T58" s="54" t="str">
        <f>IF(種目情報!A42="","",種目情報!A42)</f>
        <v/>
      </c>
      <c r="U58" s="55" t="str">
        <f>IF(種目情報!E46="","",種目情報!E46)</f>
        <v/>
      </c>
      <c r="W58" s="5" t="str">
        <f t="shared" si="20"/>
        <v/>
      </c>
      <c r="X58" s="5" t="str">
        <f t="shared" si="21"/>
        <v/>
      </c>
      <c r="Y58" s="5" t="str">
        <f t="shared" si="22"/>
        <v/>
      </c>
      <c r="Z58" s="5" t="str">
        <f t="shared" si="23"/>
        <v/>
      </c>
      <c r="AA58" s="5" t="str">
        <f t="shared" si="24"/>
        <v/>
      </c>
      <c r="AB58" s="7"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1">
        <v>50</v>
      </c>
      <c r="B59" s="250"/>
      <c r="C59" s="42"/>
      <c r="D59" s="42"/>
      <c r="E59" s="42"/>
      <c r="F59" s="153"/>
      <c r="G59" s="42"/>
      <c r="H59" s="43"/>
      <c r="I59" s="44"/>
      <c r="J59" s="204"/>
      <c r="K59" s="44"/>
      <c r="L59" s="139"/>
      <c r="M59" s="44"/>
      <c r="N59" s="254"/>
      <c r="O59" s="45"/>
      <c r="P59" s="45"/>
      <c r="T59" s="54" t="str">
        <f>IF(種目情報!A43="","",種目情報!A43)</f>
        <v/>
      </c>
      <c r="U59" s="55" t="str">
        <f>IF(種目情報!E47="","",種目情報!E47)</f>
        <v/>
      </c>
      <c r="W59" s="5" t="str">
        <f t="shared" si="20"/>
        <v/>
      </c>
      <c r="X59" s="5" t="str">
        <f t="shared" si="21"/>
        <v/>
      </c>
      <c r="Y59" s="5" t="str">
        <f t="shared" si="22"/>
        <v/>
      </c>
      <c r="Z59" s="5" t="str">
        <f t="shared" si="23"/>
        <v/>
      </c>
      <c r="AA59" s="5" t="str">
        <f t="shared" si="24"/>
        <v/>
      </c>
      <c r="AB59" s="7"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1">
        <v>51</v>
      </c>
      <c r="B60" s="250"/>
      <c r="C60" s="42"/>
      <c r="D60" s="42"/>
      <c r="E60" s="42"/>
      <c r="F60" s="153"/>
      <c r="G60" s="42"/>
      <c r="H60" s="43"/>
      <c r="I60" s="44"/>
      <c r="J60" s="204"/>
      <c r="K60" s="44"/>
      <c r="L60" s="139"/>
      <c r="M60" s="44"/>
      <c r="N60" s="254"/>
      <c r="O60" s="45"/>
      <c r="P60" s="45"/>
      <c r="T60" s="54" t="str">
        <f>IF(種目情報!A44="","",種目情報!A44)</f>
        <v/>
      </c>
      <c r="U60" s="55" t="str">
        <f>IF(種目情報!E48="","",種目情報!E48)</f>
        <v/>
      </c>
      <c r="W60" s="5" t="str">
        <f t="shared" si="20"/>
        <v/>
      </c>
      <c r="X60" s="5" t="str">
        <f t="shared" si="21"/>
        <v/>
      </c>
      <c r="Y60" s="5" t="str">
        <f t="shared" si="22"/>
        <v/>
      </c>
      <c r="Z60" s="5" t="str">
        <f t="shared" si="23"/>
        <v/>
      </c>
      <c r="AA60" s="5" t="str">
        <f t="shared" si="24"/>
        <v/>
      </c>
      <c r="AB60" s="7"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1">
        <v>52</v>
      </c>
      <c r="B61" s="250"/>
      <c r="C61" s="42"/>
      <c r="D61" s="42"/>
      <c r="E61" s="42"/>
      <c r="F61" s="153"/>
      <c r="G61" s="42"/>
      <c r="H61" s="43"/>
      <c r="I61" s="44"/>
      <c r="J61" s="204"/>
      <c r="K61" s="44"/>
      <c r="L61" s="139"/>
      <c r="M61" s="44"/>
      <c r="N61" s="254"/>
      <c r="O61" s="45"/>
      <c r="P61" s="45"/>
      <c r="T61" s="54" t="str">
        <f>IF(種目情報!A45="","",種目情報!A45)</f>
        <v/>
      </c>
      <c r="U61" s="55" t="str">
        <f>IF(種目情報!E49="","",種目情報!E49)</f>
        <v/>
      </c>
      <c r="W61" s="5" t="str">
        <f t="shared" si="20"/>
        <v/>
      </c>
      <c r="X61" s="5" t="str">
        <f t="shared" si="21"/>
        <v/>
      </c>
      <c r="Y61" s="5" t="str">
        <f t="shared" si="22"/>
        <v/>
      </c>
      <c r="Z61" s="5" t="str">
        <f t="shared" si="23"/>
        <v/>
      </c>
      <c r="AA61" s="5" t="str">
        <f t="shared" si="24"/>
        <v/>
      </c>
      <c r="AB61" s="7"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1">
        <v>53</v>
      </c>
      <c r="B62" s="250"/>
      <c r="C62" s="42"/>
      <c r="D62" s="42"/>
      <c r="E62" s="42"/>
      <c r="F62" s="153"/>
      <c r="G62" s="42"/>
      <c r="H62" s="43"/>
      <c r="I62" s="44"/>
      <c r="J62" s="204"/>
      <c r="K62" s="44"/>
      <c r="L62" s="139"/>
      <c r="M62" s="44"/>
      <c r="N62" s="254"/>
      <c r="O62" s="45"/>
      <c r="P62" s="45"/>
      <c r="T62" s="54" t="str">
        <f>IF(種目情報!A46="","",種目情報!A46)</f>
        <v/>
      </c>
      <c r="U62" s="55" t="str">
        <f>IF(種目情報!E50="","",種目情報!E50)</f>
        <v/>
      </c>
      <c r="W62" s="5" t="str">
        <f t="shared" si="20"/>
        <v/>
      </c>
      <c r="X62" s="5" t="str">
        <f t="shared" si="21"/>
        <v/>
      </c>
      <c r="Y62" s="5" t="str">
        <f t="shared" si="22"/>
        <v/>
      </c>
      <c r="Z62" s="5" t="str">
        <f t="shared" si="23"/>
        <v/>
      </c>
      <c r="AA62" s="5" t="str">
        <f t="shared" si="24"/>
        <v/>
      </c>
      <c r="AB62" s="7"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1">
        <v>54</v>
      </c>
      <c r="B63" s="250"/>
      <c r="C63" s="42"/>
      <c r="D63" s="42"/>
      <c r="E63" s="42"/>
      <c r="F63" s="153"/>
      <c r="G63" s="42"/>
      <c r="H63" s="43"/>
      <c r="I63" s="44"/>
      <c r="J63" s="204"/>
      <c r="K63" s="44"/>
      <c r="L63" s="139"/>
      <c r="M63" s="44"/>
      <c r="N63" s="254"/>
      <c r="O63" s="45"/>
      <c r="P63" s="45"/>
      <c r="T63" s="54" t="str">
        <f>IF(種目情報!A47="","",種目情報!A47)</f>
        <v/>
      </c>
      <c r="U63" s="55" t="str">
        <f>IF(種目情報!E51="","",種目情報!E51)</f>
        <v/>
      </c>
      <c r="W63" s="5" t="str">
        <f t="shared" si="20"/>
        <v/>
      </c>
      <c r="X63" s="5" t="str">
        <f t="shared" si="21"/>
        <v/>
      </c>
      <c r="Y63" s="5" t="str">
        <f t="shared" si="22"/>
        <v/>
      </c>
      <c r="Z63" s="5" t="str">
        <f t="shared" si="23"/>
        <v/>
      </c>
      <c r="AA63" s="5" t="str">
        <f t="shared" si="24"/>
        <v/>
      </c>
      <c r="AB63" s="7"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1">
        <v>55</v>
      </c>
      <c r="B64" s="250"/>
      <c r="C64" s="42"/>
      <c r="D64" s="42"/>
      <c r="E64" s="42"/>
      <c r="F64" s="153"/>
      <c r="G64" s="42"/>
      <c r="H64" s="43"/>
      <c r="I64" s="44"/>
      <c r="J64" s="204"/>
      <c r="K64" s="44"/>
      <c r="L64" s="139"/>
      <c r="M64" s="44"/>
      <c r="N64" s="254"/>
      <c r="O64" s="45"/>
      <c r="P64" s="45"/>
      <c r="T64" s="54" t="str">
        <f>IF(種目情報!A48="","",種目情報!A48)</f>
        <v/>
      </c>
      <c r="U64" s="55" t="str">
        <f>IF(種目情報!E52="","",種目情報!E52)</f>
        <v/>
      </c>
      <c r="W64" s="5" t="str">
        <f t="shared" si="20"/>
        <v/>
      </c>
      <c r="X64" s="5" t="str">
        <f t="shared" si="21"/>
        <v/>
      </c>
      <c r="Y64" s="5" t="str">
        <f t="shared" si="22"/>
        <v/>
      </c>
      <c r="Z64" s="5" t="str">
        <f t="shared" si="23"/>
        <v/>
      </c>
      <c r="AA64" s="5" t="str">
        <f t="shared" si="24"/>
        <v/>
      </c>
      <c r="AB64" s="7"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1">
        <v>56</v>
      </c>
      <c r="B65" s="250"/>
      <c r="C65" s="42"/>
      <c r="D65" s="42"/>
      <c r="E65" s="42"/>
      <c r="F65" s="153"/>
      <c r="G65" s="42"/>
      <c r="H65" s="43"/>
      <c r="I65" s="44"/>
      <c r="J65" s="204"/>
      <c r="K65" s="44"/>
      <c r="L65" s="139"/>
      <c r="M65" s="44"/>
      <c r="N65" s="254"/>
      <c r="O65" s="45"/>
      <c r="P65" s="45"/>
      <c r="T65" s="54" t="str">
        <f>IF(種目情報!A49="","",種目情報!A49)</f>
        <v/>
      </c>
      <c r="U65" s="55" t="str">
        <f>IF(種目情報!E53="","",種目情報!E53)</f>
        <v/>
      </c>
      <c r="W65" s="5" t="str">
        <f t="shared" si="20"/>
        <v/>
      </c>
      <c r="X65" s="5" t="str">
        <f t="shared" si="21"/>
        <v/>
      </c>
      <c r="Y65" s="5" t="str">
        <f t="shared" si="22"/>
        <v/>
      </c>
      <c r="Z65" s="5" t="str">
        <f t="shared" si="23"/>
        <v/>
      </c>
      <c r="AA65" s="5" t="str">
        <f t="shared" si="24"/>
        <v/>
      </c>
      <c r="AB65" s="7"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1">
        <v>57</v>
      </c>
      <c r="B66" s="250"/>
      <c r="C66" s="42"/>
      <c r="D66" s="42"/>
      <c r="E66" s="42"/>
      <c r="F66" s="153"/>
      <c r="G66" s="42"/>
      <c r="H66" s="43"/>
      <c r="I66" s="44"/>
      <c r="J66" s="204"/>
      <c r="K66" s="44"/>
      <c r="L66" s="139"/>
      <c r="M66" s="44"/>
      <c r="N66" s="254"/>
      <c r="O66" s="45"/>
      <c r="P66" s="45"/>
      <c r="T66" s="54" t="str">
        <f>IF(種目情報!A50="","",種目情報!A50)</f>
        <v/>
      </c>
      <c r="U66" s="55" t="str">
        <f>IF(種目情報!E54="","",種目情報!E54)</f>
        <v/>
      </c>
      <c r="W66" s="5" t="str">
        <f t="shared" si="20"/>
        <v/>
      </c>
      <c r="X66" s="5" t="str">
        <f t="shared" si="21"/>
        <v/>
      </c>
      <c r="Y66" s="5" t="str">
        <f t="shared" si="22"/>
        <v/>
      </c>
      <c r="Z66" s="5" t="str">
        <f t="shared" si="23"/>
        <v/>
      </c>
      <c r="AA66" s="5" t="str">
        <f t="shared" si="24"/>
        <v/>
      </c>
      <c r="AB66" s="7"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1">
        <v>58</v>
      </c>
      <c r="B67" s="250"/>
      <c r="C67" s="42"/>
      <c r="D67" s="42"/>
      <c r="E67" s="42"/>
      <c r="F67" s="153"/>
      <c r="G67" s="42"/>
      <c r="H67" s="43"/>
      <c r="I67" s="44"/>
      <c r="J67" s="204"/>
      <c r="K67" s="44"/>
      <c r="L67" s="139"/>
      <c r="M67" s="44"/>
      <c r="N67" s="254"/>
      <c r="O67" s="45"/>
      <c r="P67" s="45"/>
      <c r="T67" s="54" t="str">
        <f>IF(種目情報!A51="","",種目情報!A51)</f>
        <v/>
      </c>
      <c r="U67" s="55" t="str">
        <f>IF(種目情報!E55="","",種目情報!E55)</f>
        <v/>
      </c>
      <c r="W67" s="5" t="str">
        <f t="shared" si="20"/>
        <v/>
      </c>
      <c r="X67" s="5" t="str">
        <f t="shared" si="21"/>
        <v/>
      </c>
      <c r="Y67" s="5" t="str">
        <f t="shared" si="22"/>
        <v/>
      </c>
      <c r="Z67" s="5" t="str">
        <f t="shared" si="23"/>
        <v/>
      </c>
      <c r="AA67" s="5" t="str">
        <f t="shared" si="24"/>
        <v/>
      </c>
      <c r="AB67" s="7"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1">
        <v>59</v>
      </c>
      <c r="B68" s="250"/>
      <c r="C68" s="42"/>
      <c r="D68" s="42"/>
      <c r="E68" s="42"/>
      <c r="F68" s="153"/>
      <c r="G68" s="42"/>
      <c r="H68" s="43"/>
      <c r="I68" s="44"/>
      <c r="J68" s="204"/>
      <c r="K68" s="44"/>
      <c r="L68" s="139"/>
      <c r="M68" s="44"/>
      <c r="N68" s="254"/>
      <c r="O68" s="45"/>
      <c r="P68" s="45"/>
      <c r="T68" s="54" t="str">
        <f>IF(種目情報!A52="","",種目情報!A52)</f>
        <v/>
      </c>
      <c r="U68" s="55" t="str">
        <f>IF(種目情報!E56="","",種目情報!E56)</f>
        <v/>
      </c>
      <c r="W68" s="5" t="str">
        <f t="shared" si="20"/>
        <v/>
      </c>
      <c r="X68" s="5" t="str">
        <f t="shared" si="21"/>
        <v/>
      </c>
      <c r="Y68" s="5" t="str">
        <f t="shared" si="22"/>
        <v/>
      </c>
      <c r="Z68" s="5" t="str">
        <f t="shared" si="23"/>
        <v/>
      </c>
      <c r="AA68" s="5" t="str">
        <f t="shared" si="24"/>
        <v/>
      </c>
      <c r="AB68" s="7"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1">
        <v>60</v>
      </c>
      <c r="B69" s="250"/>
      <c r="C69" s="42"/>
      <c r="D69" s="42"/>
      <c r="E69" s="42"/>
      <c r="F69" s="153"/>
      <c r="G69" s="42"/>
      <c r="H69" s="43"/>
      <c r="I69" s="44"/>
      <c r="J69" s="204"/>
      <c r="K69" s="44"/>
      <c r="L69" s="139"/>
      <c r="M69" s="44"/>
      <c r="N69" s="254"/>
      <c r="O69" s="45"/>
      <c r="P69" s="45"/>
      <c r="T69" s="54" t="str">
        <f>IF(種目情報!A53="","",種目情報!A53)</f>
        <v/>
      </c>
      <c r="U69" s="55" t="str">
        <f>IF(種目情報!E57="","",種目情報!E57)</f>
        <v/>
      </c>
      <c r="W69" s="5" t="str">
        <f t="shared" si="20"/>
        <v/>
      </c>
      <c r="X69" s="5" t="str">
        <f t="shared" si="21"/>
        <v/>
      </c>
      <c r="Y69" s="5" t="str">
        <f t="shared" si="22"/>
        <v/>
      </c>
      <c r="Z69" s="5" t="str">
        <f t="shared" si="23"/>
        <v/>
      </c>
      <c r="AA69" s="5" t="str">
        <f t="shared" si="24"/>
        <v/>
      </c>
      <c r="AB69" s="7"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1">
        <v>61</v>
      </c>
      <c r="B70" s="250"/>
      <c r="C70" s="42"/>
      <c r="D70" s="42"/>
      <c r="E70" s="42"/>
      <c r="F70" s="153"/>
      <c r="G70" s="42"/>
      <c r="H70" s="43"/>
      <c r="I70" s="44"/>
      <c r="J70" s="204"/>
      <c r="K70" s="44"/>
      <c r="L70" s="139"/>
      <c r="M70" s="44"/>
      <c r="N70" s="254"/>
      <c r="O70" s="45"/>
      <c r="P70" s="45"/>
      <c r="T70" s="54" t="str">
        <f>IF(種目情報!A54="","",種目情報!A54)</f>
        <v/>
      </c>
      <c r="U70" s="55" t="str">
        <f>IF(種目情報!E58="","",種目情報!E58)</f>
        <v/>
      </c>
      <c r="W70" s="5" t="str">
        <f t="shared" si="20"/>
        <v/>
      </c>
      <c r="X70" s="5" t="str">
        <f t="shared" si="21"/>
        <v/>
      </c>
      <c r="Y70" s="5" t="str">
        <f t="shared" si="22"/>
        <v/>
      </c>
      <c r="Z70" s="5" t="str">
        <f t="shared" si="23"/>
        <v/>
      </c>
      <c r="AA70" s="5" t="str">
        <f t="shared" si="24"/>
        <v/>
      </c>
      <c r="AB70" s="7"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1">
        <v>62</v>
      </c>
      <c r="B71" s="250"/>
      <c r="C71" s="42"/>
      <c r="D71" s="42"/>
      <c r="E71" s="42"/>
      <c r="F71" s="153"/>
      <c r="G71" s="42"/>
      <c r="H71" s="43"/>
      <c r="I71" s="44"/>
      <c r="J71" s="204"/>
      <c r="K71" s="44"/>
      <c r="L71" s="139"/>
      <c r="M71" s="44"/>
      <c r="N71" s="254"/>
      <c r="O71" s="45"/>
      <c r="P71" s="45"/>
      <c r="T71" s="54" t="str">
        <f>IF(種目情報!A55="","",種目情報!A55)</f>
        <v/>
      </c>
      <c r="U71" s="55" t="str">
        <f>IF(種目情報!E59="","",種目情報!E59)</f>
        <v/>
      </c>
      <c r="W71" s="5" t="str">
        <f t="shared" si="20"/>
        <v/>
      </c>
      <c r="X71" s="5" t="str">
        <f t="shared" si="21"/>
        <v/>
      </c>
      <c r="Y71" s="5" t="str">
        <f t="shared" si="22"/>
        <v/>
      </c>
      <c r="Z71" s="5" t="str">
        <f t="shared" si="23"/>
        <v/>
      </c>
      <c r="AA71" s="5" t="str">
        <f t="shared" si="24"/>
        <v/>
      </c>
      <c r="AB71" s="7"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1">
        <v>63</v>
      </c>
      <c r="B72" s="250"/>
      <c r="C72" s="42"/>
      <c r="D72" s="42"/>
      <c r="E72" s="42"/>
      <c r="F72" s="153"/>
      <c r="G72" s="42"/>
      <c r="H72" s="43"/>
      <c r="I72" s="44"/>
      <c r="J72" s="204"/>
      <c r="K72" s="44"/>
      <c r="L72" s="139"/>
      <c r="M72" s="44"/>
      <c r="N72" s="254"/>
      <c r="O72" s="45"/>
      <c r="P72" s="45"/>
      <c r="T72" s="54" t="str">
        <f>IF(種目情報!A56="","",種目情報!A56)</f>
        <v/>
      </c>
      <c r="U72" s="55" t="str">
        <f>IF(種目情報!E60="","",種目情報!E60)</f>
        <v/>
      </c>
      <c r="W72" s="5" t="str">
        <f t="shared" si="20"/>
        <v/>
      </c>
      <c r="X72" s="5" t="str">
        <f t="shared" si="21"/>
        <v/>
      </c>
      <c r="Y72" s="5" t="str">
        <f t="shared" si="22"/>
        <v/>
      </c>
      <c r="Z72" s="5" t="str">
        <f t="shared" si="23"/>
        <v/>
      </c>
      <c r="AA72" s="5" t="str">
        <f t="shared" si="24"/>
        <v/>
      </c>
      <c r="AB72" s="7"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1">
        <v>64</v>
      </c>
      <c r="B73" s="250"/>
      <c r="C73" s="42"/>
      <c r="D73" s="42"/>
      <c r="E73" s="42"/>
      <c r="F73" s="153"/>
      <c r="G73" s="42"/>
      <c r="H73" s="43"/>
      <c r="I73" s="44"/>
      <c r="J73" s="204"/>
      <c r="K73" s="44"/>
      <c r="L73" s="139"/>
      <c r="M73" s="44"/>
      <c r="N73" s="254"/>
      <c r="O73" s="45"/>
      <c r="P73" s="45"/>
      <c r="T73" s="54" t="str">
        <f>IF(種目情報!A57="","",種目情報!A57)</f>
        <v/>
      </c>
      <c r="U73" s="55" t="str">
        <f>IF(種目情報!E61="","",種目情報!E61)</f>
        <v/>
      </c>
      <c r="W73" s="5" t="str">
        <f t="shared" si="20"/>
        <v/>
      </c>
      <c r="X73" s="5" t="str">
        <f t="shared" si="21"/>
        <v/>
      </c>
      <c r="Y73" s="5" t="str">
        <f t="shared" si="22"/>
        <v/>
      </c>
      <c r="Z73" s="5" t="str">
        <f t="shared" si="23"/>
        <v/>
      </c>
      <c r="AA73" s="5" t="str">
        <f t="shared" si="24"/>
        <v/>
      </c>
      <c r="AB73" s="7"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1">
        <v>65</v>
      </c>
      <c r="B74" s="250"/>
      <c r="C74" s="42"/>
      <c r="D74" s="42"/>
      <c r="E74" s="42"/>
      <c r="F74" s="153"/>
      <c r="G74" s="42"/>
      <c r="H74" s="43"/>
      <c r="I74" s="44"/>
      <c r="J74" s="204"/>
      <c r="K74" s="44"/>
      <c r="L74" s="139"/>
      <c r="M74" s="44"/>
      <c r="N74" s="254"/>
      <c r="O74" s="45"/>
      <c r="P74" s="45"/>
      <c r="T74" s="54" t="str">
        <f>IF(種目情報!A58="","",種目情報!A58)</f>
        <v/>
      </c>
      <c r="U74" s="55" t="str">
        <f>IF(種目情報!E62="","",種目情報!E62)</f>
        <v/>
      </c>
      <c r="W74" s="5" t="str">
        <f t="shared" si="20"/>
        <v/>
      </c>
      <c r="X74" s="5" t="str">
        <f t="shared" si="21"/>
        <v/>
      </c>
      <c r="Y74" s="5" t="str">
        <f t="shared" si="22"/>
        <v/>
      </c>
      <c r="Z74" s="5" t="str">
        <f t="shared" si="23"/>
        <v/>
      </c>
      <c r="AA74" s="5" t="str">
        <f t="shared" si="24"/>
        <v/>
      </c>
      <c r="AB74" s="7"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1">
        <v>66</v>
      </c>
      <c r="B75" s="250"/>
      <c r="C75" s="42"/>
      <c r="D75" s="42"/>
      <c r="E75" s="42"/>
      <c r="F75" s="153"/>
      <c r="G75" s="42"/>
      <c r="H75" s="43"/>
      <c r="I75" s="44"/>
      <c r="J75" s="204"/>
      <c r="K75" s="44"/>
      <c r="L75" s="139"/>
      <c r="M75" s="44"/>
      <c r="N75" s="254"/>
      <c r="O75" s="45"/>
      <c r="P75" s="45"/>
      <c r="T75" s="54" t="str">
        <f>IF(種目情報!A59="","",種目情報!A59)</f>
        <v/>
      </c>
      <c r="U75" s="55" t="str">
        <f>IF(種目情報!E63="","",種目情報!E63)</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7"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1">
        <v>67</v>
      </c>
      <c r="B76" s="250"/>
      <c r="C76" s="42"/>
      <c r="D76" s="42"/>
      <c r="E76" s="42"/>
      <c r="F76" s="153"/>
      <c r="G76" s="42"/>
      <c r="H76" s="43"/>
      <c r="I76" s="44"/>
      <c r="J76" s="204"/>
      <c r="K76" s="44"/>
      <c r="L76" s="139"/>
      <c r="M76" s="44"/>
      <c r="N76" s="254"/>
      <c r="O76" s="45"/>
      <c r="P76" s="45"/>
      <c r="T76" s="54" t="str">
        <f>IF(種目情報!A60="","",種目情報!A60)</f>
        <v/>
      </c>
      <c r="U76" s="55" t="str">
        <f>IF(種目情報!E64="","",種目情報!E64)</f>
        <v/>
      </c>
      <c r="W76" s="5" t="str">
        <f t="shared" si="34"/>
        <v/>
      </c>
      <c r="X76" s="5" t="str">
        <f t="shared" si="35"/>
        <v/>
      </c>
      <c r="Y76" s="5" t="str">
        <f t="shared" si="36"/>
        <v/>
      </c>
      <c r="Z76" s="5" t="str">
        <f t="shared" si="37"/>
        <v/>
      </c>
      <c r="AA76" s="5" t="str">
        <f t="shared" si="38"/>
        <v/>
      </c>
      <c r="AB76" s="7"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1">
        <v>68</v>
      </c>
      <c r="B77" s="250"/>
      <c r="C77" s="42"/>
      <c r="D77" s="42"/>
      <c r="E77" s="42"/>
      <c r="F77" s="153"/>
      <c r="G77" s="42"/>
      <c r="H77" s="43"/>
      <c r="I77" s="44"/>
      <c r="J77" s="204"/>
      <c r="K77" s="44"/>
      <c r="L77" s="139"/>
      <c r="M77" s="44"/>
      <c r="N77" s="254"/>
      <c r="O77" s="45"/>
      <c r="P77" s="45"/>
      <c r="T77" s="54" t="str">
        <f>IF(種目情報!A61="","",種目情報!A61)</f>
        <v/>
      </c>
      <c r="U77" s="55" t="str">
        <f>IF(種目情報!E65="","",種目情報!E65)</f>
        <v/>
      </c>
      <c r="W77" s="5" t="str">
        <f t="shared" si="34"/>
        <v/>
      </c>
      <c r="X77" s="5" t="str">
        <f t="shared" si="35"/>
        <v/>
      </c>
      <c r="Y77" s="5" t="str">
        <f t="shared" si="36"/>
        <v/>
      </c>
      <c r="Z77" s="5" t="str">
        <f t="shared" si="37"/>
        <v/>
      </c>
      <c r="AA77" s="5" t="str">
        <f t="shared" si="38"/>
        <v/>
      </c>
      <c r="AB77" s="7"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1">
        <v>69</v>
      </c>
      <c r="B78" s="250"/>
      <c r="C78" s="42"/>
      <c r="D78" s="42"/>
      <c r="E78" s="42"/>
      <c r="F78" s="153"/>
      <c r="G78" s="42"/>
      <c r="H78" s="43"/>
      <c r="I78" s="44"/>
      <c r="J78" s="204"/>
      <c r="K78" s="44"/>
      <c r="L78" s="139"/>
      <c r="M78" s="44"/>
      <c r="N78" s="254"/>
      <c r="O78" s="45"/>
      <c r="P78" s="45"/>
      <c r="T78" s="54" t="str">
        <f>IF(種目情報!A62="","",種目情報!A62)</f>
        <v/>
      </c>
      <c r="U78" s="55" t="str">
        <f>IF(種目情報!E66="","",種目情報!E66)</f>
        <v/>
      </c>
      <c r="W78" s="5" t="str">
        <f t="shared" si="34"/>
        <v/>
      </c>
      <c r="X78" s="5" t="str">
        <f t="shared" si="35"/>
        <v/>
      </c>
      <c r="Y78" s="5" t="str">
        <f t="shared" si="36"/>
        <v/>
      </c>
      <c r="Z78" s="5" t="str">
        <f t="shared" si="37"/>
        <v/>
      </c>
      <c r="AA78" s="5" t="str">
        <f t="shared" si="38"/>
        <v/>
      </c>
      <c r="AB78" s="7"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1">
        <v>70</v>
      </c>
      <c r="B79" s="250"/>
      <c r="C79" s="42"/>
      <c r="D79" s="42"/>
      <c r="E79" s="42"/>
      <c r="F79" s="153"/>
      <c r="G79" s="42"/>
      <c r="H79" s="43"/>
      <c r="I79" s="44"/>
      <c r="J79" s="204"/>
      <c r="K79" s="44"/>
      <c r="L79" s="139"/>
      <c r="M79" s="44"/>
      <c r="N79" s="254"/>
      <c r="O79" s="45"/>
      <c r="P79" s="45"/>
      <c r="T79" s="54" t="str">
        <f>IF(種目情報!A63="","",種目情報!A63)</f>
        <v/>
      </c>
      <c r="U79" s="55" t="str">
        <f>IF(種目情報!E67="","",種目情報!E67)</f>
        <v/>
      </c>
      <c r="W79" s="5" t="str">
        <f t="shared" si="34"/>
        <v/>
      </c>
      <c r="X79" s="5" t="str">
        <f t="shared" si="35"/>
        <v/>
      </c>
      <c r="Y79" s="5" t="str">
        <f t="shared" si="36"/>
        <v/>
      </c>
      <c r="Z79" s="5" t="str">
        <f t="shared" si="37"/>
        <v/>
      </c>
      <c r="AA79" s="5" t="str">
        <f t="shared" si="38"/>
        <v/>
      </c>
      <c r="AB79" s="7"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1">
        <v>71</v>
      </c>
      <c r="B80" s="250"/>
      <c r="C80" s="42"/>
      <c r="D80" s="42"/>
      <c r="E80" s="42"/>
      <c r="F80" s="153"/>
      <c r="G80" s="42"/>
      <c r="H80" s="43"/>
      <c r="I80" s="44"/>
      <c r="J80" s="204"/>
      <c r="K80" s="44"/>
      <c r="L80" s="139"/>
      <c r="M80" s="44"/>
      <c r="N80" s="254"/>
      <c r="O80" s="45"/>
      <c r="P80" s="45"/>
      <c r="T80" s="54" t="str">
        <f>IF(種目情報!A64="","",種目情報!A64)</f>
        <v/>
      </c>
      <c r="U80" s="55" t="str">
        <f>IF(種目情報!E68="","",種目情報!E68)</f>
        <v/>
      </c>
      <c r="W80" s="5" t="str">
        <f t="shared" si="34"/>
        <v/>
      </c>
      <c r="X80" s="5" t="str">
        <f t="shared" si="35"/>
        <v/>
      </c>
      <c r="Y80" s="5" t="str">
        <f t="shared" si="36"/>
        <v/>
      </c>
      <c r="Z80" s="5" t="str">
        <f t="shared" si="37"/>
        <v/>
      </c>
      <c r="AA80" s="5" t="str">
        <f t="shared" si="38"/>
        <v/>
      </c>
      <c r="AB80" s="7"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1">
        <v>72</v>
      </c>
      <c r="B81" s="250"/>
      <c r="C81" s="42"/>
      <c r="D81" s="42"/>
      <c r="E81" s="42"/>
      <c r="F81" s="153"/>
      <c r="G81" s="42"/>
      <c r="H81" s="43"/>
      <c r="I81" s="44"/>
      <c r="J81" s="204"/>
      <c r="K81" s="44"/>
      <c r="L81" s="139"/>
      <c r="M81" s="44"/>
      <c r="N81" s="254"/>
      <c r="O81" s="45"/>
      <c r="P81" s="45"/>
      <c r="T81" s="54" t="str">
        <f>IF(種目情報!A65="","",種目情報!A65)</f>
        <v/>
      </c>
      <c r="U81" s="55" t="str">
        <f>IF(種目情報!E69="","",種目情報!E69)</f>
        <v/>
      </c>
      <c r="W81" s="5" t="str">
        <f t="shared" si="34"/>
        <v/>
      </c>
      <c r="X81" s="5" t="str">
        <f t="shared" si="35"/>
        <v/>
      </c>
      <c r="Y81" s="5" t="str">
        <f t="shared" si="36"/>
        <v/>
      </c>
      <c r="Z81" s="5" t="str">
        <f t="shared" si="37"/>
        <v/>
      </c>
      <c r="AA81" s="5" t="str">
        <f t="shared" si="38"/>
        <v/>
      </c>
      <c r="AB81" s="7"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1">
        <v>73</v>
      </c>
      <c r="B82" s="250"/>
      <c r="C82" s="42"/>
      <c r="D82" s="42"/>
      <c r="E82" s="42"/>
      <c r="F82" s="153"/>
      <c r="G82" s="42"/>
      <c r="H82" s="43"/>
      <c r="I82" s="44"/>
      <c r="J82" s="204"/>
      <c r="K82" s="44"/>
      <c r="L82" s="139"/>
      <c r="M82" s="44"/>
      <c r="N82" s="254"/>
      <c r="O82" s="45"/>
      <c r="P82" s="45"/>
      <c r="T82" s="54" t="str">
        <f>IF(種目情報!A66="","",種目情報!A66)</f>
        <v/>
      </c>
      <c r="U82" s="55" t="str">
        <f>IF(種目情報!E70="","",種目情報!E70)</f>
        <v/>
      </c>
      <c r="W82" s="5" t="str">
        <f t="shared" si="34"/>
        <v/>
      </c>
      <c r="X82" s="5" t="str">
        <f t="shared" si="35"/>
        <v/>
      </c>
      <c r="Y82" s="5" t="str">
        <f t="shared" si="36"/>
        <v/>
      </c>
      <c r="Z82" s="5" t="str">
        <f t="shared" si="37"/>
        <v/>
      </c>
      <c r="AA82" s="5" t="str">
        <f t="shared" si="38"/>
        <v/>
      </c>
      <c r="AB82" s="7"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1">
        <v>74</v>
      </c>
      <c r="B83" s="250"/>
      <c r="C83" s="42"/>
      <c r="D83" s="42"/>
      <c r="E83" s="42"/>
      <c r="F83" s="153"/>
      <c r="G83" s="42"/>
      <c r="H83" s="43"/>
      <c r="I83" s="44"/>
      <c r="J83" s="204"/>
      <c r="K83" s="44"/>
      <c r="L83" s="139"/>
      <c r="M83" s="44"/>
      <c r="N83" s="254"/>
      <c r="O83" s="45"/>
      <c r="P83" s="45"/>
      <c r="T83" s="54" t="str">
        <f>IF(種目情報!A67="","",種目情報!A67)</f>
        <v/>
      </c>
      <c r="U83" s="55" t="str">
        <f>IF(種目情報!E71="","",種目情報!E71)</f>
        <v/>
      </c>
      <c r="W83" s="5" t="str">
        <f t="shared" si="34"/>
        <v/>
      </c>
      <c r="X83" s="5" t="str">
        <f t="shared" si="35"/>
        <v/>
      </c>
      <c r="Y83" s="5" t="str">
        <f t="shared" si="36"/>
        <v/>
      </c>
      <c r="Z83" s="5" t="str">
        <f t="shared" si="37"/>
        <v/>
      </c>
      <c r="AA83" s="5" t="str">
        <f t="shared" si="38"/>
        <v/>
      </c>
      <c r="AB83" s="7"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1">
        <v>75</v>
      </c>
      <c r="B84" s="250"/>
      <c r="C84" s="42"/>
      <c r="D84" s="42"/>
      <c r="E84" s="42"/>
      <c r="F84" s="153"/>
      <c r="G84" s="42"/>
      <c r="H84" s="43"/>
      <c r="I84" s="44"/>
      <c r="J84" s="204"/>
      <c r="K84" s="44"/>
      <c r="L84" s="139"/>
      <c r="M84" s="44"/>
      <c r="N84" s="254"/>
      <c r="O84" s="45"/>
      <c r="P84" s="45"/>
      <c r="T84" s="54" t="str">
        <f>IF(種目情報!A68="","",種目情報!A68)</f>
        <v/>
      </c>
      <c r="U84" s="55" t="str">
        <f>IF(種目情報!E72="","",種目情報!E72)</f>
        <v/>
      </c>
      <c r="W84" s="5" t="str">
        <f t="shared" si="34"/>
        <v/>
      </c>
      <c r="X84" s="5" t="str">
        <f t="shared" si="35"/>
        <v/>
      </c>
      <c r="Y84" s="5" t="str">
        <f t="shared" si="36"/>
        <v/>
      </c>
      <c r="Z84" s="5" t="str">
        <f t="shared" si="37"/>
        <v/>
      </c>
      <c r="AA84" s="5" t="str">
        <f t="shared" si="38"/>
        <v/>
      </c>
      <c r="AB84" s="7"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1">
        <v>76</v>
      </c>
      <c r="B85" s="250"/>
      <c r="C85" s="42"/>
      <c r="D85" s="42"/>
      <c r="E85" s="42"/>
      <c r="F85" s="153"/>
      <c r="G85" s="42"/>
      <c r="H85" s="43"/>
      <c r="I85" s="44"/>
      <c r="J85" s="204"/>
      <c r="K85" s="44"/>
      <c r="L85" s="139"/>
      <c r="M85" s="44"/>
      <c r="N85" s="254"/>
      <c r="O85" s="45"/>
      <c r="P85" s="45"/>
      <c r="T85" s="54" t="str">
        <f>IF(種目情報!A69="","",種目情報!A69)</f>
        <v/>
      </c>
      <c r="U85" s="55" t="str">
        <f>IF(種目情報!E73="","",種目情報!E73)</f>
        <v/>
      </c>
      <c r="W85" s="5" t="str">
        <f t="shared" si="34"/>
        <v/>
      </c>
      <c r="X85" s="5" t="str">
        <f t="shared" si="35"/>
        <v/>
      </c>
      <c r="Y85" s="5" t="str">
        <f t="shared" si="36"/>
        <v/>
      </c>
      <c r="Z85" s="5" t="str">
        <f t="shared" si="37"/>
        <v/>
      </c>
      <c r="AA85" s="5" t="str">
        <f t="shared" si="38"/>
        <v/>
      </c>
      <c r="AB85" s="7"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1">
        <v>77</v>
      </c>
      <c r="B86" s="250"/>
      <c r="C86" s="42"/>
      <c r="D86" s="42"/>
      <c r="E86" s="42"/>
      <c r="F86" s="153"/>
      <c r="G86" s="42"/>
      <c r="H86" s="43"/>
      <c r="I86" s="44"/>
      <c r="J86" s="204"/>
      <c r="K86" s="44"/>
      <c r="L86" s="139"/>
      <c r="M86" s="44"/>
      <c r="N86" s="254"/>
      <c r="O86" s="45"/>
      <c r="P86" s="45"/>
      <c r="T86" s="54" t="str">
        <f>IF(種目情報!A70="","",種目情報!A70)</f>
        <v/>
      </c>
      <c r="U86" s="55" t="str">
        <f>IF(種目情報!E74="","",種目情報!E74)</f>
        <v/>
      </c>
      <c r="W86" s="5" t="str">
        <f t="shared" si="34"/>
        <v/>
      </c>
      <c r="X86" s="5" t="str">
        <f t="shared" si="35"/>
        <v/>
      </c>
      <c r="Y86" s="5" t="str">
        <f t="shared" si="36"/>
        <v/>
      </c>
      <c r="Z86" s="5" t="str">
        <f t="shared" si="37"/>
        <v/>
      </c>
      <c r="AA86" s="5" t="str">
        <f t="shared" si="38"/>
        <v/>
      </c>
      <c r="AB86" s="7"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1">
        <v>78</v>
      </c>
      <c r="B87" s="250"/>
      <c r="C87" s="42"/>
      <c r="D87" s="42"/>
      <c r="E87" s="42"/>
      <c r="F87" s="153"/>
      <c r="G87" s="42"/>
      <c r="H87" s="43"/>
      <c r="I87" s="44"/>
      <c r="J87" s="204"/>
      <c r="K87" s="44"/>
      <c r="L87" s="139"/>
      <c r="M87" s="44"/>
      <c r="N87" s="254"/>
      <c r="O87" s="45"/>
      <c r="P87" s="45"/>
      <c r="T87" s="54" t="str">
        <f>IF(種目情報!A71="","",種目情報!A71)</f>
        <v/>
      </c>
      <c r="U87" s="55" t="str">
        <f>IF(種目情報!E75="","",種目情報!E75)</f>
        <v/>
      </c>
      <c r="W87" s="5" t="str">
        <f t="shared" si="34"/>
        <v/>
      </c>
      <c r="X87" s="5" t="str">
        <f t="shared" si="35"/>
        <v/>
      </c>
      <c r="Y87" s="5" t="str">
        <f t="shared" si="36"/>
        <v/>
      </c>
      <c r="Z87" s="5" t="str">
        <f t="shared" si="37"/>
        <v/>
      </c>
      <c r="AA87" s="5" t="str">
        <f t="shared" si="38"/>
        <v/>
      </c>
      <c r="AB87" s="7"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1">
        <v>79</v>
      </c>
      <c r="B88" s="250"/>
      <c r="C88" s="42"/>
      <c r="D88" s="42"/>
      <c r="E88" s="42"/>
      <c r="F88" s="153"/>
      <c r="G88" s="42"/>
      <c r="H88" s="43"/>
      <c r="I88" s="44"/>
      <c r="J88" s="204"/>
      <c r="K88" s="44"/>
      <c r="L88" s="139"/>
      <c r="M88" s="44"/>
      <c r="N88" s="254"/>
      <c r="O88" s="45"/>
      <c r="P88" s="45"/>
      <c r="T88" s="54" t="str">
        <f>IF(種目情報!A72="","",種目情報!A72)</f>
        <v/>
      </c>
      <c r="U88" s="55" t="str">
        <f>IF(種目情報!E76="","",種目情報!E76)</f>
        <v/>
      </c>
      <c r="W88" s="5" t="str">
        <f t="shared" si="34"/>
        <v/>
      </c>
      <c r="X88" s="5" t="str">
        <f t="shared" si="35"/>
        <v/>
      </c>
      <c r="Y88" s="5" t="str">
        <f t="shared" si="36"/>
        <v/>
      </c>
      <c r="Z88" s="5" t="str">
        <f t="shared" si="37"/>
        <v/>
      </c>
      <c r="AA88" s="5" t="str">
        <f t="shared" si="38"/>
        <v/>
      </c>
      <c r="AB88" s="7"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1">
        <v>80</v>
      </c>
      <c r="B89" s="250"/>
      <c r="C89" s="42"/>
      <c r="D89" s="42"/>
      <c r="E89" s="42"/>
      <c r="F89" s="153"/>
      <c r="G89" s="42"/>
      <c r="H89" s="43"/>
      <c r="I89" s="44"/>
      <c r="J89" s="204"/>
      <c r="K89" s="44"/>
      <c r="L89" s="139"/>
      <c r="M89" s="44"/>
      <c r="N89" s="254"/>
      <c r="O89" s="45"/>
      <c r="P89" s="45"/>
      <c r="T89" s="54" t="str">
        <f>IF(種目情報!A73="","",種目情報!A73)</f>
        <v/>
      </c>
      <c r="U89" s="55" t="str">
        <f>IF(種目情報!E77="","",種目情報!E77)</f>
        <v/>
      </c>
      <c r="W89" s="5" t="str">
        <f t="shared" si="34"/>
        <v/>
      </c>
      <c r="X89" s="5" t="str">
        <f t="shared" si="35"/>
        <v/>
      </c>
      <c r="Y89" s="5" t="str">
        <f t="shared" si="36"/>
        <v/>
      </c>
      <c r="Z89" s="5" t="str">
        <f t="shared" si="37"/>
        <v/>
      </c>
      <c r="AA89" s="5" t="str">
        <f t="shared" si="38"/>
        <v/>
      </c>
      <c r="AB89" s="7"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1">
        <v>81</v>
      </c>
      <c r="B90" s="250"/>
      <c r="C90" s="42"/>
      <c r="D90" s="42"/>
      <c r="E90" s="42"/>
      <c r="F90" s="153"/>
      <c r="G90" s="42"/>
      <c r="H90" s="43"/>
      <c r="I90" s="44"/>
      <c r="J90" s="204"/>
      <c r="K90" s="44"/>
      <c r="L90" s="139"/>
      <c r="M90" s="44"/>
      <c r="N90" s="254"/>
      <c r="O90" s="45"/>
      <c r="P90" s="45"/>
      <c r="T90" s="54" t="str">
        <f>IF(種目情報!A74="","",種目情報!A74)</f>
        <v/>
      </c>
      <c r="U90" s="55" t="str">
        <f>IF(種目情報!E78="","",種目情報!E78)</f>
        <v/>
      </c>
      <c r="W90" s="5" t="str">
        <f t="shared" si="34"/>
        <v/>
      </c>
      <c r="X90" s="5" t="str">
        <f t="shared" si="35"/>
        <v/>
      </c>
      <c r="Y90" s="5" t="str">
        <f t="shared" si="36"/>
        <v/>
      </c>
      <c r="Z90" s="5" t="str">
        <f t="shared" si="37"/>
        <v/>
      </c>
      <c r="AA90" s="5" t="str">
        <f t="shared" si="38"/>
        <v/>
      </c>
      <c r="AB90" s="7"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1">
        <v>82</v>
      </c>
      <c r="B91" s="250"/>
      <c r="C91" s="42"/>
      <c r="D91" s="42"/>
      <c r="E91" s="42"/>
      <c r="F91" s="153"/>
      <c r="G91" s="42"/>
      <c r="H91" s="43"/>
      <c r="I91" s="44"/>
      <c r="J91" s="204"/>
      <c r="K91" s="44"/>
      <c r="L91" s="139"/>
      <c r="M91" s="44"/>
      <c r="N91" s="254"/>
      <c r="O91" s="45"/>
      <c r="P91" s="45"/>
      <c r="T91" s="54" t="str">
        <f>IF(種目情報!A75="","",種目情報!A75)</f>
        <v/>
      </c>
      <c r="U91" s="55" t="str">
        <f>IF(種目情報!E79="","",種目情報!E79)</f>
        <v/>
      </c>
      <c r="W91" s="5" t="str">
        <f t="shared" si="34"/>
        <v/>
      </c>
      <c r="X91" s="5" t="str">
        <f t="shared" si="35"/>
        <v/>
      </c>
      <c r="Y91" s="5" t="str">
        <f t="shared" si="36"/>
        <v/>
      </c>
      <c r="Z91" s="5" t="str">
        <f t="shared" si="37"/>
        <v/>
      </c>
      <c r="AA91" s="5" t="str">
        <f t="shared" si="38"/>
        <v/>
      </c>
      <c r="AB91" s="7"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1">
        <v>83</v>
      </c>
      <c r="B92" s="250"/>
      <c r="C92" s="42"/>
      <c r="D92" s="42"/>
      <c r="E92" s="42"/>
      <c r="F92" s="153"/>
      <c r="G92" s="42"/>
      <c r="H92" s="43"/>
      <c r="I92" s="44"/>
      <c r="J92" s="204"/>
      <c r="K92" s="44"/>
      <c r="L92" s="139"/>
      <c r="M92" s="44"/>
      <c r="N92" s="254"/>
      <c r="O92" s="45"/>
      <c r="P92" s="45"/>
      <c r="W92" s="5" t="str">
        <f t="shared" si="34"/>
        <v/>
      </c>
      <c r="X92" s="5" t="str">
        <f t="shared" si="35"/>
        <v/>
      </c>
      <c r="Y92" s="5" t="str">
        <f t="shared" si="36"/>
        <v/>
      </c>
      <c r="Z92" s="5" t="str">
        <f t="shared" si="37"/>
        <v/>
      </c>
      <c r="AA92" s="5" t="str">
        <f t="shared" si="38"/>
        <v/>
      </c>
      <c r="AB92" s="7"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1">
        <v>84</v>
      </c>
      <c r="B93" s="250"/>
      <c r="C93" s="42"/>
      <c r="D93" s="42"/>
      <c r="E93" s="42"/>
      <c r="F93" s="153"/>
      <c r="G93" s="42"/>
      <c r="H93" s="43"/>
      <c r="I93" s="44"/>
      <c r="J93" s="204"/>
      <c r="K93" s="44"/>
      <c r="L93" s="139"/>
      <c r="M93" s="44"/>
      <c r="N93" s="254"/>
      <c r="O93" s="45"/>
      <c r="P93" s="45"/>
      <c r="W93" s="5" t="str">
        <f t="shared" si="34"/>
        <v/>
      </c>
      <c r="X93" s="5" t="str">
        <f t="shared" si="35"/>
        <v/>
      </c>
      <c r="Y93" s="5" t="str">
        <f t="shared" si="36"/>
        <v/>
      </c>
      <c r="Z93" s="5" t="str">
        <f t="shared" si="37"/>
        <v/>
      </c>
      <c r="AA93" s="5" t="str">
        <f t="shared" si="38"/>
        <v/>
      </c>
      <c r="AB93" s="7"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1">
        <v>85</v>
      </c>
      <c r="B94" s="250"/>
      <c r="C94" s="42"/>
      <c r="D94" s="42"/>
      <c r="E94" s="42"/>
      <c r="F94" s="153"/>
      <c r="G94" s="42"/>
      <c r="H94" s="43"/>
      <c r="I94" s="44"/>
      <c r="J94" s="204"/>
      <c r="K94" s="44"/>
      <c r="L94" s="139"/>
      <c r="M94" s="44"/>
      <c r="N94" s="254"/>
      <c r="O94" s="45"/>
      <c r="P94" s="45"/>
      <c r="W94" s="5" t="str">
        <f t="shared" si="34"/>
        <v/>
      </c>
      <c r="X94" s="5" t="str">
        <f t="shared" si="35"/>
        <v/>
      </c>
      <c r="Y94" s="5" t="str">
        <f t="shared" si="36"/>
        <v/>
      </c>
      <c r="Z94" s="5" t="str">
        <f t="shared" si="37"/>
        <v/>
      </c>
      <c r="AA94" s="5" t="str">
        <f t="shared" si="38"/>
        <v/>
      </c>
      <c r="AB94" s="7"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1">
        <v>86</v>
      </c>
      <c r="B95" s="250"/>
      <c r="C95" s="42"/>
      <c r="D95" s="42"/>
      <c r="E95" s="42"/>
      <c r="F95" s="153"/>
      <c r="G95" s="42"/>
      <c r="H95" s="43"/>
      <c r="I95" s="44"/>
      <c r="J95" s="204"/>
      <c r="K95" s="44"/>
      <c r="L95" s="139"/>
      <c r="M95" s="44"/>
      <c r="N95" s="254"/>
      <c r="O95" s="45"/>
      <c r="P95" s="45"/>
      <c r="W95" s="5" t="str">
        <f t="shared" si="34"/>
        <v/>
      </c>
      <c r="X95" s="5" t="str">
        <f t="shared" si="35"/>
        <v/>
      </c>
      <c r="Y95" s="5" t="str">
        <f t="shared" si="36"/>
        <v/>
      </c>
      <c r="Z95" s="5" t="str">
        <f t="shared" si="37"/>
        <v/>
      </c>
      <c r="AA95" s="5" t="str">
        <f t="shared" si="38"/>
        <v/>
      </c>
      <c r="AB95" s="7"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1">
        <v>87</v>
      </c>
      <c r="B96" s="250"/>
      <c r="C96" s="42"/>
      <c r="D96" s="42"/>
      <c r="E96" s="42"/>
      <c r="F96" s="153"/>
      <c r="G96" s="42"/>
      <c r="H96" s="43"/>
      <c r="I96" s="44"/>
      <c r="J96" s="204"/>
      <c r="K96" s="44"/>
      <c r="L96" s="139"/>
      <c r="M96" s="44"/>
      <c r="N96" s="254"/>
      <c r="O96" s="45"/>
      <c r="P96" s="45"/>
      <c r="W96" s="5" t="str">
        <f t="shared" si="34"/>
        <v/>
      </c>
      <c r="X96" s="5" t="str">
        <f t="shared" si="35"/>
        <v/>
      </c>
      <c r="Y96" s="5" t="str">
        <f t="shared" si="36"/>
        <v/>
      </c>
      <c r="Z96" s="5" t="str">
        <f t="shared" si="37"/>
        <v/>
      </c>
      <c r="AA96" s="5" t="str">
        <f t="shared" si="38"/>
        <v/>
      </c>
      <c r="AB96" s="7"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1">
        <v>88</v>
      </c>
      <c r="B97" s="250"/>
      <c r="C97" s="42"/>
      <c r="D97" s="42"/>
      <c r="E97" s="42"/>
      <c r="F97" s="153"/>
      <c r="G97" s="42"/>
      <c r="H97" s="43"/>
      <c r="I97" s="44"/>
      <c r="J97" s="204"/>
      <c r="K97" s="44"/>
      <c r="L97" s="139"/>
      <c r="M97" s="44"/>
      <c r="N97" s="254"/>
      <c r="O97" s="45"/>
      <c r="P97" s="45"/>
      <c r="W97" s="5" t="str">
        <f t="shared" si="34"/>
        <v/>
      </c>
      <c r="X97" s="5" t="str">
        <f t="shared" si="35"/>
        <v/>
      </c>
      <c r="Y97" s="5" t="str">
        <f t="shared" si="36"/>
        <v/>
      </c>
      <c r="Z97" s="5" t="str">
        <f t="shared" si="37"/>
        <v/>
      </c>
      <c r="AA97" s="5" t="str">
        <f t="shared" si="38"/>
        <v/>
      </c>
      <c r="AB97" s="7"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1">
        <v>89</v>
      </c>
      <c r="B98" s="250"/>
      <c r="C98" s="42"/>
      <c r="D98" s="42"/>
      <c r="E98" s="42"/>
      <c r="F98" s="153"/>
      <c r="G98" s="42"/>
      <c r="H98" s="43"/>
      <c r="I98" s="44"/>
      <c r="J98" s="204"/>
      <c r="K98" s="44"/>
      <c r="L98" s="139"/>
      <c r="M98" s="44"/>
      <c r="N98" s="254"/>
      <c r="O98" s="45"/>
      <c r="P98" s="45"/>
      <c r="W98" s="5" t="str">
        <f t="shared" si="34"/>
        <v/>
      </c>
      <c r="X98" s="5" t="str">
        <f t="shared" si="35"/>
        <v/>
      </c>
      <c r="Y98" s="5" t="str">
        <f t="shared" si="36"/>
        <v/>
      </c>
      <c r="Z98" s="5" t="str">
        <f t="shared" si="37"/>
        <v/>
      </c>
      <c r="AA98" s="5" t="str">
        <f t="shared" si="38"/>
        <v/>
      </c>
      <c r="AB98" s="7"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20">
        <v>90</v>
      </c>
      <c r="B99" s="251"/>
      <c r="C99" s="46"/>
      <c r="D99" s="46"/>
      <c r="E99" s="46"/>
      <c r="F99" s="154"/>
      <c r="G99" s="46"/>
      <c r="H99" s="47"/>
      <c r="I99" s="48"/>
      <c r="J99" s="205"/>
      <c r="K99" s="48"/>
      <c r="L99" s="140"/>
      <c r="M99" s="48"/>
      <c r="N99" s="255"/>
      <c r="O99" s="49"/>
      <c r="P99" s="49"/>
      <c r="W99" s="86" t="str">
        <f t="shared" si="34"/>
        <v/>
      </c>
      <c r="X99" s="86" t="str">
        <f t="shared" si="35"/>
        <v/>
      </c>
      <c r="Y99" s="86" t="str">
        <f t="shared" si="36"/>
        <v/>
      </c>
      <c r="Z99" s="86" t="str">
        <f t="shared" si="37"/>
        <v/>
      </c>
      <c r="AA99" s="86" t="str">
        <f t="shared" si="38"/>
        <v/>
      </c>
      <c r="AB99" s="87" t="str">
        <f>IF(G99="男",data_kyogisha!A91,"")</f>
        <v/>
      </c>
      <c r="AC99" s="86" t="str">
        <f t="shared" si="30"/>
        <v/>
      </c>
      <c r="AD99" s="86" t="str">
        <f t="shared" si="31"/>
        <v/>
      </c>
      <c r="AE99" s="86" t="str">
        <f t="shared" si="39"/>
        <v/>
      </c>
      <c r="AF99" s="86" t="str">
        <f t="shared" si="32"/>
        <v/>
      </c>
      <c r="AG99" s="86" t="str">
        <f t="shared" si="40"/>
        <v/>
      </c>
      <c r="AH99" s="86" t="str">
        <f>IF(G99="女",data_kyogisha!A91,"")</f>
        <v/>
      </c>
      <c r="AI99" s="86">
        <f t="shared" si="41"/>
        <v>0</v>
      </c>
      <c r="AJ99" s="86" t="str">
        <f t="shared" si="33"/>
        <v/>
      </c>
      <c r="AK99" s="86">
        <f t="shared" si="43"/>
        <v>0</v>
      </c>
      <c r="AL99" s="86" t="str">
        <f t="shared" si="42"/>
        <v/>
      </c>
      <c r="AM99" s="86">
        <f t="shared" si="46"/>
        <v>0</v>
      </c>
      <c r="AN99" s="86" t="str">
        <f t="shared" si="47"/>
        <v/>
      </c>
      <c r="AO99" s="86">
        <f t="shared" si="44"/>
        <v>0</v>
      </c>
      <c r="AP99" s="86" t="str">
        <f t="shared" si="45"/>
        <v/>
      </c>
    </row>
    <row r="100" spans="1:42">
      <c r="B100" s="191"/>
      <c r="F100" s="12" t="s">
        <v>101</v>
      </c>
      <c r="G100" s="57">
        <f>SUM(I100:M100)</f>
        <v>0</v>
      </c>
      <c r="I100" s="1">
        <f>COUNTA(I10:I99)</f>
        <v>0</v>
      </c>
      <c r="K100" s="1">
        <f>COUNTA(K10:K99)</f>
        <v>0</v>
      </c>
      <c r="M100" s="1">
        <f>COUNTA(M10:M99)</f>
        <v>0</v>
      </c>
    </row>
    <row r="101" spans="1:42">
      <c r="B101" s="191"/>
      <c r="F101" s="12" t="s">
        <v>104</v>
      </c>
      <c r="G101" s="57">
        <f>③リレー情報確認!F14+③リレー情報確認!L14+③リレー情報確認!R14+③リレー情報確認!X14</f>
        <v>0</v>
      </c>
    </row>
    <row r="102" spans="1:42">
      <c r="B102" s="191"/>
      <c r="F102" s="12" t="s">
        <v>106</v>
      </c>
      <c r="G102" s="57">
        <f>COUNTIF(G10:G99,"男")</f>
        <v>0</v>
      </c>
    </row>
    <row r="103" spans="1:42">
      <c r="F103" s="1" t="s">
        <v>107</v>
      </c>
      <c r="G103" s="1">
        <f>COUNTIF(G10:G99,"女")</f>
        <v>0</v>
      </c>
    </row>
    <row r="104" spans="1:42">
      <c r="G104" s="1">
        <f>SUM(G102:G103)</f>
        <v>0</v>
      </c>
    </row>
  </sheetData>
  <sheetProtection sheet="1" objects="1" scenarios="1" selectLockedCells="1"/>
  <mergeCells count="1">
    <mergeCell ref="N3:P3"/>
  </mergeCells>
  <phoneticPr fontId="6"/>
  <dataValidations count="9">
    <dataValidation type="list" allowBlank="1" showInputMessage="1" showErrorMessage="1" sqref="M10:M99">
      <formula1>IF(G10="","",IF(G10="男",$T$10:$T$29,$U$10:$U$28))</formula1>
    </dataValidation>
    <dataValidation imeMode="off" allowBlank="1" showInputMessage="1" showErrorMessage="1" sqref="N10:N99 C10:C102 F10:F99 H10:H99 O5:P6 L10:L99"/>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IF(G10="","",IF(G10="男",$T$10:$T$23,$U$10:$U$23))</formula1>
    </dataValidation>
    <dataValidation type="list" allowBlank="1" showInputMessage="1" showErrorMessage="1" sqref="I10:I99">
      <formula1>IF(G10="","",IF(G10="男",$T$10:$T$23,$U$10:$U$23))</formula1>
    </dataValidation>
    <dataValidation type="whole" imeMode="off" allowBlank="1" showInputMessage="1" showErrorMessage="1" error="．やｍを入力しないでください！！_x000a_" sqref="J10:J99">
      <formula1>1</formula1>
      <formula2>9999999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A2" sqref="A2"/>
      <selection pane="bottomLeft" activeCell="R33" sqref="R33"/>
    </sheetView>
  </sheetViews>
  <sheetFormatPr defaultRowHeight="13.5"/>
  <cols>
    <col min="1" max="1" width="1.875" style="35" customWidth="1"/>
    <col min="2" max="2" width="4.5" style="35" hidden="1" customWidth="1"/>
    <col min="3" max="3" width="6.5" style="35" bestFit="1" customWidth="1"/>
    <col min="4" max="4" width="12.25" style="35" bestFit="1" customWidth="1"/>
    <col min="5" max="5" width="13.125" style="35" customWidth="1"/>
    <col min="6" max="6" width="8.5" style="35" bestFit="1" customWidth="1"/>
    <col min="7" max="7" width="5" style="36" customWidth="1"/>
    <col min="8" max="8" width="4.5" style="35" hidden="1" customWidth="1"/>
    <col min="9" max="9" width="6.5" style="35" customWidth="1"/>
    <col min="10" max="10" width="12.25" style="35" customWidth="1"/>
    <col min="11" max="11" width="8.625" style="35" customWidth="1"/>
    <col min="12" max="12" width="8.5" style="35" bestFit="1" customWidth="1"/>
    <col min="13" max="13" width="5" style="38" customWidth="1"/>
    <col min="14" max="14" width="4.5" style="35" hidden="1" customWidth="1"/>
    <col min="15" max="15" width="6.5" style="35" bestFit="1" customWidth="1"/>
    <col min="16" max="16" width="12.25" style="35" customWidth="1"/>
    <col min="17" max="17" width="13.5" style="35" customWidth="1"/>
    <col min="18" max="18" width="8.5" style="35" bestFit="1" customWidth="1"/>
    <col min="19" max="19" width="5" style="38" customWidth="1"/>
    <col min="20" max="20" width="4.5" style="35" hidden="1" customWidth="1"/>
    <col min="21" max="21" width="6.5" style="35" bestFit="1" customWidth="1"/>
    <col min="22" max="22" width="12.25" style="35" customWidth="1"/>
    <col min="23" max="23" width="9.625" style="35" customWidth="1"/>
    <col min="24" max="24" width="8.5" style="35" bestFit="1" customWidth="1"/>
    <col min="25" max="26" width="9" style="35"/>
    <col min="27" max="27" width="9" style="35" customWidth="1"/>
    <col min="28" max="16384" width="9" style="35"/>
  </cols>
  <sheetData>
    <row r="1" spans="1:24" ht="18" thickBot="1">
      <c r="A1" s="34" t="s">
        <v>96</v>
      </c>
      <c r="H1" s="37"/>
      <c r="I1" s="51" t="s">
        <v>37</v>
      </c>
      <c r="J1" s="356" t="str">
        <f>IF(①団体情報入力!D6="","",①団体情報入力!D6)</f>
        <v/>
      </c>
      <c r="K1" s="357"/>
      <c r="L1" s="358"/>
      <c r="M1" s="33"/>
      <c r="O1" s="51" t="s">
        <v>73</v>
      </c>
      <c r="P1" s="356" t="str">
        <f>IF(①団体情報入力!F6="","",①団体情報入力!F6)</f>
        <v/>
      </c>
      <c r="Q1" s="357"/>
      <c r="R1" s="358"/>
      <c r="T1" s="37"/>
      <c r="W1" s="94"/>
    </row>
    <row r="2" spans="1:24">
      <c r="H2" s="37"/>
      <c r="N2" s="37"/>
      <c r="T2" s="37"/>
    </row>
    <row r="3" spans="1:24" s="101" customFormat="1">
      <c r="A3" s="102"/>
      <c r="B3" s="98"/>
      <c r="C3" s="99" t="s">
        <v>95</v>
      </c>
      <c r="D3" s="100"/>
      <c r="E3" s="100"/>
      <c r="F3" s="100"/>
      <c r="G3" s="100"/>
      <c r="H3" s="100"/>
      <c r="I3" s="100"/>
      <c r="J3" s="100"/>
      <c r="K3" s="100"/>
      <c r="L3" s="100"/>
      <c r="M3" s="100"/>
      <c r="N3" s="100"/>
      <c r="O3" s="100"/>
      <c r="P3" s="116"/>
      <c r="Q3" s="116"/>
      <c r="R3" s="116"/>
      <c r="S3" s="116"/>
      <c r="T3" s="116"/>
      <c r="U3" s="116"/>
      <c r="V3" s="116"/>
      <c r="W3" s="116"/>
    </row>
    <row r="4" spans="1:24" s="101" customFormat="1">
      <c r="A4" s="102"/>
      <c r="B4" s="98"/>
      <c r="C4" s="99" t="s">
        <v>97</v>
      </c>
      <c r="D4" s="100"/>
      <c r="E4" s="100"/>
      <c r="F4" s="100"/>
      <c r="G4" s="100"/>
      <c r="H4" s="100"/>
      <c r="I4" s="100"/>
      <c r="J4" s="100"/>
      <c r="K4" s="100"/>
      <c r="L4" s="100"/>
      <c r="M4" s="100"/>
      <c r="N4" s="100"/>
      <c r="O4" s="100"/>
      <c r="P4" s="116"/>
      <c r="Q4" s="116"/>
      <c r="R4" s="116"/>
      <c r="S4" s="116"/>
      <c r="T4" s="116"/>
      <c r="U4" s="116"/>
      <c r="V4" s="116"/>
      <c r="W4" s="116"/>
    </row>
    <row r="5" spans="1:24">
      <c r="H5" s="102"/>
      <c r="N5" s="102"/>
      <c r="T5" s="102"/>
    </row>
    <row r="6" spans="1:24" s="103" customFormat="1">
      <c r="A6" s="113"/>
      <c r="B6" s="360" t="s">
        <v>68</v>
      </c>
      <c r="C6" s="360"/>
      <c r="D6" s="360"/>
      <c r="E6" s="360"/>
      <c r="F6" s="360"/>
      <c r="G6" s="114"/>
      <c r="H6" s="363"/>
      <c r="I6" s="364"/>
      <c r="J6" s="364"/>
      <c r="K6" s="364"/>
      <c r="L6" s="365"/>
      <c r="M6" s="115"/>
      <c r="N6" s="361" t="s">
        <v>69</v>
      </c>
      <c r="O6" s="361"/>
      <c r="P6" s="361"/>
      <c r="Q6" s="361"/>
      <c r="R6" s="361"/>
      <c r="S6" s="115"/>
      <c r="T6" s="362"/>
      <c r="U6" s="362"/>
      <c r="V6" s="362"/>
      <c r="W6" s="362"/>
      <c r="X6" s="362"/>
    </row>
    <row r="7" spans="1:24">
      <c r="B7" s="104" t="s">
        <v>56</v>
      </c>
      <c r="C7" s="104" t="s">
        <v>0</v>
      </c>
      <c r="D7" s="104" t="s">
        <v>59</v>
      </c>
      <c r="E7" s="104" t="s">
        <v>83</v>
      </c>
      <c r="F7" s="104" t="s">
        <v>8</v>
      </c>
      <c r="H7" s="180" t="s">
        <v>56</v>
      </c>
      <c r="I7" s="247" t="s">
        <v>0</v>
      </c>
      <c r="J7" s="247" t="s">
        <v>59</v>
      </c>
      <c r="K7" s="247" t="s">
        <v>83</v>
      </c>
      <c r="L7" s="247" t="s">
        <v>8</v>
      </c>
      <c r="N7" s="105" t="s">
        <v>56</v>
      </c>
      <c r="O7" s="105" t="s">
        <v>0</v>
      </c>
      <c r="P7" s="104" t="s">
        <v>59</v>
      </c>
      <c r="Q7" s="104" t="s">
        <v>83</v>
      </c>
      <c r="R7" s="104" t="s">
        <v>8</v>
      </c>
      <c r="T7" s="180" t="s">
        <v>56</v>
      </c>
      <c r="U7" s="247" t="s">
        <v>0</v>
      </c>
      <c r="V7" s="247" t="s">
        <v>59</v>
      </c>
      <c r="W7" s="247" t="s">
        <v>83</v>
      </c>
      <c r="X7" s="247" t="s">
        <v>8</v>
      </c>
    </row>
    <row r="8" spans="1:24">
      <c r="B8" s="106">
        <v>1</v>
      </c>
      <c r="C8" s="106" t="str">
        <f>IF(②選手情報入力!$AJ$9&lt;1,"",VLOOKUP(B8,②選手情報入力!$AI$10:$AJ$99,2,FALSE))</f>
        <v/>
      </c>
      <c r="D8" s="83" t="str">
        <f>IF(C8="","",VLOOKUP(C8,②選手情報入力!$W$10:$X$99,2,FALSE))</f>
        <v/>
      </c>
      <c r="E8" s="83" t="str">
        <f>IF(C8="","",VLOOKUP(C8,②選手情報入力!$W$10:$AC$99,6,FALSE))</f>
        <v/>
      </c>
      <c r="F8" s="359" t="str">
        <f>IF(②選手情報入力!O5="","",②選手情報入力!O5)</f>
        <v/>
      </c>
      <c r="H8" s="181">
        <v>1</v>
      </c>
      <c r="I8" s="106" t="str">
        <f>IF(②選手情報入力!$AL$9&lt;1,"",VLOOKUP(H8,②選手情報入力!$AK$10:$AL$99,2,FALSE))</f>
        <v/>
      </c>
      <c r="J8" s="83" t="str">
        <f>IF(I8="","",VLOOKUP(I8,②選手情報入力!$W$10:$X$99,2,FALSE))</f>
        <v/>
      </c>
      <c r="K8" s="83" t="str">
        <f>IF(I8="","",VLOOKUP(I8,②選手情報入力!$W$10:$AC$99,6,FALSE))</f>
        <v/>
      </c>
      <c r="L8" s="366" t="str">
        <f>IF(②選手情報入力!P5="","",②選手情報入力!P5)</f>
        <v/>
      </c>
      <c r="N8" s="106">
        <v>1</v>
      </c>
      <c r="O8" s="106" t="str">
        <f>IF(②選手情報入力!$AN$9&lt;1,"",VLOOKUP(N8,②選手情報入力!$AM$10:$AN$99,2,FALSE))</f>
        <v/>
      </c>
      <c r="P8" s="83" t="str">
        <f>IF(O8="","",VLOOKUP(O8,②選手情報入力!$AC$10:$AD$99,2,FALSE))</f>
        <v/>
      </c>
      <c r="Q8" s="83" t="str">
        <f>IF(O8="","",VLOOKUP(O8,②選手情報入力!$AC$10:$AJ$99,6,FALSE))</f>
        <v/>
      </c>
      <c r="R8" s="359" t="str">
        <f>IF(②選手情報入力!O6="","",②選手情報入力!O6)</f>
        <v/>
      </c>
      <c r="T8" s="180">
        <v>1</v>
      </c>
      <c r="U8" s="247" t="str">
        <f>IF(②選手情報入力!$AP$9&lt;1,"",VLOOKUP(T8,②選手情報入力!$AO$10:$AP$99,2,FALSE))</f>
        <v/>
      </c>
      <c r="V8" s="249" t="str">
        <f>IF(U8="","",VLOOKUP(U8,②選手情報入力!$AC$10:$AD$99,2,FALSE))</f>
        <v/>
      </c>
      <c r="W8" s="249" t="str">
        <f>IF(U8="","",VLOOKUP(U8,②選手情報入力!$AC$10:$AJ$99,6,FALSE))</f>
        <v/>
      </c>
      <c r="X8" s="359" t="str">
        <f>IF(②選手情報入力!P6="","",②選手情報入力!P6)</f>
        <v/>
      </c>
    </row>
    <row r="9" spans="1:24">
      <c r="B9" s="107">
        <v>2</v>
      </c>
      <c r="C9" s="107" t="str">
        <f>IF(②選手情報入力!$AJ$9&lt;2,"",VLOOKUP(B9,②選手情報入力!$AI$10:$AJ$99,2,FALSE))</f>
        <v/>
      </c>
      <c r="D9" s="84" t="str">
        <f>IF(C9="","",VLOOKUP(C9,②選手情報入力!$W$10:$X$99,2,FALSE))</f>
        <v/>
      </c>
      <c r="E9" s="84" t="str">
        <f>IF(C9="","",VLOOKUP(C9,②選手情報入力!$W$10:$AC$99,6,FALSE))</f>
        <v/>
      </c>
      <c r="F9" s="359"/>
      <c r="H9" s="182">
        <v>2</v>
      </c>
      <c r="I9" s="107" t="str">
        <f>IF(②選手情報入力!$AL$9&lt;2,"",VLOOKUP(H9,②選手情報入力!$AK$10:$AL$99,2,FALSE))</f>
        <v/>
      </c>
      <c r="J9" s="84" t="str">
        <f>IF(I9="","",VLOOKUP(I9,②選手情報入力!$W$10:$X$99,2,FALSE))</f>
        <v/>
      </c>
      <c r="K9" s="84" t="str">
        <f>IF(I9="","",VLOOKUP(I9,②選手情報入力!$W$10:$AC$99,6,FALSE))</f>
        <v/>
      </c>
      <c r="L9" s="367"/>
      <c r="N9" s="107">
        <v>2</v>
      </c>
      <c r="O9" s="107" t="str">
        <f>IF(②選手情報入力!$AN$9&lt;2,"",VLOOKUP(N9,②選手情報入力!$AM$10:$AN$99,2,FALSE))</f>
        <v/>
      </c>
      <c r="P9" s="84" t="str">
        <f>IF(O9="","",VLOOKUP(O9,②選手情報入力!$AC$10:$AD$99,2,FALSE))</f>
        <v/>
      </c>
      <c r="Q9" s="84" t="str">
        <f>IF(O9="","",VLOOKUP(O9,②選手情報入力!$AC$10:$AJ$99,6,FALSE))</f>
        <v/>
      </c>
      <c r="R9" s="359"/>
      <c r="T9" s="180">
        <v>2</v>
      </c>
      <c r="U9" s="247" t="str">
        <f>IF(②選手情報入力!$AP$9&lt;2,"",VLOOKUP(T9,②選手情報入力!$AO$10:$AP$99,2,FALSE))</f>
        <v/>
      </c>
      <c r="V9" s="249" t="str">
        <f>IF(U9="","",VLOOKUP(U9,②選手情報入力!$AC$10:$AD$99,2,FALSE))</f>
        <v/>
      </c>
      <c r="W9" s="249" t="str">
        <f>IF(U9="","",VLOOKUP(U9,②選手情報入力!$AC$10:$AJ$99,6,FALSE))</f>
        <v/>
      </c>
      <c r="X9" s="359"/>
    </row>
    <row r="10" spans="1:24">
      <c r="B10" s="107">
        <v>3</v>
      </c>
      <c r="C10" s="107" t="str">
        <f>IF(②選手情報入力!$AJ$9&lt;3,"",VLOOKUP(B10,②選手情報入力!$AI$10:$AJ$99,2,FALSE))</f>
        <v/>
      </c>
      <c r="D10" s="84" t="str">
        <f>IF(C10="","",VLOOKUP(C10,②選手情報入力!$W$10:$X$99,2,FALSE))</f>
        <v/>
      </c>
      <c r="E10" s="84" t="str">
        <f>IF(C10="","",VLOOKUP(C10,②選手情報入力!$W$10:$AC$99,6,FALSE))</f>
        <v/>
      </c>
      <c r="F10" s="359"/>
      <c r="H10" s="182">
        <v>3</v>
      </c>
      <c r="I10" s="107" t="str">
        <f>IF(②選手情報入力!$AL$9&lt;3,"",VLOOKUP(H10,②選手情報入力!$AK$10:$AL$99,2,FALSE))</f>
        <v/>
      </c>
      <c r="J10" s="84" t="str">
        <f>IF(I10="","",VLOOKUP(I10,②選手情報入力!$W$10:$X$99,2,FALSE))</f>
        <v/>
      </c>
      <c r="K10" s="84" t="str">
        <f>IF(I10="","",VLOOKUP(I10,②選手情報入力!$W$10:$AC$99,6,FALSE))</f>
        <v/>
      </c>
      <c r="L10" s="367"/>
      <c r="N10" s="107">
        <v>3</v>
      </c>
      <c r="O10" s="107" t="str">
        <f>IF(②選手情報入力!$AN$9&lt;3,"",VLOOKUP(N10,②選手情報入力!$AM$10:$AN$99,2,FALSE))</f>
        <v/>
      </c>
      <c r="P10" s="84" t="str">
        <f>IF(O10="","",VLOOKUP(O10,②選手情報入力!$AC$10:$AD$99,2,FALSE))</f>
        <v/>
      </c>
      <c r="Q10" s="84" t="str">
        <f>IF(O10="","",VLOOKUP(O10,②選手情報入力!$AC$10:$AJ$99,6,FALSE))</f>
        <v/>
      </c>
      <c r="R10" s="359"/>
      <c r="T10" s="180">
        <v>3</v>
      </c>
      <c r="U10" s="247" t="str">
        <f>IF(②選手情報入力!$AP$9&lt;3,"",VLOOKUP(T10,②選手情報入力!$AO$10:$AP$99,2,FALSE))</f>
        <v/>
      </c>
      <c r="V10" s="249" t="str">
        <f>IF(U10="","",VLOOKUP(U10,②選手情報入力!$AC$10:$AD$99,2,FALSE))</f>
        <v/>
      </c>
      <c r="W10" s="249" t="str">
        <f>IF(U10="","",VLOOKUP(U10,②選手情報入力!$AC$10:$AJ$99,6,FALSE))</f>
        <v/>
      </c>
      <c r="X10" s="359"/>
    </row>
    <row r="11" spans="1:24">
      <c r="B11" s="107">
        <v>4</v>
      </c>
      <c r="C11" s="107" t="str">
        <f>IF(②選手情報入力!$AJ$9&lt;4,"",VLOOKUP(B11,②選手情報入力!$AI$10:$AJ$99,2,FALSE))</f>
        <v/>
      </c>
      <c r="D11" s="84" t="str">
        <f>IF(C11="","",VLOOKUP(C11,②選手情報入力!$W$10:$X$99,2,FALSE))</f>
        <v/>
      </c>
      <c r="E11" s="84" t="str">
        <f>IF(C11="","",VLOOKUP(C11,②選手情報入力!$W$10:$AC$99,6,FALSE))</f>
        <v/>
      </c>
      <c r="F11" s="359"/>
      <c r="H11" s="182">
        <v>4</v>
      </c>
      <c r="I11" s="107" t="str">
        <f>IF(②選手情報入力!$AL$9&lt;4,"",VLOOKUP(H11,②選手情報入力!$AK$10:$AL$99,2,FALSE))</f>
        <v/>
      </c>
      <c r="J11" s="84" t="str">
        <f>IF(I11="","",VLOOKUP(I11,②選手情報入力!$W$10:$X$99,2,FALSE))</f>
        <v/>
      </c>
      <c r="K11" s="84" t="str">
        <f>IF(I11="","",VLOOKUP(I11,②選手情報入力!$W$10:$AC$99,6,FALSE))</f>
        <v/>
      </c>
      <c r="L11" s="367"/>
      <c r="N11" s="107">
        <v>4</v>
      </c>
      <c r="O11" s="107" t="str">
        <f>IF(②選手情報入力!$AN$9&lt;4,"",VLOOKUP(N11,②選手情報入力!$AM$10:$AN$99,2,FALSE))</f>
        <v/>
      </c>
      <c r="P11" s="84" t="str">
        <f>IF(O11="","",VLOOKUP(O11,②選手情報入力!$AC$10:$AD$99,2,FALSE))</f>
        <v/>
      </c>
      <c r="Q11" s="84" t="str">
        <f>IF(O11="","",VLOOKUP(O11,②選手情報入力!$AC$10:$AJ$99,6,FALSE))</f>
        <v/>
      </c>
      <c r="R11" s="359"/>
      <c r="T11" s="180">
        <v>4</v>
      </c>
      <c r="U11" s="247" t="str">
        <f>IF(②選手情報入力!$AP$9&lt;4,"",VLOOKUP(T11,②選手情報入力!$AO$10:$AP$99,2,FALSE))</f>
        <v/>
      </c>
      <c r="V11" s="249" t="str">
        <f>IF(U11="","",VLOOKUP(U11,②選手情報入力!$AC$10:$AD$99,2,FALSE))</f>
        <v/>
      </c>
      <c r="W11" s="249" t="str">
        <f>IF(U11="","",VLOOKUP(U11,②選手情報入力!$AC$10:$AJ$99,6,FALSE))</f>
        <v/>
      </c>
      <c r="X11" s="359"/>
    </row>
    <row r="12" spans="1:24">
      <c r="B12" s="107">
        <v>5</v>
      </c>
      <c r="C12" s="107" t="str">
        <f>IF(②選手情報入力!$AJ$9&lt;5,"",VLOOKUP(B12,②選手情報入力!$AI$10:$AJ$99,2,FALSE))</f>
        <v/>
      </c>
      <c r="D12" s="84" t="str">
        <f>IF(C12="","",VLOOKUP(C12,②選手情報入力!$W$10:$X$99,2,FALSE))</f>
        <v/>
      </c>
      <c r="E12" s="84" t="str">
        <f>IF(C12="","",VLOOKUP(C12,②選手情報入力!$W$10:$AC$99,6,FALSE))</f>
        <v/>
      </c>
      <c r="F12" s="359"/>
      <c r="H12" s="182">
        <v>5</v>
      </c>
      <c r="I12" s="107" t="str">
        <f>IF(②選手情報入力!$AL$9&lt;5,"",VLOOKUP(H12,②選手情報入力!$AK$10:$AL$99,2,FALSE))</f>
        <v/>
      </c>
      <c r="J12" s="84" t="str">
        <f>IF(I12="","",VLOOKUP(I12,②選手情報入力!$W$10:$X$99,2,FALSE))</f>
        <v/>
      </c>
      <c r="K12" s="84" t="str">
        <f>IF(I12="","",VLOOKUP(I12,②選手情報入力!$W$10:$AC$99,6,FALSE))</f>
        <v/>
      </c>
      <c r="L12" s="367"/>
      <c r="N12" s="107">
        <v>5</v>
      </c>
      <c r="O12" s="107" t="str">
        <f>IF(②選手情報入力!$AN$9&lt;5,"",VLOOKUP(N12,②選手情報入力!$AM$10:$AN$99,2,FALSE))</f>
        <v/>
      </c>
      <c r="P12" s="84" t="str">
        <f>IF(O12="","",VLOOKUP(O12,②選手情報入力!$AC$10:$AD$99,2,FALSE))</f>
        <v/>
      </c>
      <c r="Q12" s="84" t="str">
        <f>IF(O12="","",VLOOKUP(O12,②選手情報入力!$AC$10:$AJ$99,6,FALSE))</f>
        <v/>
      </c>
      <c r="R12" s="359"/>
      <c r="T12" s="180">
        <v>5</v>
      </c>
      <c r="U12" s="247" t="str">
        <f>IF(②選手情報入力!$AP$9&lt;5,"",VLOOKUP(T12,②選手情報入力!$AO$10:$AP$99,2,FALSE))</f>
        <v/>
      </c>
      <c r="V12" s="249" t="str">
        <f>IF(U12="","",VLOOKUP(U12,②選手情報入力!$AC$10:$AD$99,2,FALSE))</f>
        <v/>
      </c>
      <c r="W12" s="249" t="str">
        <f>IF(U12="","",VLOOKUP(U12,②選手情報入力!$AC$10:$AJ$99,6,FALSE))</f>
        <v/>
      </c>
      <c r="X12" s="359"/>
    </row>
    <row r="13" spans="1:24">
      <c r="B13" s="108">
        <v>6</v>
      </c>
      <c r="C13" s="108" t="str">
        <f>IF(②選手情報入力!$AJ$9&lt;6,"",VLOOKUP(B13,②選手情報入力!$AI$10:$AJ$99,2,FALSE))</f>
        <v/>
      </c>
      <c r="D13" s="85" t="str">
        <f>IF(C13="","",VLOOKUP(C13,②選手情報入力!$W$10:$X$99,2,FALSE))</f>
        <v/>
      </c>
      <c r="E13" s="85" t="str">
        <f>IF(C13="","",VLOOKUP(C13,②選手情報入力!$W$10:$AC$99,6,FALSE))</f>
        <v/>
      </c>
      <c r="F13" s="359"/>
      <c r="H13" s="183">
        <v>6</v>
      </c>
      <c r="I13" s="108" t="str">
        <f>IF(②選手情報入力!$AL$9&lt;6,"",VLOOKUP(H13,②選手情報入力!$AK$10:$AL$99,2,FALSE))</f>
        <v/>
      </c>
      <c r="J13" s="85" t="str">
        <f>IF(I13="","",VLOOKUP(I13,②選手情報入力!$W$10:$X$99,2,FALSE))</f>
        <v/>
      </c>
      <c r="K13" s="85" t="str">
        <f>IF(I13="","",VLOOKUP(I13,②選手情報入力!$W$10:$AC$99,6,FALSE))</f>
        <v/>
      </c>
      <c r="L13" s="368"/>
      <c r="N13" s="108">
        <v>6</v>
      </c>
      <c r="O13" s="108" t="str">
        <f>IF(②選手情報入力!$AN$9&lt;6,"",VLOOKUP(N13,②選手情報入力!$AM$10:$AN$99,2,FALSE))</f>
        <v/>
      </c>
      <c r="P13" s="85" t="str">
        <f>IF(O13="","",VLOOKUP(O13,②選手情報入力!$AC$10:$AD$99,2,FALSE))</f>
        <v/>
      </c>
      <c r="Q13" s="85" t="str">
        <f>IF(O13="","",VLOOKUP(O13,②選手情報入力!$AC$10:$AJ$99,6,FALSE))</f>
        <v/>
      </c>
      <c r="R13" s="359"/>
      <c r="T13" s="180">
        <v>6</v>
      </c>
      <c r="U13" s="247" t="str">
        <f>IF(②選手情報入力!$AP$9&lt;6,"",VLOOKUP(T13,②選手情報入力!$AO$10:$AP$99,2,FALSE))</f>
        <v/>
      </c>
      <c r="V13" s="249" t="str">
        <f>IF(U13="","",VLOOKUP(U13,②選手情報入力!$AC$10:$AD$99,2,FALSE))</f>
        <v/>
      </c>
      <c r="W13" s="249" t="str">
        <f>IF(U13="","",VLOOKUP(U13,②選手情報入力!$AC$10:$AJ$99,6,FALSE))</f>
        <v/>
      </c>
      <c r="X13" s="359"/>
    </row>
    <row r="14" spans="1:24">
      <c r="C14" s="109"/>
      <c r="D14" s="110" t="s">
        <v>34</v>
      </c>
      <c r="E14" s="111"/>
      <c r="F14" s="112">
        <f>IF(②選手情報入力!AJ9&gt;=4,1,0)</f>
        <v>0</v>
      </c>
      <c r="H14" s="109"/>
      <c r="I14" s="109"/>
      <c r="J14" s="110" t="s">
        <v>34</v>
      </c>
      <c r="K14" s="111"/>
      <c r="L14" s="112">
        <f>IF(②選手情報入力!AL9&gt;=4,1,0)</f>
        <v>0</v>
      </c>
      <c r="N14" s="109"/>
      <c r="O14" s="109"/>
      <c r="P14" s="110" t="s">
        <v>34</v>
      </c>
      <c r="Q14" s="111"/>
      <c r="R14" s="112">
        <f>IF(②選手情報入力!AN9&gt;=4,1,0)</f>
        <v>0</v>
      </c>
      <c r="T14" s="109"/>
      <c r="U14" s="109"/>
      <c r="V14" s="110" t="s">
        <v>34</v>
      </c>
      <c r="W14" s="111"/>
      <c r="X14" s="112">
        <f>IF(②選手情報入力!AP9&gt;=4,1,0)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6"/>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7"/>
  <sheetViews>
    <sheetView zoomScaleNormal="100" workbookViewId="0">
      <pane ySplit="10" topLeftCell="A43" activePane="bottomLeft" state="frozenSplit"/>
      <selection activeCell="C46" sqref="C46"/>
      <selection pane="bottomLeft" activeCell="C46" sqref="C46"/>
    </sheetView>
  </sheetViews>
  <sheetFormatPr defaultRowHeight="13.5"/>
  <cols>
    <col min="1" max="1" width="3.75" style="119" customWidth="1"/>
    <col min="2" max="2" width="26.25" style="119" customWidth="1"/>
    <col min="3" max="3" width="10" style="119" customWidth="1"/>
    <col min="4" max="4" width="4.875" style="119" customWidth="1"/>
    <col min="5" max="5" width="10.875" style="119" customWidth="1"/>
    <col min="6" max="6" width="26.25" style="119" customWidth="1"/>
    <col min="7" max="7" width="15.5" style="119" customWidth="1"/>
    <col min="8" max="8" width="3.75" style="119" customWidth="1"/>
    <col min="9" max="9" width="9" style="119"/>
    <col min="10" max="10" width="9" style="119" customWidth="1"/>
    <col min="11" max="14" width="9" style="119" hidden="1" customWidth="1"/>
    <col min="15" max="16" width="9" style="119" customWidth="1"/>
    <col min="17" max="16384" width="9" style="119"/>
  </cols>
  <sheetData>
    <row r="1" spans="1:14" ht="17.25">
      <c r="A1" s="34" t="s">
        <v>212</v>
      </c>
      <c r="B1" s="117"/>
      <c r="C1" s="118"/>
      <c r="D1" s="369" t="s">
        <v>184</v>
      </c>
      <c r="E1" s="369"/>
      <c r="F1" s="369"/>
      <c r="G1" s="369"/>
      <c r="H1" s="369"/>
    </row>
    <row r="2" spans="1:14" ht="24.75" customHeight="1">
      <c r="A2" s="370" t="s">
        <v>36</v>
      </c>
      <c r="B2" s="370"/>
      <c r="C2" s="370"/>
      <c r="D2" s="370"/>
      <c r="E2" s="370"/>
      <c r="F2" s="370"/>
      <c r="G2" s="370"/>
      <c r="H2" s="370"/>
    </row>
    <row r="3" spans="1:14" ht="27" customHeight="1">
      <c r="A3" s="375"/>
      <c r="B3" s="375"/>
      <c r="C3" s="375"/>
      <c r="D3" s="375"/>
      <c r="E3" s="375"/>
      <c r="G3" s="144" t="str">
        <f>IF(①団体情報入力!D4="","",①団体情報入力!D4)</f>
        <v/>
      </c>
      <c r="H3" s="120"/>
    </row>
    <row r="4" spans="1:14" ht="11.25" customHeight="1"/>
    <row r="5" spans="1:14" ht="18.75">
      <c r="A5" s="371" t="str">
        <f>注意事項!C3</f>
        <v>第１回名古屋地区競技会　クラス別競技会</v>
      </c>
      <c r="B5" s="371"/>
      <c r="C5" s="371"/>
      <c r="D5" s="371"/>
      <c r="E5" s="371"/>
      <c r="F5" s="371"/>
      <c r="G5" s="371"/>
      <c r="H5" s="371"/>
    </row>
    <row r="6" spans="1:14" ht="19.5" thickBot="1">
      <c r="A6" s="372" t="s">
        <v>427</v>
      </c>
      <c r="B6" s="372"/>
      <c r="C6" s="372"/>
      <c r="D6" s="372"/>
      <c r="E6" s="372"/>
      <c r="F6" s="372"/>
      <c r="G6" s="372"/>
      <c r="H6" s="372"/>
    </row>
    <row r="7" spans="1:14" ht="19.5" customHeight="1" thickBot="1">
      <c r="A7" s="121"/>
      <c r="B7" s="155" t="s">
        <v>108</v>
      </c>
      <c r="C7" s="122"/>
      <c r="D7" s="122"/>
      <c r="E7" s="122"/>
      <c r="F7" s="122"/>
      <c r="G7" s="123" t="s">
        <v>16</v>
      </c>
      <c r="H7" s="118"/>
    </row>
    <row r="8" spans="1:14" ht="22.5" customHeight="1" thickBot="1">
      <c r="A8" s="118"/>
      <c r="B8" s="156" t="str">
        <f>IF(①団体情報入力!D8="","",①団体情報入力!D8)</f>
        <v/>
      </c>
      <c r="C8" s="184" t="s">
        <v>153</v>
      </c>
      <c r="D8" s="376" t="str">
        <f>IF(①団体情報入力!D5="","",①団体情報入力!D5)</f>
        <v/>
      </c>
      <c r="E8" s="377"/>
      <c r="F8" s="377"/>
      <c r="G8" s="378"/>
      <c r="H8" s="124"/>
    </row>
    <row r="9" spans="1:14" ht="16.5" customHeight="1">
      <c r="A9" s="118"/>
      <c r="B9" s="373"/>
      <c r="C9" s="373"/>
      <c r="D9" s="148"/>
      <c r="E9" s="125"/>
      <c r="F9" s="374"/>
      <c r="G9" s="374"/>
      <c r="H9" s="118"/>
    </row>
    <row r="10" spans="1:14" ht="16.5" customHeight="1">
      <c r="A10" s="118"/>
      <c r="B10" s="380" t="s">
        <v>183</v>
      </c>
      <c r="C10" s="380"/>
      <c r="D10" s="380"/>
      <c r="E10" s="380"/>
      <c r="F10" s="380"/>
      <c r="G10" s="380"/>
      <c r="H10" s="118"/>
      <c r="L10" s="118"/>
      <c r="N10" s="118"/>
    </row>
    <row r="11" spans="1:14" ht="21" customHeight="1">
      <c r="A11" s="126"/>
      <c r="B11" s="192"/>
      <c r="C11" s="379"/>
      <c r="D11" s="379"/>
      <c r="E11" s="127"/>
      <c r="F11" s="192"/>
      <c r="G11" s="193"/>
      <c r="H11" s="126"/>
      <c r="L11" s="128"/>
      <c r="N11" s="128"/>
    </row>
    <row r="12" spans="1:14" ht="21" customHeight="1">
      <c r="A12" s="126"/>
      <c r="B12" s="192"/>
      <c r="C12" s="193"/>
      <c r="D12" s="193"/>
      <c r="E12" s="127"/>
      <c r="F12" s="192"/>
      <c r="G12" s="193"/>
      <c r="H12" s="126"/>
      <c r="L12" s="128"/>
      <c r="N12" s="128"/>
    </row>
    <row r="13" spans="1:14" ht="21" customHeight="1">
      <c r="A13" s="126"/>
      <c r="B13" s="192"/>
      <c r="C13" s="193"/>
      <c r="D13" s="193"/>
      <c r="E13" s="127"/>
      <c r="F13" s="192"/>
      <c r="G13" s="193"/>
      <c r="H13" s="126"/>
      <c r="L13" s="128"/>
      <c r="N13" s="128"/>
    </row>
    <row r="14" spans="1:14" ht="21" customHeight="1">
      <c r="A14" s="126"/>
      <c r="B14" s="192"/>
      <c r="C14" s="193"/>
      <c r="D14" s="193"/>
      <c r="E14" s="127"/>
      <c r="F14" s="192"/>
      <c r="G14" s="193"/>
      <c r="H14" s="126"/>
      <c r="L14" s="128"/>
      <c r="N14" s="128"/>
    </row>
    <row r="15" spans="1:14" ht="21" customHeight="1">
      <c r="A15" s="126"/>
      <c r="B15" s="192"/>
      <c r="C15" s="193"/>
      <c r="D15" s="193"/>
      <c r="E15" s="127"/>
      <c r="F15" s="192"/>
      <c r="G15" s="193"/>
      <c r="H15" s="126"/>
      <c r="L15" s="128"/>
      <c r="N15" s="128"/>
    </row>
    <row r="16" spans="1:14" ht="21" customHeight="1">
      <c r="A16" s="126"/>
      <c r="B16" s="192"/>
      <c r="C16" s="193"/>
      <c r="D16" s="193"/>
      <c r="E16" s="127"/>
      <c r="F16" s="192"/>
      <c r="G16" s="193"/>
      <c r="H16" s="126"/>
      <c r="L16" s="128"/>
      <c r="N16" s="128"/>
    </row>
    <row r="17" spans="1:14" ht="21" customHeight="1">
      <c r="A17" s="126"/>
      <c r="B17" s="192"/>
      <c r="C17" s="193"/>
      <c r="D17" s="193"/>
      <c r="E17" s="127"/>
      <c r="F17" s="192"/>
      <c r="G17" s="193"/>
      <c r="H17" s="126"/>
      <c r="L17" s="128"/>
      <c r="N17" s="128"/>
    </row>
    <row r="18" spans="1:14" ht="21" customHeight="1">
      <c r="A18" s="126"/>
      <c r="B18" s="192"/>
      <c r="C18" s="193"/>
      <c r="D18" s="193"/>
      <c r="E18" s="127"/>
      <c r="F18" s="192"/>
      <c r="G18" s="193"/>
      <c r="H18" s="126"/>
      <c r="L18" s="128"/>
      <c r="N18" s="128"/>
    </row>
    <row r="19" spans="1:14" ht="21" customHeight="1">
      <c r="A19" s="126"/>
      <c r="B19" s="192"/>
      <c r="C19" s="193"/>
      <c r="D19" s="193"/>
      <c r="E19" s="127"/>
      <c r="F19" s="192"/>
      <c r="G19" s="193"/>
      <c r="H19" s="126"/>
      <c r="L19" s="128"/>
      <c r="N19" s="128"/>
    </row>
    <row r="20" spans="1:14" ht="21" customHeight="1">
      <c r="A20" s="126"/>
      <c r="B20" s="192"/>
      <c r="C20" s="193"/>
      <c r="D20" s="193"/>
      <c r="E20" s="127"/>
      <c r="F20" s="192"/>
      <c r="G20" s="193"/>
      <c r="H20" s="126"/>
      <c r="L20" s="128"/>
      <c r="N20" s="128"/>
    </row>
    <row r="21" spans="1:14" ht="21" customHeight="1">
      <c r="A21" s="126"/>
      <c r="B21" s="192"/>
      <c r="C21" s="193"/>
      <c r="D21" s="193"/>
      <c r="E21" s="127"/>
      <c r="F21" s="192"/>
      <c r="G21" s="193"/>
      <c r="H21" s="126"/>
      <c r="L21" s="128"/>
      <c r="N21" s="128"/>
    </row>
    <row r="22" spans="1:14" ht="21" customHeight="1">
      <c r="A22" s="126"/>
      <c r="B22" s="192"/>
      <c r="C22" s="379"/>
      <c r="D22" s="379"/>
      <c r="E22" s="127"/>
      <c r="F22" s="192"/>
      <c r="G22" s="193"/>
      <c r="H22" s="126"/>
      <c r="L22" s="128"/>
      <c r="N22" s="128"/>
    </row>
    <row r="23" spans="1:14" ht="21" customHeight="1">
      <c r="A23" s="126"/>
      <c r="B23" s="192"/>
      <c r="C23" s="379"/>
      <c r="D23" s="379"/>
      <c r="E23" s="127"/>
      <c r="F23" s="192"/>
      <c r="G23" s="193"/>
      <c r="H23" s="126"/>
      <c r="L23" s="128"/>
      <c r="N23" s="128"/>
    </row>
    <row r="24" spans="1:14" ht="21" customHeight="1">
      <c r="A24" s="126"/>
      <c r="B24" s="192"/>
      <c r="C24" s="379"/>
      <c r="D24" s="379"/>
      <c r="E24" s="127"/>
      <c r="F24" s="192"/>
      <c r="G24" s="193"/>
      <c r="H24" s="126"/>
      <c r="L24" s="128"/>
      <c r="N24" s="128"/>
    </row>
    <row r="25" spans="1:14" ht="21" customHeight="1">
      <c r="A25" s="126"/>
      <c r="B25" s="192"/>
      <c r="C25" s="379"/>
      <c r="D25" s="379"/>
      <c r="E25" s="127"/>
      <c r="F25" s="192"/>
      <c r="G25" s="193"/>
      <c r="H25" s="126"/>
      <c r="L25" s="128"/>
      <c r="N25" s="128"/>
    </row>
    <row r="26" spans="1:14" ht="21" customHeight="1">
      <c r="A26" s="126"/>
      <c r="B26" s="192"/>
      <c r="C26" s="379"/>
      <c r="D26" s="379"/>
      <c r="E26" s="127"/>
      <c r="F26" s="194"/>
      <c r="G26" s="193"/>
      <c r="H26" s="126"/>
      <c r="L26" s="128"/>
      <c r="N26" s="128"/>
    </row>
    <row r="27" spans="1:14" ht="21" customHeight="1">
      <c r="A27" s="126"/>
      <c r="B27" s="192"/>
      <c r="C27" s="379"/>
      <c r="D27" s="379"/>
      <c r="E27" s="127"/>
      <c r="F27" s="194"/>
      <c r="G27" s="193"/>
      <c r="H27" s="126"/>
      <c r="L27" s="128"/>
      <c r="N27" s="128"/>
    </row>
    <row r="28" spans="1:14" ht="21" hidden="1" customHeight="1">
      <c r="A28" s="126"/>
      <c r="B28" s="192"/>
      <c r="C28" s="379"/>
      <c r="D28" s="379"/>
      <c r="E28" s="127"/>
      <c r="F28" s="194"/>
      <c r="G28" s="193"/>
      <c r="H28" s="126"/>
      <c r="L28" s="128"/>
      <c r="N28" s="128"/>
    </row>
    <row r="29" spans="1:14" ht="21" hidden="1" customHeight="1">
      <c r="A29" s="126"/>
      <c r="B29" s="192"/>
      <c r="C29" s="379"/>
      <c r="D29" s="379"/>
      <c r="E29" s="127"/>
      <c r="F29" s="194"/>
      <c r="G29" s="193"/>
      <c r="H29" s="126"/>
      <c r="L29" s="128"/>
      <c r="N29" s="128"/>
    </row>
    <row r="30" spans="1:14" ht="21" hidden="1" customHeight="1">
      <c r="A30" s="126"/>
      <c r="B30" s="192"/>
      <c r="C30" s="379"/>
      <c r="D30" s="379"/>
      <c r="E30" s="127"/>
      <c r="F30" s="194"/>
      <c r="G30" s="193"/>
      <c r="H30" s="126"/>
      <c r="L30" s="128"/>
      <c r="N30" s="128"/>
    </row>
    <row r="31" spans="1:14" ht="21" hidden="1" customHeight="1">
      <c r="A31" s="126"/>
      <c r="B31" s="192"/>
      <c r="C31" s="379"/>
      <c r="D31" s="379"/>
      <c r="E31" s="127"/>
      <c r="F31" s="194"/>
      <c r="G31" s="193"/>
      <c r="H31" s="126"/>
      <c r="L31" s="128"/>
      <c r="N31" s="128"/>
    </row>
    <row r="32" spans="1:14" ht="21" hidden="1" customHeight="1">
      <c r="A32" s="126"/>
      <c r="B32" s="192"/>
      <c r="C32" s="379"/>
      <c r="D32" s="379"/>
      <c r="E32" s="127"/>
      <c r="F32" s="194"/>
      <c r="G32" s="193"/>
      <c r="H32" s="126"/>
      <c r="L32" s="128"/>
      <c r="N32" s="128"/>
    </row>
    <row r="33" spans="1:14" ht="21" hidden="1" customHeight="1">
      <c r="A33" s="126"/>
      <c r="B33" s="192"/>
      <c r="C33" s="379"/>
      <c r="D33" s="379"/>
      <c r="E33" s="127"/>
      <c r="F33" s="194"/>
      <c r="G33" s="193"/>
      <c r="H33" s="126"/>
      <c r="L33" s="128"/>
      <c r="N33" s="128"/>
    </row>
    <row r="34" spans="1:14" ht="21" hidden="1" customHeight="1">
      <c r="A34" s="126"/>
      <c r="B34" s="192"/>
      <c r="C34" s="379"/>
      <c r="D34" s="379"/>
      <c r="E34" s="127"/>
      <c r="F34" s="194"/>
      <c r="G34" s="193"/>
      <c r="H34" s="126"/>
      <c r="I34" s="147"/>
      <c r="L34" s="128"/>
      <c r="N34" s="128"/>
    </row>
    <row r="35" spans="1:14" ht="21" hidden="1" customHeight="1">
      <c r="A35" s="126"/>
      <c r="B35" s="192"/>
      <c r="C35" s="379"/>
      <c r="D35" s="379"/>
      <c r="E35" s="127"/>
      <c r="F35" s="194"/>
      <c r="G35" s="193"/>
      <c r="H35" s="126"/>
      <c r="L35" s="128"/>
      <c r="N35" s="128"/>
    </row>
    <row r="36" spans="1:14" ht="21" hidden="1" customHeight="1">
      <c r="A36" s="126"/>
      <c r="B36" s="194"/>
      <c r="C36" s="379"/>
      <c r="D36" s="379"/>
      <c r="E36" s="127"/>
      <c r="F36" s="194"/>
      <c r="G36" s="193"/>
      <c r="H36" s="126"/>
      <c r="L36" s="128"/>
      <c r="N36" s="128"/>
    </row>
    <row r="37" spans="1:14" ht="21" hidden="1" customHeight="1">
      <c r="A37" s="126"/>
      <c r="B37" s="194"/>
      <c r="C37" s="379"/>
      <c r="D37" s="379"/>
      <c r="E37" s="127"/>
      <c r="F37" s="194"/>
      <c r="G37" s="193"/>
      <c r="H37" s="126"/>
      <c r="L37" s="128"/>
      <c r="N37" s="128"/>
    </row>
    <row r="38" spans="1:14" ht="21" hidden="1" customHeight="1">
      <c r="A38" s="126"/>
      <c r="B38" s="192"/>
      <c r="C38" s="379"/>
      <c r="D38" s="379"/>
      <c r="E38" s="127"/>
      <c r="F38" s="192"/>
      <c r="G38" s="193"/>
      <c r="H38" s="126"/>
      <c r="L38" s="128"/>
      <c r="N38" s="128"/>
    </row>
    <row r="39" spans="1:14" ht="21" customHeight="1">
      <c r="A39" s="126"/>
      <c r="B39" s="194"/>
      <c r="C39" s="374"/>
      <c r="D39" s="374"/>
      <c r="E39" s="127"/>
      <c r="F39" s="129"/>
      <c r="G39" s="193"/>
      <c r="H39" s="126"/>
      <c r="L39" s="128"/>
      <c r="N39" s="128"/>
    </row>
    <row r="40" spans="1:14" ht="21" customHeight="1">
      <c r="A40" s="126"/>
      <c r="B40" s="195"/>
      <c r="C40" s="379"/>
      <c r="D40" s="379"/>
      <c r="E40" s="127"/>
      <c r="F40" s="195"/>
      <c r="G40" s="193"/>
      <c r="H40" s="126"/>
      <c r="L40" s="128"/>
      <c r="N40" s="128"/>
    </row>
    <row r="41" spans="1:14" ht="21" hidden="1" customHeight="1" thickBot="1">
      <c r="A41" s="126"/>
      <c r="B41" s="185" t="s">
        <v>17</v>
      </c>
      <c r="C41" s="394" t="str">
        <f>IF(③リレー情報確認!L14=0,"",③リレー情報確認!L14)</f>
        <v/>
      </c>
      <c r="D41" s="395"/>
      <c r="E41" s="127"/>
      <c r="F41" s="186" t="s">
        <v>17</v>
      </c>
      <c r="G41" s="187" t="str">
        <f>IF(③リレー情報確認!X14=0,"",③リレー情報確認!X14)</f>
        <v/>
      </c>
      <c r="H41" s="126"/>
      <c r="K41" s="119" t="e">
        <f>種目情報!#REF!</f>
        <v>#REF!</v>
      </c>
      <c r="L41" s="128">
        <f>COUNTIF(②選手情報入力!$I$10:$N$99,K41)</f>
        <v>0</v>
      </c>
      <c r="M41" s="119" t="e">
        <f>種目情報!#REF!</f>
        <v>#REF!</v>
      </c>
      <c r="N41" s="128">
        <f>COUNTIF(②選手情報入力!$I$10:$N$99,M41)</f>
        <v>0</v>
      </c>
    </row>
    <row r="42" spans="1:14" ht="21" customHeight="1">
      <c r="A42" s="118"/>
      <c r="B42" s="129"/>
      <c r="C42" s="130"/>
      <c r="D42" s="130"/>
      <c r="E42" s="127"/>
      <c r="H42" s="118"/>
      <c r="K42" s="119" t="e">
        <f>種目情報!#REF!</f>
        <v>#REF!</v>
      </c>
      <c r="L42" s="128">
        <f>COUNTIF(②選手情報入力!$I$10:$N$99,K42)</f>
        <v>0</v>
      </c>
      <c r="M42" s="119" t="e">
        <f>種目情報!#REF!</f>
        <v>#REF!</v>
      </c>
      <c r="N42" s="128">
        <f>COUNTIF(②選手情報入力!$I$10:$N$99,M42)</f>
        <v>0</v>
      </c>
    </row>
    <row r="43" spans="1:14" ht="21" customHeight="1" thickBot="1">
      <c r="B43" s="382" t="s">
        <v>100</v>
      </c>
      <c r="C43" s="374"/>
      <c r="D43" s="149"/>
      <c r="E43" s="127"/>
      <c r="F43" s="382"/>
      <c r="G43" s="382"/>
      <c r="H43" s="167"/>
    </row>
    <row r="44" spans="1:14" ht="21" customHeight="1">
      <c r="A44" s="118"/>
      <c r="B44" s="131" t="s">
        <v>102</v>
      </c>
      <c r="C44" s="385">
        <f>②選手情報入力!G100</f>
        <v>0</v>
      </c>
      <c r="D44" s="386"/>
      <c r="E44" s="127"/>
      <c r="F44" s="157" t="s">
        <v>760</v>
      </c>
      <c r="G44" s="158">
        <f>C44*500</f>
        <v>0</v>
      </c>
      <c r="H44" s="118"/>
    </row>
    <row r="45" spans="1:14" ht="21" customHeight="1" thickBot="1">
      <c r="A45" s="118"/>
      <c r="B45" s="132" t="s">
        <v>103</v>
      </c>
      <c r="C45" s="387">
        <f>②選手情報入力!G101</f>
        <v>0</v>
      </c>
      <c r="D45" s="388"/>
      <c r="E45" s="127"/>
      <c r="F45" s="160" t="s">
        <v>141</v>
      </c>
      <c r="G45" s="161">
        <f>C45*1000</f>
        <v>0</v>
      </c>
      <c r="H45" s="118"/>
    </row>
    <row r="46" spans="1:14" ht="21" customHeight="1" thickTop="1" thickBot="1">
      <c r="A46" s="118"/>
      <c r="B46" s="162" t="s">
        <v>143</v>
      </c>
      <c r="C46" s="166">
        <f>①団体情報入力!D10</f>
        <v>0</v>
      </c>
      <c r="D46" s="150" t="s">
        <v>105</v>
      </c>
      <c r="F46" s="196" t="s">
        <v>185</v>
      </c>
      <c r="G46" s="159">
        <f>C46*800</f>
        <v>0</v>
      </c>
      <c r="H46" s="118"/>
    </row>
    <row r="47" spans="1:14" ht="18.75" customHeight="1" thickBot="1">
      <c r="A47" s="118"/>
      <c r="F47" s="145" t="s">
        <v>142</v>
      </c>
      <c r="G47" s="146">
        <f>SUM(G44:G46)</f>
        <v>0</v>
      </c>
      <c r="H47" s="118"/>
    </row>
    <row r="48" spans="1:14" ht="18.75" customHeight="1" thickBot="1">
      <c r="A48" s="135"/>
      <c r="B48" s="389" t="s">
        <v>110</v>
      </c>
      <c r="C48" s="390"/>
      <c r="D48" s="390"/>
      <c r="E48" s="391"/>
      <c r="F48" s="145" t="s">
        <v>186</v>
      </c>
      <c r="G48" s="197" t="str">
        <f>IF(②選手情報入力!G104=0,"",②選手情報入力!G104)</f>
        <v/>
      </c>
      <c r="H48" s="135"/>
    </row>
    <row r="49" spans="1:8" ht="18.75" customHeight="1">
      <c r="A49" s="118"/>
      <c r="B49" s="163" t="str">
        <f>IF(①団体情報入力!B12="","",①団体情報入力!B12)</f>
        <v/>
      </c>
      <c r="C49" s="392" t="str">
        <f>IF(①団体情報入力!F12="","",①団体情報入力!F12)</f>
        <v/>
      </c>
      <c r="D49" s="392"/>
      <c r="E49" s="393"/>
      <c r="H49" s="118"/>
    </row>
    <row r="50" spans="1:8" ht="18.75" customHeight="1" thickBot="1">
      <c r="A50" s="118"/>
      <c r="B50" s="164" t="str">
        <f>IF(①団体情報入力!B13="","",①団体情報入力!B13)</f>
        <v/>
      </c>
      <c r="C50" s="383" t="str">
        <f>IF(①団体情報入力!F13="","",①団体情報入力!F13)</f>
        <v/>
      </c>
      <c r="D50" s="383"/>
      <c r="E50" s="384"/>
      <c r="F50" s="381">
        <f ca="1">TODAY()</f>
        <v>43166</v>
      </c>
      <c r="G50" s="381"/>
      <c r="H50" s="118"/>
    </row>
    <row r="51" spans="1:8" ht="17.25">
      <c r="A51" s="118"/>
      <c r="C51" s="167"/>
      <c r="D51" s="167"/>
      <c r="E51" s="167"/>
      <c r="F51" s="167"/>
      <c r="G51" s="167"/>
      <c r="H51" s="118"/>
    </row>
    <row r="52" spans="1:8" ht="15">
      <c r="A52" s="118"/>
      <c r="B52" s="134"/>
      <c r="C52" s="88"/>
      <c r="D52" s="88"/>
      <c r="E52" s="133"/>
      <c r="H52" s="118"/>
    </row>
    <row r="53" spans="1:8" ht="14.25">
      <c r="A53" s="118"/>
      <c r="C53" s="126"/>
      <c r="D53" s="126"/>
      <c r="E53" s="133"/>
      <c r="H53" s="118"/>
    </row>
    <row r="54" spans="1:8" ht="14.25">
      <c r="A54" s="118"/>
      <c r="E54" s="133"/>
      <c r="H54" s="118"/>
    </row>
    <row r="55" spans="1:8" ht="14.25">
      <c r="A55" s="118"/>
      <c r="B55" s="133"/>
      <c r="C55" s="133"/>
      <c r="D55" s="133"/>
      <c r="E55" s="133"/>
      <c r="H55" s="118"/>
    </row>
    <row r="56" spans="1:8" ht="14.25">
      <c r="A56" s="118"/>
      <c r="B56" s="135"/>
      <c r="C56" s="135"/>
      <c r="D56" s="135"/>
      <c r="E56" s="135"/>
      <c r="F56" s="135"/>
      <c r="G56" s="135"/>
      <c r="H56" s="118"/>
    </row>
    <row r="57" spans="1:8" ht="14.25">
      <c r="A57" s="118"/>
      <c r="B57" s="133"/>
      <c r="C57" s="133"/>
      <c r="D57" s="133"/>
      <c r="E57" s="133"/>
      <c r="H57" s="118"/>
    </row>
    <row r="58" spans="1:8" ht="18.75">
      <c r="A58" s="118"/>
      <c r="B58" s="136"/>
      <c r="C58" s="136"/>
      <c r="D58" s="136"/>
      <c r="E58" s="136"/>
      <c r="H58" s="118"/>
    </row>
    <row r="59" spans="1:8" ht="18.75">
      <c r="A59" s="118"/>
      <c r="B59" s="136"/>
      <c r="C59" s="136"/>
      <c r="D59" s="136"/>
      <c r="E59" s="136"/>
      <c r="F59" s="136"/>
      <c r="G59" s="136"/>
      <c r="H59" s="118"/>
    </row>
    <row r="60" spans="1:8" ht="14.25">
      <c r="B60" s="137"/>
      <c r="C60" s="133"/>
      <c r="D60" s="133"/>
      <c r="E60" s="133"/>
      <c r="F60" s="138"/>
      <c r="G60" s="133"/>
    </row>
    <row r="61" spans="1:8" ht="14.25">
      <c r="B61" s="137"/>
      <c r="C61" s="133"/>
      <c r="D61" s="133"/>
      <c r="E61" s="133"/>
      <c r="F61" s="138"/>
      <c r="G61" s="133"/>
    </row>
    <row r="62" spans="1:8" ht="14.25">
      <c r="B62" s="137"/>
      <c r="C62" s="133"/>
      <c r="D62" s="133"/>
      <c r="E62" s="133"/>
      <c r="F62" s="138"/>
      <c r="G62" s="133"/>
    </row>
    <row r="63" spans="1:8" ht="14.25">
      <c r="B63" s="137"/>
      <c r="C63" s="133"/>
      <c r="D63" s="133"/>
      <c r="E63" s="133"/>
      <c r="F63" s="138"/>
      <c r="G63" s="133"/>
    </row>
    <row r="64" spans="1:8" ht="14.25">
      <c r="B64" s="137"/>
      <c r="C64" s="133"/>
      <c r="D64" s="133"/>
      <c r="E64" s="133"/>
      <c r="F64" s="138"/>
      <c r="G64" s="133"/>
    </row>
    <row r="65" spans="2:7" ht="14.25">
      <c r="B65" s="137"/>
      <c r="C65" s="133"/>
      <c r="D65" s="133"/>
      <c r="E65" s="133"/>
      <c r="F65" s="138"/>
      <c r="G65" s="133"/>
    </row>
    <row r="66" spans="2:7" ht="14.25">
      <c r="B66" s="137"/>
      <c r="C66" s="133"/>
      <c r="D66" s="133"/>
      <c r="E66" s="133"/>
      <c r="F66" s="138"/>
      <c r="G66" s="133"/>
    </row>
    <row r="67" spans="2:7" ht="14.25">
      <c r="B67" s="137"/>
      <c r="C67" s="133"/>
      <c r="D67" s="133"/>
      <c r="E67" s="133"/>
      <c r="F67" s="138"/>
      <c r="G67" s="133"/>
    </row>
  </sheetData>
  <sheetProtection sheet="1" objects="1" scenarios="1" selectLockedCells="1"/>
  <mergeCells count="38">
    <mergeCell ref="C38:D38"/>
    <mergeCell ref="F50:G50"/>
    <mergeCell ref="F43:G43"/>
    <mergeCell ref="C50:E50"/>
    <mergeCell ref="C44:D44"/>
    <mergeCell ref="C45:D45"/>
    <mergeCell ref="B48:E48"/>
    <mergeCell ref="C49:E49"/>
    <mergeCell ref="C39:D39"/>
    <mergeCell ref="B43:C43"/>
    <mergeCell ref="C41:D41"/>
    <mergeCell ref="C40:D40"/>
    <mergeCell ref="C11:D11"/>
    <mergeCell ref="C22:D22"/>
    <mergeCell ref="C23:D23"/>
    <mergeCell ref="C24:D24"/>
    <mergeCell ref="B10:G10"/>
    <mergeCell ref="C25:D25"/>
    <mergeCell ref="C26:D26"/>
    <mergeCell ref="C27:D27"/>
    <mergeCell ref="C36:D36"/>
    <mergeCell ref="C37:D37"/>
    <mergeCell ref="C28:D28"/>
    <mergeCell ref="C29:D29"/>
    <mergeCell ref="C30:D30"/>
    <mergeCell ref="C31:D31"/>
    <mergeCell ref="C32:D32"/>
    <mergeCell ref="C33:D33"/>
    <mergeCell ref="C34:D34"/>
    <mergeCell ref="C35:D35"/>
    <mergeCell ref="D1:H1"/>
    <mergeCell ref="A2:H2"/>
    <mergeCell ref="A5:H5"/>
    <mergeCell ref="A6:H6"/>
    <mergeCell ref="B9:C9"/>
    <mergeCell ref="F9:G9"/>
    <mergeCell ref="A3:E3"/>
    <mergeCell ref="D8:G8"/>
  </mergeCells>
  <phoneticPr fontId="6"/>
  <printOptions horizont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5"/>
  <sheetData/>
  <sheetProtection selectLockedCells="1" selectUnlockedCells="1"/>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sqref="A1:G15"/>
    </sheetView>
  </sheetViews>
  <sheetFormatPr defaultRowHeight="13.5"/>
  <cols>
    <col min="1" max="1" width="13.875" bestFit="1" customWidth="1"/>
    <col min="2" max="2" width="5.5" bestFit="1" customWidth="1"/>
    <col min="3" max="3" width="5.875" bestFit="1" customWidth="1"/>
    <col min="4" max="4" width="3.75" customWidth="1"/>
    <col min="5" max="5" width="13.875" bestFit="1" customWidth="1"/>
    <col min="6" max="6" width="5.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96" t="s">
        <v>168</v>
      </c>
      <c r="B1" s="188" t="s">
        <v>168</v>
      </c>
      <c r="C1" s="188" t="s">
        <v>8</v>
      </c>
      <c r="E1" s="396" t="s">
        <v>168</v>
      </c>
      <c r="F1" s="188" t="s">
        <v>168</v>
      </c>
      <c r="G1" s="188" t="s">
        <v>8</v>
      </c>
      <c r="I1" s="396" t="s">
        <v>168</v>
      </c>
      <c r="J1" s="188" t="s">
        <v>168</v>
      </c>
      <c r="K1" s="188" t="s">
        <v>8</v>
      </c>
      <c r="O1" s="58"/>
    </row>
    <row r="2" spans="1:15">
      <c r="A2" s="396"/>
      <c r="B2" s="188" t="s">
        <v>169</v>
      </c>
      <c r="C2" s="188" t="s">
        <v>170</v>
      </c>
      <c r="E2" s="396"/>
      <c r="F2" s="188" t="s">
        <v>169</v>
      </c>
      <c r="G2" s="188" t="s">
        <v>170</v>
      </c>
      <c r="I2" s="396"/>
      <c r="J2" s="188" t="s">
        <v>169</v>
      </c>
      <c r="K2" s="188" t="s">
        <v>170</v>
      </c>
      <c r="N2" s="396" t="s">
        <v>80</v>
      </c>
      <c r="O2" s="396"/>
    </row>
    <row r="3" spans="1:15" ht="14.25" thickBot="1">
      <c r="A3" t="s">
        <v>443</v>
      </c>
      <c r="B3" s="198" t="s">
        <v>461</v>
      </c>
      <c r="E3" t="s">
        <v>451</v>
      </c>
      <c r="F3" s="198" t="s">
        <v>461</v>
      </c>
      <c r="I3" t="s">
        <v>138</v>
      </c>
      <c r="J3" s="40">
        <v>60100</v>
      </c>
      <c r="K3">
        <v>2</v>
      </c>
      <c r="N3" s="58"/>
      <c r="O3" s="58"/>
    </row>
    <row r="4" spans="1:15" ht="13.15" customHeight="1">
      <c r="A4" t="s">
        <v>444</v>
      </c>
      <c r="B4" s="198" t="s">
        <v>187</v>
      </c>
      <c r="E4" t="s">
        <v>452</v>
      </c>
      <c r="F4" s="198" t="s">
        <v>187</v>
      </c>
      <c r="I4" t="s">
        <v>139</v>
      </c>
      <c r="J4" s="40">
        <v>60100</v>
      </c>
      <c r="K4">
        <v>2</v>
      </c>
      <c r="M4" s="171" t="s">
        <v>78</v>
      </c>
      <c r="N4" s="78" t="s">
        <v>154</v>
      </c>
      <c r="O4" s="59" t="s">
        <v>154</v>
      </c>
    </row>
    <row r="5" spans="1:15">
      <c r="A5" t="s">
        <v>445</v>
      </c>
      <c r="B5" s="198" t="s">
        <v>462</v>
      </c>
      <c r="E5" t="s">
        <v>453</v>
      </c>
      <c r="F5" s="198" t="s">
        <v>462</v>
      </c>
      <c r="M5" s="172"/>
      <c r="N5" s="32" t="s">
        <v>155</v>
      </c>
      <c r="O5" s="60" t="s">
        <v>155</v>
      </c>
    </row>
    <row r="6" spans="1:15">
      <c r="A6" t="s">
        <v>446</v>
      </c>
      <c r="B6" s="198" t="s">
        <v>463</v>
      </c>
      <c r="E6" t="s">
        <v>454</v>
      </c>
      <c r="F6" s="198" t="s">
        <v>463</v>
      </c>
      <c r="J6" s="40"/>
      <c r="M6" s="172"/>
      <c r="N6" s="32" t="s">
        <v>178</v>
      </c>
      <c r="O6" s="60" t="s">
        <v>178</v>
      </c>
    </row>
    <row r="7" spans="1:15">
      <c r="A7" t="s">
        <v>447</v>
      </c>
      <c r="B7" s="198" t="s">
        <v>464</v>
      </c>
      <c r="E7" t="s">
        <v>455</v>
      </c>
      <c r="F7" s="198" t="s">
        <v>464</v>
      </c>
      <c r="M7" s="172"/>
      <c r="N7" s="32" t="s">
        <v>172</v>
      </c>
      <c r="O7" s="60" t="s">
        <v>172</v>
      </c>
    </row>
    <row r="8" spans="1:15">
      <c r="A8" t="s">
        <v>747</v>
      </c>
      <c r="B8" s="198" t="s">
        <v>748</v>
      </c>
      <c r="E8" t="s">
        <v>456</v>
      </c>
      <c r="F8" s="198" t="s">
        <v>467</v>
      </c>
      <c r="M8" s="172"/>
      <c r="N8" s="32" t="s">
        <v>174</v>
      </c>
      <c r="O8" s="60" t="s">
        <v>174</v>
      </c>
    </row>
    <row r="9" spans="1:15">
      <c r="A9" t="s">
        <v>450</v>
      </c>
      <c r="B9" s="198" t="s">
        <v>751</v>
      </c>
      <c r="E9" t="s">
        <v>460</v>
      </c>
      <c r="F9" s="198" t="s">
        <v>468</v>
      </c>
      <c r="M9" s="172"/>
      <c r="N9" s="32" t="s">
        <v>137</v>
      </c>
      <c r="O9" s="60" t="s">
        <v>137</v>
      </c>
    </row>
    <row r="10" spans="1:15">
      <c r="A10" t="s">
        <v>749</v>
      </c>
      <c r="B10" s="198" t="s">
        <v>750</v>
      </c>
      <c r="E10" t="s">
        <v>756</v>
      </c>
      <c r="F10" s="198" t="s">
        <v>757</v>
      </c>
      <c r="M10" s="172"/>
      <c r="N10" t="s">
        <v>411</v>
      </c>
      <c r="O10" s="60" t="s">
        <v>411</v>
      </c>
    </row>
    <row r="11" spans="1:15">
      <c r="A11" t="s">
        <v>448</v>
      </c>
      <c r="B11" s="198" t="s">
        <v>465</v>
      </c>
      <c r="E11" t="s">
        <v>457</v>
      </c>
      <c r="F11" s="198" t="s">
        <v>469</v>
      </c>
      <c r="M11" s="172"/>
      <c r="N11" t="s">
        <v>412</v>
      </c>
      <c r="O11" s="60" t="s">
        <v>412</v>
      </c>
    </row>
    <row r="12" spans="1:15">
      <c r="A12" t="s">
        <v>449</v>
      </c>
      <c r="B12" s="198" t="s">
        <v>466</v>
      </c>
      <c r="E12" t="s">
        <v>458</v>
      </c>
      <c r="F12" s="198" t="s">
        <v>470</v>
      </c>
      <c r="M12" s="172"/>
      <c r="O12" s="60"/>
    </row>
    <row r="13" spans="1:15">
      <c r="A13" t="s">
        <v>764</v>
      </c>
      <c r="B13" s="198" t="s">
        <v>765</v>
      </c>
      <c r="E13" t="s">
        <v>766</v>
      </c>
      <c r="F13" s="198" t="s">
        <v>767</v>
      </c>
      <c r="M13" s="172"/>
      <c r="N13" s="32"/>
      <c r="O13" s="60"/>
    </row>
    <row r="14" spans="1:15">
      <c r="A14" t="s">
        <v>752</v>
      </c>
      <c r="B14" s="198" t="s">
        <v>753</v>
      </c>
      <c r="E14" t="s">
        <v>758</v>
      </c>
      <c r="F14" s="198" t="s">
        <v>759</v>
      </c>
      <c r="M14" s="172"/>
      <c r="N14" s="32"/>
      <c r="O14" s="60"/>
    </row>
    <row r="15" spans="1:15">
      <c r="A15" t="s">
        <v>754</v>
      </c>
      <c r="B15" s="198" t="s">
        <v>755</v>
      </c>
      <c r="E15" t="s">
        <v>459</v>
      </c>
      <c r="F15" s="198" t="s">
        <v>471</v>
      </c>
      <c r="M15" s="172"/>
      <c r="N15" s="32"/>
      <c r="O15" s="60"/>
    </row>
    <row r="16" spans="1:15">
      <c r="M16" s="172"/>
      <c r="N16" s="32"/>
      <c r="O16" s="60"/>
    </row>
    <row r="17" spans="13:15">
      <c r="M17" s="172"/>
      <c r="N17" s="32"/>
      <c r="O17" s="60"/>
    </row>
    <row r="18" spans="13:15">
      <c r="M18" s="172"/>
      <c r="N18" s="32"/>
      <c r="O18" s="60"/>
    </row>
    <row r="19" spans="13:15">
      <c r="M19" s="172"/>
      <c r="N19" s="32"/>
      <c r="O19" s="60"/>
    </row>
    <row r="20" spans="13:15">
      <c r="M20" s="172"/>
      <c r="N20" s="141"/>
      <c r="O20" s="60"/>
    </row>
    <row r="21" spans="13:15">
      <c r="M21" s="172"/>
      <c r="N21" s="141"/>
      <c r="O21" s="60"/>
    </row>
    <row r="22" spans="13:15">
      <c r="M22" s="174"/>
      <c r="N22" s="32"/>
      <c r="O22" s="60"/>
    </row>
    <row r="23" spans="13:15">
      <c r="M23" s="80"/>
      <c r="N23" s="81"/>
      <c r="O23" s="82"/>
    </row>
    <row r="24" spans="13:15" ht="13.15" customHeight="1">
      <c r="M24" s="175" t="s">
        <v>79</v>
      </c>
      <c r="N24" s="32" t="s">
        <v>156</v>
      </c>
      <c r="O24" s="60" t="s">
        <v>156</v>
      </c>
    </row>
    <row r="25" spans="13:15">
      <c r="M25" s="172"/>
      <c r="N25" s="32" t="s">
        <v>157</v>
      </c>
      <c r="O25" s="60" t="s">
        <v>157</v>
      </c>
    </row>
    <row r="26" spans="13:15">
      <c r="M26" s="172"/>
      <c r="N26" s="32" t="s">
        <v>171</v>
      </c>
      <c r="O26" s="60" t="s">
        <v>171</v>
      </c>
    </row>
    <row r="27" spans="13:15">
      <c r="M27" s="172"/>
      <c r="N27" s="32" t="s">
        <v>173</v>
      </c>
      <c r="O27" s="60" t="s">
        <v>173</v>
      </c>
    </row>
    <row r="28" spans="13:15">
      <c r="M28" s="172"/>
      <c r="N28" s="32" t="s">
        <v>175</v>
      </c>
      <c r="O28" s="60" t="s">
        <v>175</v>
      </c>
    </row>
    <row r="29" spans="13:15">
      <c r="M29" s="172"/>
      <c r="N29" s="32" t="s">
        <v>140</v>
      </c>
      <c r="O29" s="60" t="s">
        <v>140</v>
      </c>
    </row>
    <row r="30" spans="13:15">
      <c r="M30" s="172"/>
      <c r="N30" s="32" t="s">
        <v>176</v>
      </c>
      <c r="O30" s="60" t="s">
        <v>176</v>
      </c>
    </row>
    <row r="31" spans="13:15" ht="13.15" customHeight="1">
      <c r="M31" s="172"/>
      <c r="N31" s="32" t="s">
        <v>177</v>
      </c>
      <c r="O31" s="60" t="s">
        <v>177</v>
      </c>
    </row>
    <row r="32" spans="13:15">
      <c r="M32" s="172"/>
      <c r="N32" s="32"/>
      <c r="O32" s="60"/>
    </row>
    <row r="33" spans="13:15">
      <c r="M33" s="172"/>
      <c r="N33" s="32"/>
      <c r="O33" s="60"/>
    </row>
    <row r="34" spans="13:15">
      <c r="M34" s="172"/>
      <c r="N34" s="32"/>
      <c r="O34" s="60"/>
    </row>
    <row r="35" spans="13:15">
      <c r="M35" s="172"/>
      <c r="N35" s="32"/>
      <c r="O35" s="60"/>
    </row>
    <row r="36" spans="13:15">
      <c r="M36" s="172"/>
      <c r="N36" s="32"/>
      <c r="O36" s="60"/>
    </row>
    <row r="37" spans="13:15">
      <c r="M37" s="172"/>
      <c r="N37" s="32"/>
      <c r="O37" s="60"/>
    </row>
    <row r="38" spans="13:15">
      <c r="M38" s="172"/>
      <c r="N38" s="32"/>
      <c r="O38" s="60"/>
    </row>
    <row r="39" spans="13:15">
      <c r="M39" s="172"/>
      <c r="N39" s="32"/>
      <c r="O39" s="60"/>
    </row>
    <row r="40" spans="13:15">
      <c r="M40" s="172"/>
      <c r="N40" s="32"/>
      <c r="O40" s="60"/>
    </row>
    <row r="41" spans="13:15" ht="14.25" thickBot="1">
      <c r="M41" s="173"/>
      <c r="N41" s="79"/>
      <c r="O41" s="61"/>
    </row>
  </sheetData>
  <sheetProtection sheet="1" objects="1" scenarios="1" selectLockedCells="1" selectUnlockedCells="1"/>
  <mergeCells count="4">
    <mergeCell ref="N2:O2"/>
    <mergeCell ref="A1:A2"/>
    <mergeCell ref="E1:E2"/>
    <mergeCell ref="I1:I2"/>
  </mergeCells>
  <phoneticPr fontId="27"/>
  <dataValidations count="1">
    <dataValidation imeMode="off" allowBlank="1" showInputMessage="1" showErrorMessage="1" sqref="B1:B1048576 F1:F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activeCell="A2" sqref="A2"/>
      <selection pane="bottomLeft" activeCell="K6" sqref="K6"/>
    </sheetView>
  </sheetViews>
  <sheetFormatPr defaultRowHeight="13.5"/>
  <cols>
    <col min="1" max="1" width="12.75" bestFit="1" customWidth="1"/>
    <col min="6" max="6" width="13.125" bestFit="1" customWidth="1"/>
    <col min="8" max="8" width="13.875" bestFit="1" customWidth="1"/>
    <col min="9" max="9" width="14.875" customWidth="1"/>
  </cols>
  <sheetData>
    <row r="1" spans="1:9">
      <c r="A1" t="s">
        <v>188</v>
      </c>
      <c r="B1" t="s">
        <v>189</v>
      </c>
      <c r="C1" t="s">
        <v>190</v>
      </c>
      <c r="D1" t="s">
        <v>191</v>
      </c>
      <c r="E1" t="s">
        <v>192</v>
      </c>
      <c r="F1" t="s">
        <v>193</v>
      </c>
      <c r="G1" t="s">
        <v>194</v>
      </c>
      <c r="H1" t="s">
        <v>195</v>
      </c>
      <c r="I1" t="s">
        <v>196</v>
      </c>
    </row>
    <row r="2" spans="1:9">
      <c r="A2" t="str">
        <f>IFERROR(Sheet5!A2,"")</f>
        <v/>
      </c>
      <c r="B2" t="str">
        <f>IF(H2="","",②選手情報入力!D10)</f>
        <v/>
      </c>
      <c r="C2" t="str">
        <f>IF(H2="","",②選手情報入力!E10)</f>
        <v/>
      </c>
      <c r="D2" t="str">
        <f>IF(H2="","",IF(②選手情報入力!G10="男",1,2))</f>
        <v/>
      </c>
      <c r="E2" t="str">
        <f>IF(H2="","",23)</f>
        <v/>
      </c>
      <c r="F2" t="str">
        <f>IF(H2="","",①団体情報入力!$D$4)</f>
        <v/>
      </c>
      <c r="G2" t="str">
        <f>IF(H2="","",①団体情報入力!$D$3)</f>
        <v/>
      </c>
      <c r="H2" t="str">
        <f>IF(②選手情報入力!C10="","",②選手情報入力!C10)</f>
        <v/>
      </c>
      <c r="I2" t="str">
        <f>IF(H2="","",IF(②選手情報入力!I10="","",IF(D2=1,VLOOKUP(②選手情報入力!I10,種目情報!$A$3:$B$13,2,FALSE),VLOOKUP(②選手情報入力!I10,種目情報!$E$3:$F$15,2,FALSE)))&amp;" "&amp;Sheet5!J2)</f>
        <v/>
      </c>
    </row>
    <row r="3" spans="1:9">
      <c r="A3" t="str">
        <f>IFERROR(Sheet5!A3,"")</f>
        <v/>
      </c>
      <c r="B3" t="str">
        <f>IF(H3="","",②選手情報入力!D11)</f>
        <v/>
      </c>
      <c r="C3" t="str">
        <f>IF(H3="","",②選手情報入力!E11)</f>
        <v/>
      </c>
      <c r="D3" t="str">
        <f>IF(H3="","",IF(②選手情報入力!G11="男",1,2))</f>
        <v/>
      </c>
      <c r="E3" t="str">
        <f t="shared" ref="E3:E66" si="0">IF(H3="","",23)</f>
        <v/>
      </c>
      <c r="F3" t="str">
        <f>IF(H3="","",①団体情報入力!$D$4)</f>
        <v/>
      </c>
      <c r="G3" t="str">
        <f>IF(H3="","",①団体情報入力!$D$3)</f>
        <v/>
      </c>
      <c r="H3" t="str">
        <f>IF(②選手情報入力!C11="","",②選手情報入力!C11)</f>
        <v/>
      </c>
      <c r="I3" t="str">
        <f>IF(H3="","",IF(②選手情報入力!I11="","",IF(D3=1,VLOOKUP(②選手情報入力!I11,種目情報!$A$3:$B$13,2,FALSE),VLOOKUP(②選手情報入力!I11,種目情報!$E$3:$F$15,2,FALSE)))&amp;" "&amp;Sheet5!J3)</f>
        <v/>
      </c>
    </row>
    <row r="4" spans="1:9">
      <c r="A4" t="str">
        <f>IFERROR(Sheet5!A4,"")</f>
        <v/>
      </c>
      <c r="B4" t="str">
        <f>IF(H4="","",②選手情報入力!D12)</f>
        <v/>
      </c>
      <c r="C4" t="str">
        <f>IF(H4="","",②選手情報入力!E12)</f>
        <v/>
      </c>
      <c r="D4" t="str">
        <f>IF(H4="","",IF(②選手情報入力!G12="男",1,2))</f>
        <v/>
      </c>
      <c r="E4" t="str">
        <f t="shared" si="0"/>
        <v/>
      </c>
      <c r="F4" t="str">
        <f>IF(H4="","",①団体情報入力!$D$4)</f>
        <v/>
      </c>
      <c r="G4" t="str">
        <f>IF(H4="","",①団体情報入力!$D$3)</f>
        <v/>
      </c>
      <c r="H4" t="str">
        <f>IF(②選手情報入力!C12="","",②選手情報入力!C12)</f>
        <v/>
      </c>
      <c r="I4" t="str">
        <f>IF(H4="","",IF(②選手情報入力!I12="","",IF(D4=1,VLOOKUP(②選手情報入力!I12,種目情報!$A$3:$B$13,2,FALSE),VLOOKUP(②選手情報入力!I12,種目情報!$E$3:$F$15,2,FALSE)))&amp;" "&amp;Sheet5!J4)</f>
        <v/>
      </c>
    </row>
    <row r="5" spans="1:9">
      <c r="A5" t="str">
        <f>IFERROR(Sheet5!A5,"")</f>
        <v/>
      </c>
      <c r="B5" t="str">
        <f>IF(H5="","",②選手情報入力!D13)</f>
        <v/>
      </c>
      <c r="C5" t="str">
        <f>IF(H5="","",②選手情報入力!E13)</f>
        <v/>
      </c>
      <c r="D5" t="str">
        <f>IF(H5="","",IF(②選手情報入力!G13="男",1,2))</f>
        <v/>
      </c>
      <c r="E5" t="str">
        <f t="shared" si="0"/>
        <v/>
      </c>
      <c r="F5" t="str">
        <f>IF(H5="","",①団体情報入力!$D$4)</f>
        <v/>
      </c>
      <c r="G5" t="str">
        <f>IF(H5="","",①団体情報入力!$D$3)</f>
        <v/>
      </c>
      <c r="H5" t="str">
        <f>IF(②選手情報入力!C13="","",②選手情報入力!C13)</f>
        <v/>
      </c>
      <c r="I5" t="str">
        <f>IF(H5="","",IF(②選手情報入力!I13="","",IF(D5=1,VLOOKUP(②選手情報入力!I13,種目情報!$A$3:$B$13,2,FALSE),VLOOKUP(②選手情報入力!I13,種目情報!$E$3:$F$15,2,FALSE)))&amp;" "&amp;Sheet5!J5)</f>
        <v/>
      </c>
    </row>
    <row r="6" spans="1:9">
      <c r="A6" t="str">
        <f>IFERROR(Sheet5!A6,"")</f>
        <v/>
      </c>
      <c r="B6" t="str">
        <f>IF(H6="","",②選手情報入力!D14)</f>
        <v/>
      </c>
      <c r="C6" t="str">
        <f>IF(H6="","",②選手情報入力!E14)</f>
        <v/>
      </c>
      <c r="D6" t="str">
        <f>IF(H6="","",IF(②選手情報入力!G14="男",1,2))</f>
        <v/>
      </c>
      <c r="E6" t="str">
        <f t="shared" si="0"/>
        <v/>
      </c>
      <c r="F6" t="str">
        <f>IF(H6="","",①団体情報入力!$D$4)</f>
        <v/>
      </c>
      <c r="G6" t="str">
        <f>IF(H6="","",①団体情報入力!$D$3)</f>
        <v/>
      </c>
      <c r="H6" t="str">
        <f>IF(②選手情報入力!C14="","",②選手情報入力!C14)</f>
        <v/>
      </c>
      <c r="I6" t="str">
        <f>IF(H6="","",IF(②選手情報入力!I14="","",IF(D6=1,VLOOKUP(②選手情報入力!I14,種目情報!$A$3:$B$13,2,FALSE),VLOOKUP(②選手情報入力!I14,種目情報!$E$3:$F$15,2,FALSE)))&amp;" "&amp;Sheet5!J6)</f>
        <v/>
      </c>
    </row>
    <row r="7" spans="1:9">
      <c r="A7" t="str">
        <f>IFERROR(Sheet5!A7,"")</f>
        <v/>
      </c>
      <c r="B7" t="str">
        <f>IF(H7="","",②選手情報入力!D15)</f>
        <v/>
      </c>
      <c r="C7" t="str">
        <f>IF(H7="","",②選手情報入力!E15)</f>
        <v/>
      </c>
      <c r="D7" t="str">
        <f>IF(H7="","",IF(②選手情報入力!G15="男",1,2))</f>
        <v/>
      </c>
      <c r="E7" t="str">
        <f t="shared" si="0"/>
        <v/>
      </c>
      <c r="F7" t="str">
        <f>IF(H7="","",①団体情報入力!$D$4)</f>
        <v/>
      </c>
      <c r="G7" t="str">
        <f>IF(H7="","",①団体情報入力!$D$3)</f>
        <v/>
      </c>
      <c r="H7" t="str">
        <f>IF(②選手情報入力!C15="","",②選手情報入力!C15)</f>
        <v/>
      </c>
      <c r="I7" t="str">
        <f>IF(H7="","",IF(②選手情報入力!I15="","",IF(D7=1,VLOOKUP(②選手情報入力!I15,種目情報!$A$3:$B$13,2,FALSE),VLOOKUP(②選手情報入力!I15,種目情報!$E$3:$F$15,2,FALSE)))&amp;" "&amp;Sheet5!J7)</f>
        <v/>
      </c>
    </row>
    <row r="8" spans="1:9">
      <c r="A8" t="str">
        <f>IFERROR(Sheet5!A8,"")</f>
        <v/>
      </c>
      <c r="B8" t="str">
        <f>IF(H8="","",②選手情報入力!D16)</f>
        <v/>
      </c>
      <c r="C8" t="str">
        <f>IF(H8="","",②選手情報入力!E16)</f>
        <v/>
      </c>
      <c r="D8" t="str">
        <f>IF(H8="","",IF(②選手情報入力!G16="男",1,2))</f>
        <v/>
      </c>
      <c r="E8" t="str">
        <f t="shared" si="0"/>
        <v/>
      </c>
      <c r="F8" t="str">
        <f>IF(H8="","",①団体情報入力!$D$4)</f>
        <v/>
      </c>
      <c r="G8" t="str">
        <f>IF(H8="","",①団体情報入力!$D$3)</f>
        <v/>
      </c>
      <c r="H8" t="str">
        <f>IF(②選手情報入力!C16="","",②選手情報入力!C16)</f>
        <v/>
      </c>
      <c r="I8" t="str">
        <f>IF(H8="","",IF(②選手情報入力!I16="","",IF(D8=1,VLOOKUP(②選手情報入力!I16,種目情報!$A$3:$B$13,2,FALSE),VLOOKUP(②選手情報入力!I16,種目情報!$E$3:$F$15,2,FALSE)))&amp;" "&amp;Sheet5!J8)</f>
        <v/>
      </c>
    </row>
    <row r="9" spans="1:9">
      <c r="A9" t="str">
        <f>IFERROR(Sheet5!A9,"")</f>
        <v/>
      </c>
      <c r="B9" t="str">
        <f>IF(H9="","",②選手情報入力!D17)</f>
        <v/>
      </c>
      <c r="C9" t="str">
        <f>IF(H9="","",②選手情報入力!E17)</f>
        <v/>
      </c>
      <c r="D9" t="str">
        <f>IF(H9="","",IF(②選手情報入力!G17="男",1,2))</f>
        <v/>
      </c>
      <c r="E9" t="str">
        <f t="shared" si="0"/>
        <v/>
      </c>
      <c r="F9" t="str">
        <f>IF(H9="","",①団体情報入力!$D$4)</f>
        <v/>
      </c>
      <c r="G9" t="str">
        <f>IF(H9="","",①団体情報入力!$D$3)</f>
        <v/>
      </c>
      <c r="H9" t="str">
        <f>IF(②選手情報入力!C17="","",②選手情報入力!C17)</f>
        <v/>
      </c>
      <c r="I9" t="str">
        <f>IF(H9="","",IF(②選手情報入力!I17="","",IF(D9=1,VLOOKUP(②選手情報入力!I17,種目情報!$A$3:$B$13,2,FALSE),VLOOKUP(②選手情報入力!I17,種目情報!$E$3:$F$15,2,FALSE)))&amp;" "&amp;Sheet5!J9)</f>
        <v/>
      </c>
    </row>
    <row r="10" spans="1:9">
      <c r="A10" t="str">
        <f>IFERROR(Sheet5!A10,"")</f>
        <v/>
      </c>
      <c r="B10" t="str">
        <f>IF(H10="","",②選手情報入力!D18)</f>
        <v/>
      </c>
      <c r="C10" t="str">
        <f>IF(H10="","",②選手情報入力!E18)</f>
        <v/>
      </c>
      <c r="D10" t="str">
        <f>IF(H10="","",IF(②選手情報入力!G18="男",1,2))</f>
        <v/>
      </c>
      <c r="E10" t="str">
        <f t="shared" si="0"/>
        <v/>
      </c>
      <c r="F10" t="str">
        <f>IF(H10="","",①団体情報入力!$D$4)</f>
        <v/>
      </c>
      <c r="G10" t="str">
        <f>IF(H10="","",①団体情報入力!$D$3)</f>
        <v/>
      </c>
      <c r="H10" t="str">
        <f>IF(②選手情報入力!C18="","",②選手情報入力!C18)</f>
        <v/>
      </c>
      <c r="I10" t="str">
        <f>IF(H10="","",IF(②選手情報入力!I18="","",IF(D10=1,VLOOKUP(②選手情報入力!I18,種目情報!$A$3:$B$13,2,FALSE),VLOOKUP(②選手情報入力!I18,種目情報!$E$3:$F$15,2,FALSE)))&amp;" "&amp;Sheet5!J10)</f>
        <v/>
      </c>
    </row>
    <row r="11" spans="1:9">
      <c r="A11" t="str">
        <f>IFERROR(Sheet5!A11,"")</f>
        <v/>
      </c>
      <c r="B11" t="str">
        <f>IF(H11="","",②選手情報入力!D19)</f>
        <v/>
      </c>
      <c r="C11" t="str">
        <f>IF(H11="","",②選手情報入力!E19)</f>
        <v/>
      </c>
      <c r="D11" t="str">
        <f>IF(H11="","",IF(②選手情報入力!G19="男",1,2))</f>
        <v/>
      </c>
      <c r="E11" t="str">
        <f t="shared" si="0"/>
        <v/>
      </c>
      <c r="F11" t="str">
        <f>IF(H11="","",①団体情報入力!$D$4)</f>
        <v/>
      </c>
      <c r="G11" t="str">
        <f>IF(H11="","",①団体情報入力!$D$3)</f>
        <v/>
      </c>
      <c r="H11" t="str">
        <f>IF(②選手情報入力!C19="","",②選手情報入力!C19)</f>
        <v/>
      </c>
      <c r="I11" t="str">
        <f>IF(H11="","",IF(②選手情報入力!I19="","",IF(D11=1,VLOOKUP(②選手情報入力!I19,種目情報!$A$3:$B$13,2,FALSE),VLOOKUP(②選手情報入力!I19,種目情報!$E$3:$F$15,2,FALSE)))&amp;" "&amp;Sheet5!J11)</f>
        <v/>
      </c>
    </row>
    <row r="12" spans="1:9">
      <c r="A12" t="str">
        <f>IFERROR(Sheet5!A12,"")</f>
        <v/>
      </c>
      <c r="B12" t="str">
        <f>IF(H12="","",②選手情報入力!D20)</f>
        <v/>
      </c>
      <c r="C12" t="str">
        <f>IF(H12="","",②選手情報入力!E20)</f>
        <v/>
      </c>
      <c r="D12" t="str">
        <f>IF(H12="","",IF(②選手情報入力!G20="男",1,2))</f>
        <v/>
      </c>
      <c r="E12" t="str">
        <f t="shared" si="0"/>
        <v/>
      </c>
      <c r="F12" t="str">
        <f>IF(H12="","",①団体情報入力!$D$4)</f>
        <v/>
      </c>
      <c r="G12" t="str">
        <f>IF(H12="","",①団体情報入力!$D$3)</f>
        <v/>
      </c>
      <c r="H12" t="str">
        <f>IF(②選手情報入力!C20="","",②選手情報入力!C20)</f>
        <v/>
      </c>
      <c r="I12" t="str">
        <f>IF(H12="","",IF(②選手情報入力!I20="","",IF(D12=1,VLOOKUP(②選手情報入力!I20,種目情報!$A$3:$B$13,2,FALSE),VLOOKUP(②選手情報入力!I20,種目情報!$E$3:$F$15,2,FALSE)))&amp;" "&amp;Sheet5!J12)</f>
        <v/>
      </c>
    </row>
    <row r="13" spans="1:9">
      <c r="A13" t="str">
        <f>IFERROR(Sheet5!A13,"")</f>
        <v/>
      </c>
      <c r="B13" t="str">
        <f>IF(H13="","",②選手情報入力!D21)</f>
        <v/>
      </c>
      <c r="C13" t="str">
        <f>IF(H13="","",②選手情報入力!E21)</f>
        <v/>
      </c>
      <c r="D13" t="str">
        <f>IF(H13="","",IF(②選手情報入力!G21="男",1,2))</f>
        <v/>
      </c>
      <c r="E13" t="str">
        <f t="shared" si="0"/>
        <v/>
      </c>
      <c r="F13" t="str">
        <f>IF(H13="","",①団体情報入力!$D$4)</f>
        <v/>
      </c>
      <c r="G13" t="str">
        <f>IF(H13="","",①団体情報入力!$D$3)</f>
        <v/>
      </c>
      <c r="H13" t="str">
        <f>IF(②選手情報入力!C21="","",②選手情報入力!C21)</f>
        <v/>
      </c>
      <c r="I13" t="str">
        <f>IF(H13="","",IF(②選手情報入力!I21="","",IF(D13=1,VLOOKUP(②選手情報入力!I21,種目情報!$A$3:$B$13,2,FALSE),VLOOKUP(②選手情報入力!I21,種目情報!$E$3:$F$15,2,FALSE)))&amp;" "&amp;Sheet5!J13)</f>
        <v/>
      </c>
    </row>
    <row r="14" spans="1:9">
      <c r="A14" t="str">
        <f>IFERROR(Sheet5!A14,"")</f>
        <v/>
      </c>
      <c r="B14" t="str">
        <f>IF(H14="","",②選手情報入力!D22)</f>
        <v/>
      </c>
      <c r="C14" t="str">
        <f>IF(H14="","",②選手情報入力!E22)</f>
        <v/>
      </c>
      <c r="D14" t="str">
        <f>IF(H14="","",IF(②選手情報入力!G22="男",1,2))</f>
        <v/>
      </c>
      <c r="E14" t="str">
        <f t="shared" si="0"/>
        <v/>
      </c>
      <c r="F14" t="str">
        <f>IF(H14="","",①団体情報入力!$D$4)</f>
        <v/>
      </c>
      <c r="G14" t="str">
        <f>IF(H14="","",①団体情報入力!$D$3)</f>
        <v/>
      </c>
      <c r="H14" t="str">
        <f>IF(②選手情報入力!C22="","",②選手情報入力!C22)</f>
        <v/>
      </c>
      <c r="I14" t="str">
        <f>IF(H14="","",IF(②選手情報入力!I22="","",IF(D14=1,VLOOKUP(②選手情報入力!I22,種目情報!$A$3:$B$13,2,FALSE),VLOOKUP(②選手情報入力!I22,種目情報!$E$3:$F$15,2,FALSE)))&amp;" "&amp;Sheet5!J14)</f>
        <v/>
      </c>
    </row>
    <row r="15" spans="1:9">
      <c r="A15" t="str">
        <f>IFERROR(Sheet5!A15,"")</f>
        <v/>
      </c>
      <c r="B15" t="str">
        <f>IF(H15="","",②選手情報入力!D23)</f>
        <v/>
      </c>
      <c r="C15" t="str">
        <f>IF(H15="","",②選手情報入力!E23)</f>
        <v/>
      </c>
      <c r="D15" t="str">
        <f>IF(H15="","",IF(②選手情報入力!G23="男",1,2))</f>
        <v/>
      </c>
      <c r="E15" t="str">
        <f t="shared" si="0"/>
        <v/>
      </c>
      <c r="F15" t="str">
        <f>IF(H15="","",①団体情報入力!$D$4)</f>
        <v/>
      </c>
      <c r="G15" t="str">
        <f>IF(H15="","",①団体情報入力!$D$3)</f>
        <v/>
      </c>
      <c r="H15" t="str">
        <f>IF(②選手情報入力!C23="","",②選手情報入力!C23)</f>
        <v/>
      </c>
      <c r="I15" t="str">
        <f>IF(H15="","",IF(②選手情報入力!I23="","",IF(D15=1,VLOOKUP(②選手情報入力!I23,種目情報!$A$3:$B$13,2,FALSE),VLOOKUP(②選手情報入力!I23,種目情報!$E$3:$F$15,2,FALSE)))&amp;" "&amp;Sheet5!J15)</f>
        <v/>
      </c>
    </row>
    <row r="16" spans="1:9">
      <c r="A16" t="str">
        <f>IFERROR(Sheet5!A16,"")</f>
        <v/>
      </c>
      <c r="B16" t="str">
        <f>IF(H16="","",②選手情報入力!D24)</f>
        <v/>
      </c>
      <c r="C16" t="str">
        <f>IF(H16="","",②選手情報入力!E24)</f>
        <v/>
      </c>
      <c r="D16" t="str">
        <f>IF(H16="","",IF(②選手情報入力!G24="男",1,2))</f>
        <v/>
      </c>
      <c r="E16" t="str">
        <f t="shared" si="0"/>
        <v/>
      </c>
      <c r="F16" t="str">
        <f>IF(H16="","",①団体情報入力!$D$4)</f>
        <v/>
      </c>
      <c r="G16" t="str">
        <f>IF(H16="","",①団体情報入力!$D$3)</f>
        <v/>
      </c>
      <c r="H16" t="str">
        <f>IF(②選手情報入力!C24="","",②選手情報入力!C24)</f>
        <v/>
      </c>
      <c r="I16" t="str">
        <f>IF(H16="","",IF(②選手情報入力!I24="","",IF(D16=1,VLOOKUP(②選手情報入力!I24,種目情報!$A$3:$B$13,2,FALSE),VLOOKUP(②選手情報入力!I24,種目情報!$E$3:$F$15,2,FALSE)))&amp;" "&amp;Sheet5!J16)</f>
        <v/>
      </c>
    </row>
    <row r="17" spans="1:9">
      <c r="A17" t="str">
        <f>IFERROR(Sheet5!A17,"")</f>
        <v/>
      </c>
      <c r="B17" t="str">
        <f>IF(H17="","",②選手情報入力!D25)</f>
        <v/>
      </c>
      <c r="C17" t="str">
        <f>IF(H17="","",②選手情報入力!E25)</f>
        <v/>
      </c>
      <c r="D17" t="str">
        <f>IF(H17="","",IF(②選手情報入力!G25="男",1,2))</f>
        <v/>
      </c>
      <c r="E17" t="str">
        <f t="shared" si="0"/>
        <v/>
      </c>
      <c r="F17" t="str">
        <f>IF(H17="","",①団体情報入力!$D$4)</f>
        <v/>
      </c>
      <c r="G17" t="str">
        <f>IF(H17="","",①団体情報入力!$D$3)</f>
        <v/>
      </c>
      <c r="H17" t="str">
        <f>IF(②選手情報入力!C25="","",②選手情報入力!C25)</f>
        <v/>
      </c>
      <c r="I17" t="str">
        <f>IF(H17="","",IF(②選手情報入力!I25="","",IF(D17=1,VLOOKUP(②選手情報入力!I25,種目情報!$A$3:$B$13,2,FALSE),VLOOKUP(②選手情報入力!I25,種目情報!$E$3:$F$15,2,FALSE)))&amp;" "&amp;Sheet5!J17)</f>
        <v/>
      </c>
    </row>
    <row r="18" spans="1:9">
      <c r="A18" t="str">
        <f>IFERROR(Sheet5!A18,"")</f>
        <v/>
      </c>
      <c r="B18" t="str">
        <f>IF(H18="","",②選手情報入力!D26)</f>
        <v/>
      </c>
      <c r="C18" t="str">
        <f>IF(H18="","",②選手情報入力!E26)</f>
        <v/>
      </c>
      <c r="D18" t="str">
        <f>IF(H18="","",IF(②選手情報入力!G26="男",1,2))</f>
        <v/>
      </c>
      <c r="E18" t="str">
        <f t="shared" si="0"/>
        <v/>
      </c>
      <c r="F18" t="str">
        <f>IF(H18="","",①団体情報入力!$D$4)</f>
        <v/>
      </c>
      <c r="G18" t="str">
        <f>IF(H18="","",①団体情報入力!$D$3)</f>
        <v/>
      </c>
      <c r="H18" t="str">
        <f>IF(②選手情報入力!C26="","",②選手情報入力!C26)</f>
        <v/>
      </c>
      <c r="I18" t="str">
        <f>IF(H18="","",IF(②選手情報入力!I26="","",IF(D18=1,VLOOKUP(②選手情報入力!I26,種目情報!$A$3:$B$13,2,FALSE),VLOOKUP(②選手情報入力!I26,種目情報!$E$3:$F$15,2,FALSE)))&amp;" "&amp;Sheet5!J18)</f>
        <v/>
      </c>
    </row>
    <row r="19" spans="1:9">
      <c r="A19" t="str">
        <f>IFERROR(Sheet5!A19,"")</f>
        <v/>
      </c>
      <c r="B19" t="str">
        <f>IF(H19="","",②選手情報入力!D27)</f>
        <v/>
      </c>
      <c r="C19" t="str">
        <f>IF(H19="","",②選手情報入力!E27)</f>
        <v/>
      </c>
      <c r="D19" t="str">
        <f>IF(H19="","",IF(②選手情報入力!G27="男",1,2))</f>
        <v/>
      </c>
      <c r="E19" t="str">
        <f t="shared" si="0"/>
        <v/>
      </c>
      <c r="F19" t="str">
        <f>IF(H19="","",①団体情報入力!$D$4)</f>
        <v/>
      </c>
      <c r="G19" t="str">
        <f>IF(H19="","",①団体情報入力!$D$3)</f>
        <v/>
      </c>
      <c r="H19" t="str">
        <f>IF(②選手情報入力!C27="","",②選手情報入力!C27)</f>
        <v/>
      </c>
      <c r="I19" t="str">
        <f>IF(H19="","",IF(②選手情報入力!I27="","",IF(D19=1,VLOOKUP(②選手情報入力!I27,種目情報!$A$3:$B$13,2,FALSE),VLOOKUP(②選手情報入力!I27,種目情報!$E$3:$F$15,2,FALSE)))&amp;" "&amp;Sheet5!J19)</f>
        <v/>
      </c>
    </row>
    <row r="20" spans="1:9">
      <c r="A20" t="str">
        <f>IFERROR(Sheet5!A20,"")</f>
        <v/>
      </c>
      <c r="B20" t="str">
        <f>IF(H20="","",②選手情報入力!D28)</f>
        <v/>
      </c>
      <c r="C20" t="str">
        <f>IF(H20="","",②選手情報入力!E28)</f>
        <v/>
      </c>
      <c r="D20" t="str">
        <f>IF(H20="","",IF(②選手情報入力!G28="男",1,2))</f>
        <v/>
      </c>
      <c r="E20" t="str">
        <f t="shared" si="0"/>
        <v/>
      </c>
      <c r="F20" t="str">
        <f>IF(H20="","",①団体情報入力!$D$4)</f>
        <v/>
      </c>
      <c r="G20" t="str">
        <f>IF(H20="","",①団体情報入力!$D$3)</f>
        <v/>
      </c>
      <c r="H20" t="str">
        <f>IF(②選手情報入力!C28="","",②選手情報入力!C28)</f>
        <v/>
      </c>
      <c r="I20" t="str">
        <f>IF(H20="","",IF(②選手情報入力!I28="","",IF(D20=1,VLOOKUP(②選手情報入力!I28,種目情報!$A$3:$B$13,2,FALSE),VLOOKUP(②選手情報入力!I28,種目情報!$E$3:$F$15,2,FALSE)))&amp;" "&amp;Sheet5!J20)</f>
        <v/>
      </c>
    </row>
    <row r="21" spans="1:9">
      <c r="A21" t="str">
        <f>IFERROR(Sheet5!A21,"")</f>
        <v/>
      </c>
      <c r="B21" t="str">
        <f>IF(H21="","",②選手情報入力!D29)</f>
        <v/>
      </c>
      <c r="C21" t="str">
        <f>IF(H21="","",②選手情報入力!E29)</f>
        <v/>
      </c>
      <c r="D21" t="str">
        <f>IF(H21="","",IF(②選手情報入力!G29="男",1,2))</f>
        <v/>
      </c>
      <c r="E21" t="str">
        <f t="shared" si="0"/>
        <v/>
      </c>
      <c r="F21" t="str">
        <f>IF(H21="","",①団体情報入力!$D$4)</f>
        <v/>
      </c>
      <c r="G21" t="str">
        <f>IF(H21="","",①団体情報入力!$D$3)</f>
        <v/>
      </c>
      <c r="H21" t="str">
        <f>IF(②選手情報入力!C29="","",②選手情報入力!C29)</f>
        <v/>
      </c>
      <c r="I21" t="str">
        <f>IF(H21="","",IF(②選手情報入力!I29="","",IF(D21=1,VLOOKUP(②選手情報入力!I29,種目情報!$A$3:$B$13,2,FALSE),VLOOKUP(②選手情報入力!I29,種目情報!$E$3:$F$15,2,FALSE)))&amp;" "&amp;Sheet5!J21)</f>
        <v/>
      </c>
    </row>
    <row r="22" spans="1:9">
      <c r="A22" t="str">
        <f>IFERROR(Sheet5!A22,"")</f>
        <v/>
      </c>
      <c r="B22" t="str">
        <f>IF(H22="","",②選手情報入力!D30)</f>
        <v/>
      </c>
      <c r="C22" t="str">
        <f>IF(H22="","",②選手情報入力!E30)</f>
        <v/>
      </c>
      <c r="D22" t="str">
        <f>IF(H22="","",IF(②選手情報入力!G30="男",1,2))</f>
        <v/>
      </c>
      <c r="E22" t="str">
        <f t="shared" si="0"/>
        <v/>
      </c>
      <c r="F22" t="str">
        <f>IF(H22="","",①団体情報入力!$D$4)</f>
        <v/>
      </c>
      <c r="G22" t="str">
        <f>IF(H22="","",①団体情報入力!$D$3)</f>
        <v/>
      </c>
      <c r="H22" t="str">
        <f>IF(②選手情報入力!C30="","",②選手情報入力!C30)</f>
        <v/>
      </c>
      <c r="I22" t="str">
        <f>IF(H22="","",IF(②選手情報入力!I30="","",IF(D22=1,VLOOKUP(②選手情報入力!I30,種目情報!$A$3:$B$13,2,FALSE),VLOOKUP(②選手情報入力!I30,種目情報!$E$3:$F$15,2,FALSE)))&amp;" "&amp;Sheet5!J22)</f>
        <v/>
      </c>
    </row>
    <row r="23" spans="1:9">
      <c r="A23" t="str">
        <f>IFERROR(Sheet5!A23,"")</f>
        <v/>
      </c>
      <c r="B23" t="str">
        <f>IF(H23="","",②選手情報入力!D31)</f>
        <v/>
      </c>
      <c r="C23" t="str">
        <f>IF(H23="","",②選手情報入力!E31)</f>
        <v/>
      </c>
      <c r="D23" t="str">
        <f>IF(H23="","",IF(②選手情報入力!G31="男",1,2))</f>
        <v/>
      </c>
      <c r="E23" t="str">
        <f t="shared" si="0"/>
        <v/>
      </c>
      <c r="F23" t="str">
        <f>IF(H23="","",①団体情報入力!$D$4)</f>
        <v/>
      </c>
      <c r="G23" t="str">
        <f>IF(H23="","",①団体情報入力!$D$3)</f>
        <v/>
      </c>
      <c r="H23" t="str">
        <f>IF(②選手情報入力!C31="","",②選手情報入力!C31)</f>
        <v/>
      </c>
      <c r="I23" t="str">
        <f>IF(H23="","",IF(②選手情報入力!I31="","",IF(D23=1,VLOOKUP(②選手情報入力!I31,種目情報!$A$3:$B$13,2,FALSE),VLOOKUP(②選手情報入力!I31,種目情報!$E$3:$F$15,2,FALSE)))&amp;" "&amp;Sheet5!J23)</f>
        <v/>
      </c>
    </row>
    <row r="24" spans="1:9">
      <c r="A24" t="str">
        <f>IFERROR(Sheet5!A24,"")</f>
        <v/>
      </c>
      <c r="B24" t="str">
        <f>IF(H24="","",②選手情報入力!D32)</f>
        <v/>
      </c>
      <c r="C24" t="str">
        <f>IF(H24="","",②選手情報入力!E32)</f>
        <v/>
      </c>
      <c r="D24" t="str">
        <f>IF(H24="","",IF(②選手情報入力!G32="男",1,2))</f>
        <v/>
      </c>
      <c r="E24" t="str">
        <f t="shared" si="0"/>
        <v/>
      </c>
      <c r="F24" t="str">
        <f>IF(H24="","",①団体情報入力!$D$4)</f>
        <v/>
      </c>
      <c r="G24" t="str">
        <f>IF(H24="","",①団体情報入力!$D$3)</f>
        <v/>
      </c>
      <c r="H24" t="str">
        <f>IF(②選手情報入力!C32="","",②選手情報入力!C32)</f>
        <v/>
      </c>
      <c r="I24" t="str">
        <f>IF(H24="","",IF(②選手情報入力!I32="","",IF(D24=1,VLOOKUP(②選手情報入力!I32,種目情報!$A$3:$B$13,2,FALSE),VLOOKUP(②選手情報入力!I32,種目情報!$E$3:$F$15,2,FALSE)))&amp;" "&amp;Sheet5!J24)</f>
        <v/>
      </c>
    </row>
    <row r="25" spans="1:9">
      <c r="A25" t="str">
        <f>IFERROR(Sheet5!A25,"")</f>
        <v/>
      </c>
      <c r="B25" t="str">
        <f>IF(H25="","",②選手情報入力!D33)</f>
        <v/>
      </c>
      <c r="C25" t="str">
        <f>IF(H25="","",②選手情報入力!E33)</f>
        <v/>
      </c>
      <c r="D25" t="str">
        <f>IF(H25="","",IF(②選手情報入力!G33="男",1,2))</f>
        <v/>
      </c>
      <c r="E25" t="str">
        <f t="shared" si="0"/>
        <v/>
      </c>
      <c r="F25" t="str">
        <f>IF(H25="","",①団体情報入力!$D$4)</f>
        <v/>
      </c>
      <c r="G25" t="str">
        <f>IF(H25="","",①団体情報入力!$D$3)</f>
        <v/>
      </c>
      <c r="H25" t="str">
        <f>IF(②選手情報入力!C33="","",②選手情報入力!C33)</f>
        <v/>
      </c>
      <c r="I25" t="str">
        <f>IF(H25="","",IF(②選手情報入力!I33="","",IF(D25=1,VLOOKUP(②選手情報入力!I33,種目情報!$A$3:$B$13,2,FALSE),VLOOKUP(②選手情報入力!I33,種目情報!$E$3:$F$15,2,FALSE)))&amp;" "&amp;Sheet5!J25)</f>
        <v/>
      </c>
    </row>
    <row r="26" spans="1:9">
      <c r="A26" t="str">
        <f>IFERROR(Sheet5!A26,"")</f>
        <v/>
      </c>
      <c r="B26" t="str">
        <f>IF(H26="","",②選手情報入力!D34)</f>
        <v/>
      </c>
      <c r="C26" t="str">
        <f>IF(H26="","",②選手情報入力!E34)</f>
        <v/>
      </c>
      <c r="D26" t="str">
        <f>IF(H26="","",IF(②選手情報入力!G34="男",1,2))</f>
        <v/>
      </c>
      <c r="E26" t="str">
        <f t="shared" si="0"/>
        <v/>
      </c>
      <c r="F26" t="str">
        <f>IF(H26="","",①団体情報入力!$D$4)</f>
        <v/>
      </c>
      <c r="G26" t="str">
        <f>IF(H26="","",①団体情報入力!$D$3)</f>
        <v/>
      </c>
      <c r="H26" t="str">
        <f>IF(②選手情報入力!C34="","",②選手情報入力!C34)</f>
        <v/>
      </c>
      <c r="I26" t="str">
        <f>IF(H26="","",IF(②選手情報入力!I34="","",IF(D26=1,VLOOKUP(②選手情報入力!I34,種目情報!$A$3:$B$13,2,FALSE),VLOOKUP(②選手情報入力!I34,種目情報!$E$3:$F$15,2,FALSE)))&amp;" "&amp;Sheet5!J26)</f>
        <v/>
      </c>
    </row>
    <row r="27" spans="1:9">
      <c r="A27" t="str">
        <f>IFERROR(Sheet5!A27,"")</f>
        <v/>
      </c>
      <c r="B27" t="str">
        <f>IF(H27="","",②選手情報入力!D35)</f>
        <v/>
      </c>
      <c r="C27" t="str">
        <f>IF(H27="","",②選手情報入力!E35)</f>
        <v/>
      </c>
      <c r="D27" t="str">
        <f>IF(H27="","",IF(②選手情報入力!G35="男",1,2))</f>
        <v/>
      </c>
      <c r="E27" t="str">
        <f t="shared" si="0"/>
        <v/>
      </c>
      <c r="F27" t="str">
        <f>IF(H27="","",①団体情報入力!$D$4)</f>
        <v/>
      </c>
      <c r="G27" t="str">
        <f>IF(H27="","",①団体情報入力!$D$3)</f>
        <v/>
      </c>
      <c r="H27" t="str">
        <f>IF(②選手情報入力!C35="","",②選手情報入力!C35)</f>
        <v/>
      </c>
      <c r="I27" t="str">
        <f>IF(H27="","",IF(②選手情報入力!I35="","",IF(D27=1,VLOOKUP(②選手情報入力!I35,種目情報!$A$3:$B$13,2,FALSE),VLOOKUP(②選手情報入力!I35,種目情報!$E$3:$F$15,2,FALSE)))&amp;" "&amp;Sheet5!J27)</f>
        <v/>
      </c>
    </row>
    <row r="28" spans="1:9">
      <c r="A28" t="str">
        <f>IFERROR(Sheet5!A28,"")</f>
        <v/>
      </c>
      <c r="B28" t="str">
        <f>IF(H28="","",②選手情報入力!D36)</f>
        <v/>
      </c>
      <c r="C28" t="str">
        <f>IF(H28="","",②選手情報入力!E36)</f>
        <v/>
      </c>
      <c r="D28" t="str">
        <f>IF(H28="","",IF(②選手情報入力!G36="男",1,2))</f>
        <v/>
      </c>
      <c r="E28" t="str">
        <f t="shared" si="0"/>
        <v/>
      </c>
      <c r="F28" t="str">
        <f>IF(H28="","",①団体情報入力!$D$4)</f>
        <v/>
      </c>
      <c r="G28" t="str">
        <f>IF(H28="","",①団体情報入力!$D$3)</f>
        <v/>
      </c>
      <c r="H28" t="str">
        <f>IF(②選手情報入力!C36="","",②選手情報入力!C36)</f>
        <v/>
      </c>
      <c r="I28" t="str">
        <f>IF(H28="","",IF(②選手情報入力!I36="","",IF(D28=1,VLOOKUP(②選手情報入力!I36,種目情報!$A$3:$B$13,2,FALSE),VLOOKUP(②選手情報入力!I36,種目情報!$E$3:$F$15,2,FALSE)))&amp;" "&amp;Sheet5!J28)</f>
        <v/>
      </c>
    </row>
    <row r="29" spans="1:9">
      <c r="A29" t="str">
        <f>IFERROR(Sheet5!A29,"")</f>
        <v/>
      </c>
      <c r="B29" t="str">
        <f>IF(H29="","",②選手情報入力!D37)</f>
        <v/>
      </c>
      <c r="C29" t="str">
        <f>IF(H29="","",②選手情報入力!E37)</f>
        <v/>
      </c>
      <c r="D29" t="str">
        <f>IF(H29="","",IF(②選手情報入力!G37="男",1,2))</f>
        <v/>
      </c>
      <c r="E29" t="str">
        <f t="shared" si="0"/>
        <v/>
      </c>
      <c r="F29" t="str">
        <f>IF(H29="","",①団体情報入力!$D$4)</f>
        <v/>
      </c>
      <c r="G29" t="str">
        <f>IF(H29="","",①団体情報入力!$D$3)</f>
        <v/>
      </c>
      <c r="H29" t="str">
        <f>IF(②選手情報入力!C37="","",②選手情報入力!C37)</f>
        <v/>
      </c>
      <c r="I29" t="str">
        <f>IF(H29="","",IF(②選手情報入力!I37="","",IF(D29=1,VLOOKUP(②選手情報入力!I37,種目情報!$A$3:$B$13,2,FALSE),VLOOKUP(②選手情報入力!I37,種目情報!$E$3:$F$15,2,FALSE)))&amp;" "&amp;Sheet5!J29)</f>
        <v/>
      </c>
    </row>
    <row r="30" spans="1:9">
      <c r="A30" t="str">
        <f>IFERROR(Sheet5!A30,"")</f>
        <v/>
      </c>
      <c r="B30" t="str">
        <f>IF(H30="","",②選手情報入力!D38)</f>
        <v/>
      </c>
      <c r="C30" t="str">
        <f>IF(H30="","",②選手情報入力!E38)</f>
        <v/>
      </c>
      <c r="D30" t="str">
        <f>IF(H30="","",IF(②選手情報入力!G38="男",1,2))</f>
        <v/>
      </c>
      <c r="E30" t="str">
        <f t="shared" si="0"/>
        <v/>
      </c>
      <c r="F30" t="str">
        <f>IF(H30="","",①団体情報入力!$D$4)</f>
        <v/>
      </c>
      <c r="G30" t="str">
        <f>IF(H30="","",①団体情報入力!$D$3)</f>
        <v/>
      </c>
      <c r="H30" t="str">
        <f>IF(②選手情報入力!C38="","",②選手情報入力!C38)</f>
        <v/>
      </c>
      <c r="I30" t="str">
        <f>IF(H30="","",IF(②選手情報入力!I38="","",IF(D30=1,VLOOKUP(②選手情報入力!I38,種目情報!$A$3:$B$13,2,FALSE),VLOOKUP(②選手情報入力!I38,種目情報!$E$3:$F$15,2,FALSE)))&amp;" "&amp;Sheet5!J30)</f>
        <v/>
      </c>
    </row>
    <row r="31" spans="1:9">
      <c r="A31" t="str">
        <f>IFERROR(Sheet5!A31,"")</f>
        <v/>
      </c>
      <c r="B31" t="str">
        <f>IF(H31="","",②選手情報入力!D39)</f>
        <v/>
      </c>
      <c r="C31" t="str">
        <f>IF(H31="","",②選手情報入力!E39)</f>
        <v/>
      </c>
      <c r="D31" t="str">
        <f>IF(H31="","",IF(②選手情報入力!G39="男",1,2))</f>
        <v/>
      </c>
      <c r="E31" t="str">
        <f t="shared" si="0"/>
        <v/>
      </c>
      <c r="F31" t="str">
        <f>IF(H31="","",①団体情報入力!$D$4)</f>
        <v/>
      </c>
      <c r="G31" t="str">
        <f>IF(H31="","",①団体情報入力!$D$3)</f>
        <v/>
      </c>
      <c r="H31" t="str">
        <f>IF(②選手情報入力!C39="","",②選手情報入力!C39)</f>
        <v/>
      </c>
      <c r="I31" t="str">
        <f>IF(H31="","",IF(②選手情報入力!I39="","",IF(D31=1,VLOOKUP(②選手情報入力!I39,種目情報!$A$3:$B$13,2,FALSE),VLOOKUP(②選手情報入力!I39,種目情報!$E$3:$F$15,2,FALSE)))&amp;" "&amp;Sheet5!J31)</f>
        <v/>
      </c>
    </row>
    <row r="32" spans="1:9">
      <c r="A32" t="str">
        <f>IFERROR(Sheet5!A32,"")</f>
        <v/>
      </c>
      <c r="B32" t="str">
        <f>IF(H32="","",②選手情報入力!D40)</f>
        <v/>
      </c>
      <c r="C32" t="str">
        <f>IF(H32="","",②選手情報入力!E40)</f>
        <v/>
      </c>
      <c r="D32" t="str">
        <f>IF(H32="","",IF(②選手情報入力!G40="男",1,2))</f>
        <v/>
      </c>
      <c r="E32" t="str">
        <f t="shared" si="0"/>
        <v/>
      </c>
      <c r="F32" t="str">
        <f>IF(H32="","",①団体情報入力!$D$4)</f>
        <v/>
      </c>
      <c r="G32" t="str">
        <f>IF(H32="","",①団体情報入力!$D$3)</f>
        <v/>
      </c>
      <c r="H32" t="str">
        <f>IF(②選手情報入力!C40="","",②選手情報入力!C40)</f>
        <v/>
      </c>
      <c r="I32" t="str">
        <f>IF(H32="","",IF(②選手情報入力!I40="","",IF(D32=1,VLOOKUP(②選手情報入力!I40,種目情報!$A$3:$B$13,2,FALSE),VLOOKUP(②選手情報入力!I40,種目情報!$E$3:$F$15,2,FALSE)))&amp;" "&amp;Sheet5!J32)</f>
        <v/>
      </c>
    </row>
    <row r="33" spans="1:9">
      <c r="A33" t="str">
        <f>IFERROR(Sheet5!A33,"")</f>
        <v/>
      </c>
      <c r="B33" t="str">
        <f>IF(H33="","",②選手情報入力!D41)</f>
        <v/>
      </c>
      <c r="C33" t="str">
        <f>IF(H33="","",②選手情報入力!E41)</f>
        <v/>
      </c>
      <c r="D33" t="str">
        <f>IF(H33="","",IF(②選手情報入力!G41="男",1,2))</f>
        <v/>
      </c>
      <c r="E33" t="str">
        <f t="shared" si="0"/>
        <v/>
      </c>
      <c r="F33" t="str">
        <f>IF(H33="","",①団体情報入力!$D$4)</f>
        <v/>
      </c>
      <c r="G33" t="str">
        <f>IF(H33="","",①団体情報入力!$D$3)</f>
        <v/>
      </c>
      <c r="H33" t="str">
        <f>IF(②選手情報入力!C41="","",②選手情報入力!C41)</f>
        <v/>
      </c>
      <c r="I33" t="str">
        <f>IF(H33="","",IF(②選手情報入力!I41="","",IF(D33=1,VLOOKUP(②選手情報入力!I41,種目情報!$A$3:$B$13,2,FALSE),VLOOKUP(②選手情報入力!I41,種目情報!$E$3:$F$15,2,FALSE)))&amp;" "&amp;Sheet5!J33)</f>
        <v/>
      </c>
    </row>
    <row r="34" spans="1:9">
      <c r="A34" t="str">
        <f>IFERROR(Sheet5!A34,"")</f>
        <v/>
      </c>
      <c r="B34" t="str">
        <f>IF(H34="","",②選手情報入力!D42)</f>
        <v/>
      </c>
      <c r="C34" t="str">
        <f>IF(H34="","",②選手情報入力!E42)</f>
        <v/>
      </c>
      <c r="D34" t="str">
        <f>IF(H34="","",IF(②選手情報入力!G42="男",1,2))</f>
        <v/>
      </c>
      <c r="E34" t="str">
        <f t="shared" si="0"/>
        <v/>
      </c>
      <c r="F34" t="str">
        <f>IF(H34="","",①団体情報入力!$D$4)</f>
        <v/>
      </c>
      <c r="G34" t="str">
        <f>IF(H34="","",①団体情報入力!$D$3)</f>
        <v/>
      </c>
      <c r="H34" t="str">
        <f>IF(②選手情報入力!C42="","",②選手情報入力!C42)</f>
        <v/>
      </c>
      <c r="I34" t="str">
        <f>IF(H34="","",IF(②選手情報入力!I42="","",IF(D34=1,VLOOKUP(②選手情報入力!I42,種目情報!$A$3:$B$13,2,FALSE),VLOOKUP(②選手情報入力!I42,種目情報!$E$3:$F$15,2,FALSE)))&amp;" "&amp;Sheet5!J34)</f>
        <v/>
      </c>
    </row>
    <row r="35" spans="1:9">
      <c r="A35" t="str">
        <f>IFERROR(Sheet5!A35,"")</f>
        <v/>
      </c>
      <c r="B35" t="str">
        <f>IF(H35="","",②選手情報入力!D43)</f>
        <v/>
      </c>
      <c r="C35" t="str">
        <f>IF(H35="","",②選手情報入力!E43)</f>
        <v/>
      </c>
      <c r="D35" t="str">
        <f>IF(H35="","",IF(②選手情報入力!G43="男",1,2))</f>
        <v/>
      </c>
      <c r="E35" t="str">
        <f t="shared" si="0"/>
        <v/>
      </c>
      <c r="F35" t="str">
        <f>IF(H35="","",①団体情報入力!$D$4)</f>
        <v/>
      </c>
      <c r="G35" t="str">
        <f>IF(H35="","",①団体情報入力!$D$3)</f>
        <v/>
      </c>
      <c r="H35" t="str">
        <f>IF(②選手情報入力!C43="","",②選手情報入力!C43)</f>
        <v/>
      </c>
      <c r="I35" t="str">
        <f>IF(H35="","",IF(②選手情報入力!I43="","",IF(D35=1,VLOOKUP(②選手情報入力!I43,種目情報!$A$3:$B$13,2,FALSE),VLOOKUP(②選手情報入力!I43,種目情報!$E$3:$F$15,2,FALSE)))&amp;" "&amp;Sheet5!J35)</f>
        <v/>
      </c>
    </row>
    <row r="36" spans="1:9">
      <c r="A36" t="str">
        <f>IFERROR(Sheet5!A36,"")</f>
        <v/>
      </c>
      <c r="B36" t="str">
        <f>IF(H36="","",②選手情報入力!D44)</f>
        <v/>
      </c>
      <c r="C36" t="str">
        <f>IF(H36="","",②選手情報入力!E44)</f>
        <v/>
      </c>
      <c r="D36" t="str">
        <f>IF(H36="","",IF(②選手情報入力!G44="男",1,2))</f>
        <v/>
      </c>
      <c r="E36" t="str">
        <f t="shared" si="0"/>
        <v/>
      </c>
      <c r="F36" t="str">
        <f>IF(H36="","",①団体情報入力!$D$4)</f>
        <v/>
      </c>
      <c r="G36" t="str">
        <f>IF(H36="","",①団体情報入力!$D$3)</f>
        <v/>
      </c>
      <c r="H36" t="str">
        <f>IF(②選手情報入力!C44="","",②選手情報入力!C44)</f>
        <v/>
      </c>
      <c r="I36" t="str">
        <f>IF(H36="","",IF(②選手情報入力!I44="","",IF(D36=1,VLOOKUP(②選手情報入力!I44,種目情報!$A$3:$B$13,2,FALSE),VLOOKUP(②選手情報入力!I44,種目情報!$E$3:$F$15,2,FALSE)))&amp;" "&amp;Sheet5!J36)</f>
        <v/>
      </c>
    </row>
    <row r="37" spans="1:9">
      <c r="A37" t="str">
        <f>IFERROR(Sheet5!A37,"")</f>
        <v/>
      </c>
      <c r="B37" t="str">
        <f>IF(H37="","",②選手情報入力!D45)</f>
        <v/>
      </c>
      <c r="C37" t="str">
        <f>IF(H37="","",②選手情報入力!E45)</f>
        <v/>
      </c>
      <c r="D37" t="str">
        <f>IF(H37="","",IF(②選手情報入力!G45="男",1,2))</f>
        <v/>
      </c>
      <c r="E37" t="str">
        <f t="shared" si="0"/>
        <v/>
      </c>
      <c r="F37" t="str">
        <f>IF(H37="","",①団体情報入力!$D$4)</f>
        <v/>
      </c>
      <c r="G37" t="str">
        <f>IF(H37="","",①団体情報入力!$D$3)</f>
        <v/>
      </c>
      <c r="H37" t="str">
        <f>IF(②選手情報入力!C45="","",②選手情報入力!C45)</f>
        <v/>
      </c>
      <c r="I37" t="str">
        <f>IF(H37="","",IF(②選手情報入力!I45="","",IF(D37=1,VLOOKUP(②選手情報入力!I45,種目情報!$A$3:$B$13,2,FALSE),VLOOKUP(②選手情報入力!I45,種目情報!$E$3:$F$15,2,FALSE)))&amp;" "&amp;Sheet5!J37)</f>
        <v/>
      </c>
    </row>
    <row r="38" spans="1:9">
      <c r="A38" t="str">
        <f>IFERROR(Sheet5!A38,"")</f>
        <v/>
      </c>
      <c r="B38" t="str">
        <f>IF(H38="","",②選手情報入力!D46)</f>
        <v/>
      </c>
      <c r="C38" t="str">
        <f>IF(H38="","",②選手情報入力!E46)</f>
        <v/>
      </c>
      <c r="D38" t="str">
        <f>IF(H38="","",IF(②選手情報入力!G46="男",1,2))</f>
        <v/>
      </c>
      <c r="E38" t="str">
        <f t="shared" si="0"/>
        <v/>
      </c>
      <c r="F38" t="str">
        <f>IF(H38="","",①団体情報入力!$D$4)</f>
        <v/>
      </c>
      <c r="G38" t="str">
        <f>IF(H38="","",①団体情報入力!$D$3)</f>
        <v/>
      </c>
      <c r="H38" t="str">
        <f>IF(②選手情報入力!C46="","",②選手情報入力!C46)</f>
        <v/>
      </c>
      <c r="I38" t="str">
        <f>IF(H38="","",IF(②選手情報入力!I46="","",IF(D38=1,VLOOKUP(②選手情報入力!I46,種目情報!$A$3:$B$13,2,FALSE),VLOOKUP(②選手情報入力!I46,種目情報!$E$3:$F$15,2,FALSE)))&amp;" "&amp;Sheet5!J38)</f>
        <v/>
      </c>
    </row>
    <row r="39" spans="1:9">
      <c r="A39" t="str">
        <f>IFERROR(Sheet5!A39,"")</f>
        <v/>
      </c>
      <c r="B39" t="str">
        <f>IF(H39="","",②選手情報入力!D47)</f>
        <v/>
      </c>
      <c r="C39" t="str">
        <f>IF(H39="","",②選手情報入力!E47)</f>
        <v/>
      </c>
      <c r="D39" t="str">
        <f>IF(H39="","",IF(②選手情報入力!G47="男",1,2))</f>
        <v/>
      </c>
      <c r="E39" t="str">
        <f t="shared" si="0"/>
        <v/>
      </c>
      <c r="F39" t="str">
        <f>IF(H39="","",①団体情報入力!$D$4)</f>
        <v/>
      </c>
      <c r="G39" t="str">
        <f>IF(H39="","",①団体情報入力!$D$3)</f>
        <v/>
      </c>
      <c r="H39" t="str">
        <f>IF(②選手情報入力!C47="","",②選手情報入力!C47)</f>
        <v/>
      </c>
      <c r="I39" t="str">
        <f>IF(H39="","",IF(②選手情報入力!I47="","",IF(D39=1,VLOOKUP(②選手情報入力!I47,種目情報!$A$3:$B$13,2,FALSE),VLOOKUP(②選手情報入力!I47,種目情報!$E$3:$F$15,2,FALSE)))&amp;" "&amp;Sheet5!J39)</f>
        <v/>
      </c>
    </row>
    <row r="40" spans="1:9">
      <c r="A40" t="str">
        <f>IFERROR(Sheet5!A40,"")</f>
        <v/>
      </c>
      <c r="B40" t="str">
        <f>IF(H40="","",②選手情報入力!D48)</f>
        <v/>
      </c>
      <c r="C40" t="str">
        <f>IF(H40="","",②選手情報入力!E48)</f>
        <v/>
      </c>
      <c r="D40" t="str">
        <f>IF(H40="","",IF(②選手情報入力!G48="男",1,2))</f>
        <v/>
      </c>
      <c r="E40" t="str">
        <f t="shared" si="0"/>
        <v/>
      </c>
      <c r="F40" t="str">
        <f>IF(H40="","",①団体情報入力!$D$4)</f>
        <v/>
      </c>
      <c r="G40" t="str">
        <f>IF(H40="","",①団体情報入力!$D$3)</f>
        <v/>
      </c>
      <c r="H40" t="str">
        <f>IF(②選手情報入力!C48="","",②選手情報入力!C48)</f>
        <v/>
      </c>
      <c r="I40" t="str">
        <f>IF(H40="","",IF(②選手情報入力!I48="","",IF(D40=1,VLOOKUP(②選手情報入力!I48,種目情報!$A$3:$B$13,2,FALSE),VLOOKUP(②選手情報入力!I48,種目情報!$E$3:$F$15,2,FALSE)))&amp;" "&amp;Sheet5!J40)</f>
        <v/>
      </c>
    </row>
    <row r="41" spans="1:9">
      <c r="A41" t="str">
        <f>IFERROR(Sheet5!A41,"")</f>
        <v/>
      </c>
      <c r="B41" t="str">
        <f>IF(H41="","",②選手情報入力!D49)</f>
        <v/>
      </c>
      <c r="C41" t="str">
        <f>IF(H41="","",②選手情報入力!E49)</f>
        <v/>
      </c>
      <c r="D41" t="str">
        <f>IF(H41="","",IF(②選手情報入力!G49="男",1,2))</f>
        <v/>
      </c>
      <c r="E41" t="str">
        <f t="shared" si="0"/>
        <v/>
      </c>
      <c r="F41" t="str">
        <f>IF(H41="","",①団体情報入力!$D$4)</f>
        <v/>
      </c>
      <c r="G41" t="str">
        <f>IF(H41="","",①団体情報入力!$D$3)</f>
        <v/>
      </c>
      <c r="H41" t="str">
        <f>IF(②選手情報入力!C49="","",②選手情報入力!C49)</f>
        <v/>
      </c>
      <c r="I41" t="str">
        <f>IF(H41="","",IF(②選手情報入力!I49="","",IF(D41=1,VLOOKUP(②選手情報入力!I49,種目情報!$A$3:$B$13,2,FALSE),VLOOKUP(②選手情報入力!I49,種目情報!$E$3:$F$15,2,FALSE)))&amp;" "&amp;Sheet5!J41)</f>
        <v/>
      </c>
    </row>
    <row r="42" spans="1:9">
      <c r="A42" t="str">
        <f>IFERROR(Sheet5!A42,"")</f>
        <v/>
      </c>
      <c r="B42" t="str">
        <f>IF(H42="","",②選手情報入力!D50)</f>
        <v/>
      </c>
      <c r="C42" t="str">
        <f>IF(H42="","",②選手情報入力!E50)</f>
        <v/>
      </c>
      <c r="D42" t="str">
        <f>IF(H42="","",IF(②選手情報入力!G50="男",1,2))</f>
        <v/>
      </c>
      <c r="E42" t="str">
        <f t="shared" si="0"/>
        <v/>
      </c>
      <c r="F42" t="str">
        <f>IF(H42="","",①団体情報入力!$D$4)</f>
        <v/>
      </c>
      <c r="G42" t="str">
        <f>IF(H42="","",①団体情報入力!$D$3)</f>
        <v/>
      </c>
      <c r="H42" t="str">
        <f>IF(②選手情報入力!C50="","",②選手情報入力!C50)</f>
        <v/>
      </c>
      <c r="I42" t="str">
        <f>IF(H42="","",IF(②選手情報入力!I50="","",IF(D42=1,VLOOKUP(②選手情報入力!I50,種目情報!$A$3:$B$13,2,FALSE),VLOOKUP(②選手情報入力!I50,種目情報!$E$3:$F$15,2,FALSE)))&amp;" "&amp;Sheet5!J42)</f>
        <v/>
      </c>
    </row>
    <row r="43" spans="1:9">
      <c r="A43" t="str">
        <f>IFERROR(Sheet5!A43,"")</f>
        <v/>
      </c>
      <c r="B43" t="str">
        <f>IF(H43="","",②選手情報入力!D51)</f>
        <v/>
      </c>
      <c r="C43" t="str">
        <f>IF(H43="","",②選手情報入力!E51)</f>
        <v/>
      </c>
      <c r="D43" t="str">
        <f>IF(H43="","",IF(②選手情報入力!G51="男",1,2))</f>
        <v/>
      </c>
      <c r="E43" t="str">
        <f t="shared" si="0"/>
        <v/>
      </c>
      <c r="F43" t="str">
        <f>IF(H43="","",①団体情報入力!$D$4)</f>
        <v/>
      </c>
      <c r="G43" t="str">
        <f>IF(H43="","",①団体情報入力!$D$3)</f>
        <v/>
      </c>
      <c r="H43" t="str">
        <f>IF(②選手情報入力!C51="","",②選手情報入力!C51)</f>
        <v/>
      </c>
      <c r="I43" t="str">
        <f>IF(H43="","",IF(②選手情報入力!I51="","",IF(D43=1,VLOOKUP(②選手情報入力!I51,種目情報!$A$3:$B$13,2,FALSE),VLOOKUP(②選手情報入力!I51,種目情報!$E$3:$F$15,2,FALSE)))&amp;" "&amp;Sheet5!J43)</f>
        <v/>
      </c>
    </row>
    <row r="44" spans="1:9">
      <c r="A44" t="str">
        <f>IFERROR(Sheet5!A44,"")</f>
        <v/>
      </c>
      <c r="B44" t="str">
        <f>IF(H44="","",②選手情報入力!D52)</f>
        <v/>
      </c>
      <c r="C44" t="str">
        <f>IF(H44="","",②選手情報入力!E52)</f>
        <v/>
      </c>
      <c r="D44" t="str">
        <f>IF(H44="","",IF(②選手情報入力!G52="男",1,2))</f>
        <v/>
      </c>
      <c r="E44" t="str">
        <f t="shared" si="0"/>
        <v/>
      </c>
      <c r="F44" t="str">
        <f>IF(H44="","",①団体情報入力!$D$4)</f>
        <v/>
      </c>
      <c r="G44" t="str">
        <f>IF(H44="","",①団体情報入力!$D$3)</f>
        <v/>
      </c>
      <c r="H44" t="str">
        <f>IF(②選手情報入力!C52="","",②選手情報入力!C52)</f>
        <v/>
      </c>
      <c r="I44" t="str">
        <f>IF(H44="","",IF(②選手情報入力!I52="","",IF(D44=1,VLOOKUP(②選手情報入力!I52,種目情報!$A$3:$B$13,2,FALSE),VLOOKUP(②選手情報入力!I52,種目情報!$E$3:$F$15,2,FALSE)))&amp;" "&amp;Sheet5!J44)</f>
        <v/>
      </c>
    </row>
    <row r="45" spans="1:9">
      <c r="A45" t="str">
        <f>IFERROR(Sheet5!A45,"")</f>
        <v/>
      </c>
      <c r="B45" t="str">
        <f>IF(H45="","",②選手情報入力!D53)</f>
        <v/>
      </c>
      <c r="C45" t="str">
        <f>IF(H45="","",②選手情報入力!E53)</f>
        <v/>
      </c>
      <c r="D45" t="str">
        <f>IF(H45="","",IF(②選手情報入力!G53="男",1,2))</f>
        <v/>
      </c>
      <c r="E45" t="str">
        <f t="shared" si="0"/>
        <v/>
      </c>
      <c r="F45" t="str">
        <f>IF(H45="","",①団体情報入力!$D$4)</f>
        <v/>
      </c>
      <c r="G45" t="str">
        <f>IF(H45="","",①団体情報入力!$D$3)</f>
        <v/>
      </c>
      <c r="H45" t="str">
        <f>IF(②選手情報入力!C53="","",②選手情報入力!C53)</f>
        <v/>
      </c>
      <c r="I45" t="str">
        <f>IF(H45="","",IF(②選手情報入力!I53="","",IF(D45=1,VLOOKUP(②選手情報入力!I53,種目情報!$A$3:$B$13,2,FALSE),VLOOKUP(②選手情報入力!I53,種目情報!$E$3:$F$15,2,FALSE)))&amp;" "&amp;Sheet5!J45)</f>
        <v/>
      </c>
    </row>
    <row r="46" spans="1:9">
      <c r="A46" t="str">
        <f>IFERROR(Sheet5!A46,"")</f>
        <v/>
      </c>
      <c r="B46" t="str">
        <f>IF(H46="","",②選手情報入力!D54)</f>
        <v/>
      </c>
      <c r="C46" t="str">
        <f>IF(H46="","",②選手情報入力!E54)</f>
        <v/>
      </c>
      <c r="D46" t="str">
        <f>IF(H46="","",IF(②選手情報入力!G54="男",1,2))</f>
        <v/>
      </c>
      <c r="E46" t="str">
        <f t="shared" si="0"/>
        <v/>
      </c>
      <c r="F46" t="str">
        <f>IF(H46="","",①団体情報入力!$D$4)</f>
        <v/>
      </c>
      <c r="G46" t="str">
        <f>IF(H46="","",①団体情報入力!$D$3)</f>
        <v/>
      </c>
      <c r="H46" t="str">
        <f>IF(②選手情報入力!C54="","",②選手情報入力!C54)</f>
        <v/>
      </c>
      <c r="I46" t="str">
        <f>IF(H46="","",IF(②選手情報入力!I54="","",IF(D46=1,VLOOKUP(②選手情報入力!I54,種目情報!$A$3:$B$13,2,FALSE),VLOOKUP(②選手情報入力!I54,種目情報!$E$3:$F$15,2,FALSE)))&amp;" "&amp;Sheet5!J46)</f>
        <v/>
      </c>
    </row>
    <row r="47" spans="1:9">
      <c r="A47" t="str">
        <f>IFERROR(Sheet5!A47,"")</f>
        <v/>
      </c>
      <c r="B47" t="str">
        <f>IF(H47="","",②選手情報入力!D55)</f>
        <v/>
      </c>
      <c r="C47" t="str">
        <f>IF(H47="","",②選手情報入力!E55)</f>
        <v/>
      </c>
      <c r="D47" t="str">
        <f>IF(H47="","",IF(②選手情報入力!G55="男",1,2))</f>
        <v/>
      </c>
      <c r="E47" t="str">
        <f t="shared" si="0"/>
        <v/>
      </c>
      <c r="F47" t="str">
        <f>IF(H47="","",①団体情報入力!$D$4)</f>
        <v/>
      </c>
      <c r="G47" t="str">
        <f>IF(H47="","",①団体情報入力!$D$3)</f>
        <v/>
      </c>
      <c r="H47" t="str">
        <f>IF(②選手情報入力!C55="","",②選手情報入力!C55)</f>
        <v/>
      </c>
      <c r="I47" t="str">
        <f>IF(H47="","",IF(②選手情報入力!I55="","",IF(D47=1,VLOOKUP(②選手情報入力!I55,種目情報!$A$3:$B$13,2,FALSE),VLOOKUP(②選手情報入力!I55,種目情報!$E$3:$F$15,2,FALSE)))&amp;" "&amp;Sheet5!J47)</f>
        <v/>
      </c>
    </row>
    <row r="48" spans="1:9">
      <c r="A48" t="str">
        <f>IFERROR(Sheet5!A48,"")</f>
        <v/>
      </c>
      <c r="B48" t="str">
        <f>IF(H48="","",②選手情報入力!D56)</f>
        <v/>
      </c>
      <c r="C48" t="str">
        <f>IF(H48="","",②選手情報入力!E56)</f>
        <v/>
      </c>
      <c r="D48" t="str">
        <f>IF(H48="","",IF(②選手情報入力!G56="男",1,2))</f>
        <v/>
      </c>
      <c r="E48" t="str">
        <f t="shared" si="0"/>
        <v/>
      </c>
      <c r="F48" t="str">
        <f>IF(H48="","",①団体情報入力!$D$4)</f>
        <v/>
      </c>
      <c r="G48" t="str">
        <f>IF(H48="","",①団体情報入力!$D$3)</f>
        <v/>
      </c>
      <c r="H48" t="str">
        <f>IF(②選手情報入力!C56="","",②選手情報入力!C56)</f>
        <v/>
      </c>
      <c r="I48" t="str">
        <f>IF(H48="","",IF(②選手情報入力!I56="","",IF(D48=1,VLOOKUP(②選手情報入力!I56,種目情報!$A$3:$B$13,2,FALSE),VLOOKUP(②選手情報入力!I56,種目情報!$E$3:$F$15,2,FALSE)))&amp;" "&amp;Sheet5!J48)</f>
        <v/>
      </c>
    </row>
    <row r="49" spans="1:9">
      <c r="A49" t="str">
        <f>IFERROR(Sheet5!A49,"")</f>
        <v/>
      </c>
      <c r="B49" t="str">
        <f>IF(H49="","",②選手情報入力!D57)</f>
        <v/>
      </c>
      <c r="C49" t="str">
        <f>IF(H49="","",②選手情報入力!E57)</f>
        <v/>
      </c>
      <c r="D49" t="str">
        <f>IF(H49="","",IF(②選手情報入力!G57="男",1,2))</f>
        <v/>
      </c>
      <c r="E49" t="str">
        <f t="shared" si="0"/>
        <v/>
      </c>
      <c r="F49" t="str">
        <f>IF(H49="","",①団体情報入力!$D$4)</f>
        <v/>
      </c>
      <c r="G49" t="str">
        <f>IF(H49="","",①団体情報入力!$D$3)</f>
        <v/>
      </c>
      <c r="H49" t="str">
        <f>IF(②選手情報入力!C57="","",②選手情報入力!C57)</f>
        <v/>
      </c>
      <c r="I49" t="str">
        <f>IF(H49="","",IF(②選手情報入力!I57="","",IF(D49=1,VLOOKUP(②選手情報入力!I57,種目情報!$A$3:$B$13,2,FALSE),VLOOKUP(②選手情報入力!I57,種目情報!$E$3:$F$15,2,FALSE)))&amp;" "&amp;Sheet5!J49)</f>
        <v/>
      </c>
    </row>
    <row r="50" spans="1:9">
      <c r="A50" t="str">
        <f>IFERROR(Sheet5!A50,"")</f>
        <v/>
      </c>
      <c r="B50" t="str">
        <f>IF(H50="","",②選手情報入力!D58)</f>
        <v/>
      </c>
      <c r="C50" t="str">
        <f>IF(H50="","",②選手情報入力!E58)</f>
        <v/>
      </c>
      <c r="D50" t="str">
        <f>IF(H50="","",IF(②選手情報入力!G58="男",1,2))</f>
        <v/>
      </c>
      <c r="E50" t="str">
        <f t="shared" si="0"/>
        <v/>
      </c>
      <c r="F50" t="str">
        <f>IF(H50="","",①団体情報入力!$D$4)</f>
        <v/>
      </c>
      <c r="G50" t="str">
        <f>IF(H50="","",①団体情報入力!$D$3)</f>
        <v/>
      </c>
      <c r="H50" t="str">
        <f>IF(②選手情報入力!C58="","",②選手情報入力!C58)</f>
        <v/>
      </c>
      <c r="I50" t="str">
        <f>IF(H50="","",IF(②選手情報入力!I58="","",IF(D50=1,VLOOKUP(②選手情報入力!I58,種目情報!$A$3:$B$13,2,FALSE),VLOOKUP(②選手情報入力!I58,種目情報!$E$3:$F$15,2,FALSE)))&amp;" "&amp;Sheet5!J50)</f>
        <v/>
      </c>
    </row>
    <row r="51" spans="1:9">
      <c r="A51" t="str">
        <f>IFERROR(Sheet5!A51,"")</f>
        <v/>
      </c>
      <c r="B51" t="str">
        <f>IF(H51="","",②選手情報入力!D59)</f>
        <v/>
      </c>
      <c r="C51" t="str">
        <f>IF(H51="","",②選手情報入力!E59)</f>
        <v/>
      </c>
      <c r="D51" t="str">
        <f>IF(H51="","",IF(②選手情報入力!G59="男",1,2))</f>
        <v/>
      </c>
      <c r="E51" t="str">
        <f t="shared" si="0"/>
        <v/>
      </c>
      <c r="F51" t="str">
        <f>IF(H51="","",①団体情報入力!$D$4)</f>
        <v/>
      </c>
      <c r="G51" t="str">
        <f>IF(H51="","",①団体情報入力!$D$3)</f>
        <v/>
      </c>
      <c r="H51" t="str">
        <f>IF(②選手情報入力!C59="","",②選手情報入力!C59)</f>
        <v/>
      </c>
      <c r="I51" t="str">
        <f>IF(H51="","",IF(②選手情報入力!I59="","",IF(D51=1,VLOOKUP(②選手情報入力!I59,種目情報!$A$3:$B$13,2,FALSE),VLOOKUP(②選手情報入力!I59,種目情報!$E$3:$F$15,2,FALSE)))&amp;" "&amp;Sheet5!J51)</f>
        <v/>
      </c>
    </row>
    <row r="52" spans="1:9">
      <c r="A52" t="str">
        <f>IFERROR(Sheet5!A52,"")</f>
        <v/>
      </c>
      <c r="B52" t="str">
        <f>IF(H52="","",②選手情報入力!D60)</f>
        <v/>
      </c>
      <c r="C52" t="str">
        <f>IF(H52="","",②選手情報入力!E60)</f>
        <v/>
      </c>
      <c r="D52" t="str">
        <f>IF(H52="","",IF(②選手情報入力!G60="男",1,2))</f>
        <v/>
      </c>
      <c r="E52" t="str">
        <f t="shared" si="0"/>
        <v/>
      </c>
      <c r="F52" t="str">
        <f>IF(H52="","",①団体情報入力!$D$4)</f>
        <v/>
      </c>
      <c r="G52" t="str">
        <f>IF(H52="","",①団体情報入力!$D$3)</f>
        <v/>
      </c>
      <c r="H52" t="str">
        <f>IF(②選手情報入力!C60="","",②選手情報入力!C60)</f>
        <v/>
      </c>
      <c r="I52" t="str">
        <f>IF(H52="","",IF(②選手情報入力!I60="","",IF(D52=1,VLOOKUP(②選手情報入力!I60,種目情報!$A$3:$B$13,2,FALSE),VLOOKUP(②選手情報入力!I60,種目情報!$E$3:$F$15,2,FALSE)))&amp;" "&amp;Sheet5!J52)</f>
        <v/>
      </c>
    </row>
    <row r="53" spans="1:9">
      <c r="A53" t="str">
        <f>IFERROR(Sheet5!A53,"")</f>
        <v/>
      </c>
      <c r="B53" t="str">
        <f>IF(H53="","",②選手情報入力!D61)</f>
        <v/>
      </c>
      <c r="C53" t="str">
        <f>IF(H53="","",②選手情報入力!E61)</f>
        <v/>
      </c>
      <c r="D53" t="str">
        <f>IF(H53="","",IF(②選手情報入力!G61="男",1,2))</f>
        <v/>
      </c>
      <c r="E53" t="str">
        <f t="shared" si="0"/>
        <v/>
      </c>
      <c r="F53" t="str">
        <f>IF(H53="","",①団体情報入力!$D$4)</f>
        <v/>
      </c>
      <c r="G53" t="str">
        <f>IF(H53="","",①団体情報入力!$D$3)</f>
        <v/>
      </c>
      <c r="H53" t="str">
        <f>IF(②選手情報入力!C61="","",②選手情報入力!C61)</f>
        <v/>
      </c>
      <c r="I53" t="str">
        <f>IF(H53="","",IF(②選手情報入力!I61="","",IF(D53=1,VLOOKUP(②選手情報入力!I61,種目情報!$A$3:$B$13,2,FALSE),VLOOKUP(②選手情報入力!I61,種目情報!$E$3:$F$15,2,FALSE)))&amp;" "&amp;Sheet5!J53)</f>
        <v/>
      </c>
    </row>
    <row r="54" spans="1:9">
      <c r="A54" t="str">
        <f>IFERROR(Sheet5!A54,"")</f>
        <v/>
      </c>
      <c r="B54" t="str">
        <f>IF(H54="","",②選手情報入力!D62)</f>
        <v/>
      </c>
      <c r="C54" t="str">
        <f>IF(H54="","",②選手情報入力!E62)</f>
        <v/>
      </c>
      <c r="D54" t="str">
        <f>IF(H54="","",IF(②選手情報入力!G62="男",1,2))</f>
        <v/>
      </c>
      <c r="E54" t="str">
        <f t="shared" si="0"/>
        <v/>
      </c>
      <c r="F54" t="str">
        <f>IF(H54="","",①団体情報入力!$D$4)</f>
        <v/>
      </c>
      <c r="G54" t="str">
        <f>IF(H54="","",①団体情報入力!$D$3)</f>
        <v/>
      </c>
      <c r="H54" t="str">
        <f>IF(②選手情報入力!C62="","",②選手情報入力!C62)</f>
        <v/>
      </c>
      <c r="I54" t="str">
        <f>IF(H54="","",IF(②選手情報入力!I62="","",IF(D54=1,VLOOKUP(②選手情報入力!I62,種目情報!$A$3:$B$13,2,FALSE),VLOOKUP(②選手情報入力!I62,種目情報!$E$3:$F$15,2,FALSE)))&amp;" "&amp;Sheet5!J54)</f>
        <v/>
      </c>
    </row>
    <row r="55" spans="1:9">
      <c r="A55" t="str">
        <f>IFERROR(Sheet5!A55,"")</f>
        <v/>
      </c>
      <c r="B55" t="str">
        <f>IF(H55="","",②選手情報入力!D63)</f>
        <v/>
      </c>
      <c r="C55" t="str">
        <f>IF(H55="","",②選手情報入力!E63)</f>
        <v/>
      </c>
      <c r="D55" t="str">
        <f>IF(H55="","",IF(②選手情報入力!G63="男",1,2))</f>
        <v/>
      </c>
      <c r="E55" t="str">
        <f t="shared" si="0"/>
        <v/>
      </c>
      <c r="F55" t="str">
        <f>IF(H55="","",①団体情報入力!$D$4)</f>
        <v/>
      </c>
      <c r="G55" t="str">
        <f>IF(H55="","",①団体情報入力!$D$3)</f>
        <v/>
      </c>
      <c r="H55" t="str">
        <f>IF(②選手情報入力!C63="","",②選手情報入力!C63)</f>
        <v/>
      </c>
      <c r="I55" t="str">
        <f>IF(H55="","",IF(②選手情報入力!I63="","",IF(D55=1,VLOOKUP(②選手情報入力!I63,種目情報!$A$3:$B$13,2,FALSE),VLOOKUP(②選手情報入力!I63,種目情報!$E$3:$F$15,2,FALSE)))&amp;" "&amp;Sheet5!J55)</f>
        <v/>
      </c>
    </row>
    <row r="56" spans="1:9">
      <c r="A56" t="str">
        <f>IFERROR(Sheet5!A56,"")</f>
        <v/>
      </c>
      <c r="B56" t="str">
        <f>IF(H56="","",②選手情報入力!D64)</f>
        <v/>
      </c>
      <c r="C56" t="str">
        <f>IF(H56="","",②選手情報入力!E64)</f>
        <v/>
      </c>
      <c r="D56" t="str">
        <f>IF(H56="","",IF(②選手情報入力!G64="男",1,2))</f>
        <v/>
      </c>
      <c r="E56" t="str">
        <f t="shared" si="0"/>
        <v/>
      </c>
      <c r="F56" t="str">
        <f>IF(H56="","",①団体情報入力!$D$4)</f>
        <v/>
      </c>
      <c r="G56" t="str">
        <f>IF(H56="","",①団体情報入力!$D$3)</f>
        <v/>
      </c>
      <c r="H56" t="str">
        <f>IF(②選手情報入力!C64="","",②選手情報入力!C64)</f>
        <v/>
      </c>
      <c r="I56" t="str">
        <f>IF(H56="","",IF(②選手情報入力!I64="","",IF(D56=1,VLOOKUP(②選手情報入力!I64,種目情報!$A$3:$B$13,2,FALSE),VLOOKUP(②選手情報入力!I64,種目情報!$E$3:$F$15,2,FALSE)))&amp;" "&amp;Sheet5!J56)</f>
        <v/>
      </c>
    </row>
    <row r="57" spans="1:9">
      <c r="A57" t="str">
        <f>IFERROR(Sheet5!A57,"")</f>
        <v/>
      </c>
      <c r="B57" t="str">
        <f>IF(H57="","",②選手情報入力!D65)</f>
        <v/>
      </c>
      <c r="C57" t="str">
        <f>IF(H57="","",②選手情報入力!E65)</f>
        <v/>
      </c>
      <c r="D57" t="str">
        <f>IF(H57="","",IF(②選手情報入力!G65="男",1,2))</f>
        <v/>
      </c>
      <c r="E57" t="str">
        <f t="shared" si="0"/>
        <v/>
      </c>
      <c r="F57" t="str">
        <f>IF(H57="","",①団体情報入力!$D$4)</f>
        <v/>
      </c>
      <c r="G57" t="str">
        <f>IF(H57="","",①団体情報入力!$D$3)</f>
        <v/>
      </c>
      <c r="H57" t="str">
        <f>IF(②選手情報入力!C65="","",②選手情報入力!C65)</f>
        <v/>
      </c>
      <c r="I57" t="str">
        <f>IF(H57="","",IF(②選手情報入力!I65="","",IF(D57=1,VLOOKUP(②選手情報入力!I65,種目情報!$A$3:$B$13,2,FALSE),VLOOKUP(②選手情報入力!I65,種目情報!$E$3:$F$15,2,FALSE)))&amp;" "&amp;Sheet5!J57)</f>
        <v/>
      </c>
    </row>
    <row r="58" spans="1:9">
      <c r="A58" t="str">
        <f>IFERROR(Sheet5!A58,"")</f>
        <v/>
      </c>
      <c r="B58" t="str">
        <f>IF(H58="","",②選手情報入力!D66)</f>
        <v/>
      </c>
      <c r="C58" t="str">
        <f>IF(H58="","",②選手情報入力!E66)</f>
        <v/>
      </c>
      <c r="D58" t="str">
        <f>IF(H58="","",IF(②選手情報入力!G66="男",1,2))</f>
        <v/>
      </c>
      <c r="E58" t="str">
        <f t="shared" si="0"/>
        <v/>
      </c>
      <c r="F58" t="str">
        <f>IF(H58="","",①団体情報入力!$D$4)</f>
        <v/>
      </c>
      <c r="G58" t="str">
        <f>IF(H58="","",①団体情報入力!$D$3)</f>
        <v/>
      </c>
      <c r="H58" t="str">
        <f>IF(②選手情報入力!C66="","",②選手情報入力!C66)</f>
        <v/>
      </c>
      <c r="I58" t="str">
        <f>IF(H58="","",IF(②選手情報入力!I66="","",IF(D58=1,VLOOKUP(②選手情報入力!I66,種目情報!$A$3:$B$13,2,FALSE),VLOOKUP(②選手情報入力!I66,種目情報!$E$3:$F$15,2,FALSE)))&amp;" "&amp;Sheet5!J58)</f>
        <v/>
      </c>
    </row>
    <row r="59" spans="1:9">
      <c r="A59" t="str">
        <f>IFERROR(Sheet5!A59,"")</f>
        <v/>
      </c>
      <c r="B59" t="str">
        <f>IF(H59="","",②選手情報入力!D67)</f>
        <v/>
      </c>
      <c r="C59" t="str">
        <f>IF(H59="","",②選手情報入力!E67)</f>
        <v/>
      </c>
      <c r="D59" t="str">
        <f>IF(H59="","",IF(②選手情報入力!G67="男",1,2))</f>
        <v/>
      </c>
      <c r="E59" t="str">
        <f t="shared" si="0"/>
        <v/>
      </c>
      <c r="F59" t="str">
        <f>IF(H59="","",①団体情報入力!$D$4)</f>
        <v/>
      </c>
      <c r="G59" t="str">
        <f>IF(H59="","",①団体情報入力!$D$3)</f>
        <v/>
      </c>
      <c r="H59" t="str">
        <f>IF(②選手情報入力!C67="","",②選手情報入力!C67)</f>
        <v/>
      </c>
      <c r="I59" t="str">
        <f>IF(H59="","",IF(②選手情報入力!I67="","",IF(D59=1,VLOOKUP(②選手情報入力!I67,種目情報!$A$3:$B$13,2,FALSE),VLOOKUP(②選手情報入力!I67,種目情報!$E$3:$F$15,2,FALSE)))&amp;" "&amp;Sheet5!J59)</f>
        <v/>
      </c>
    </row>
    <row r="60" spans="1:9">
      <c r="A60" t="str">
        <f>IFERROR(Sheet5!A60,"")</f>
        <v/>
      </c>
      <c r="B60" t="str">
        <f>IF(H60="","",②選手情報入力!D68)</f>
        <v/>
      </c>
      <c r="C60" t="str">
        <f>IF(H60="","",②選手情報入力!E68)</f>
        <v/>
      </c>
      <c r="D60" t="str">
        <f>IF(H60="","",IF(②選手情報入力!G68="男",1,2))</f>
        <v/>
      </c>
      <c r="E60" t="str">
        <f t="shared" si="0"/>
        <v/>
      </c>
      <c r="F60" t="str">
        <f>IF(H60="","",①団体情報入力!$D$4)</f>
        <v/>
      </c>
      <c r="G60" t="str">
        <f>IF(H60="","",①団体情報入力!$D$3)</f>
        <v/>
      </c>
      <c r="H60" t="str">
        <f>IF(②選手情報入力!C68="","",②選手情報入力!C68)</f>
        <v/>
      </c>
      <c r="I60" t="str">
        <f>IF(H60="","",IF(②選手情報入力!I68="","",IF(D60=1,VLOOKUP(②選手情報入力!I68,種目情報!$A$3:$B$13,2,FALSE),VLOOKUP(②選手情報入力!I68,種目情報!$E$3:$F$15,2,FALSE)))&amp;" "&amp;Sheet5!J60)</f>
        <v/>
      </c>
    </row>
    <row r="61" spans="1:9">
      <c r="A61" t="str">
        <f>IFERROR(Sheet5!A61,"")</f>
        <v/>
      </c>
      <c r="B61" t="str">
        <f>IF(H61="","",②選手情報入力!D69)</f>
        <v/>
      </c>
      <c r="C61" t="str">
        <f>IF(H61="","",②選手情報入力!E69)</f>
        <v/>
      </c>
      <c r="D61" t="str">
        <f>IF(H61="","",IF(②選手情報入力!G69="男",1,2))</f>
        <v/>
      </c>
      <c r="E61" t="str">
        <f t="shared" si="0"/>
        <v/>
      </c>
      <c r="F61" t="str">
        <f>IF(H61="","",①団体情報入力!$D$4)</f>
        <v/>
      </c>
      <c r="G61" t="str">
        <f>IF(H61="","",①団体情報入力!$D$3)</f>
        <v/>
      </c>
      <c r="H61" t="str">
        <f>IF(②選手情報入力!C69="","",②選手情報入力!C69)</f>
        <v/>
      </c>
      <c r="I61" t="str">
        <f>IF(H61="","",IF(②選手情報入力!I69="","",IF(D61=1,VLOOKUP(②選手情報入力!I69,種目情報!$A$3:$B$13,2,FALSE),VLOOKUP(②選手情報入力!I69,種目情報!$E$3:$F$15,2,FALSE)))&amp;" "&amp;Sheet5!J61)</f>
        <v/>
      </c>
    </row>
    <row r="62" spans="1:9">
      <c r="A62" t="str">
        <f>IFERROR(Sheet5!A62,"")</f>
        <v/>
      </c>
      <c r="B62" t="str">
        <f>IF(H62="","",②選手情報入力!D70)</f>
        <v/>
      </c>
      <c r="C62" t="str">
        <f>IF(H62="","",②選手情報入力!E70)</f>
        <v/>
      </c>
      <c r="D62" t="str">
        <f>IF(H62="","",IF(②選手情報入力!G70="男",1,2))</f>
        <v/>
      </c>
      <c r="E62" t="str">
        <f t="shared" si="0"/>
        <v/>
      </c>
      <c r="F62" t="str">
        <f>IF(H62="","",①団体情報入力!$D$4)</f>
        <v/>
      </c>
      <c r="G62" t="str">
        <f>IF(H62="","",①団体情報入力!$D$3)</f>
        <v/>
      </c>
      <c r="H62" t="str">
        <f>IF(②選手情報入力!C70="","",②選手情報入力!C70)</f>
        <v/>
      </c>
      <c r="I62" t="str">
        <f>IF(H62="","",IF(②選手情報入力!I70="","",IF(D62=1,VLOOKUP(②選手情報入力!I70,種目情報!$A$3:$B$13,2,FALSE),VLOOKUP(②選手情報入力!I70,種目情報!$E$3:$F$15,2,FALSE)))&amp;" "&amp;Sheet5!J62)</f>
        <v/>
      </c>
    </row>
    <row r="63" spans="1:9">
      <c r="A63" t="str">
        <f>IFERROR(Sheet5!A63,"")</f>
        <v/>
      </c>
      <c r="B63" t="str">
        <f>IF(H63="","",②選手情報入力!D71)</f>
        <v/>
      </c>
      <c r="C63" t="str">
        <f>IF(H63="","",②選手情報入力!E71)</f>
        <v/>
      </c>
      <c r="D63" t="str">
        <f>IF(H63="","",IF(②選手情報入力!G71="男",1,2))</f>
        <v/>
      </c>
      <c r="E63" t="str">
        <f t="shared" si="0"/>
        <v/>
      </c>
      <c r="F63" t="str">
        <f>IF(H63="","",①団体情報入力!$D$4)</f>
        <v/>
      </c>
      <c r="G63" t="str">
        <f>IF(H63="","",①団体情報入力!$D$3)</f>
        <v/>
      </c>
      <c r="H63" t="str">
        <f>IF(②選手情報入力!C71="","",②選手情報入力!C71)</f>
        <v/>
      </c>
      <c r="I63" t="str">
        <f>IF(H63="","",IF(②選手情報入力!I71="","",IF(D63=1,VLOOKUP(②選手情報入力!I71,種目情報!$A$3:$B$13,2,FALSE),VLOOKUP(②選手情報入力!I71,種目情報!$E$3:$F$15,2,FALSE)))&amp;" "&amp;Sheet5!J63)</f>
        <v/>
      </c>
    </row>
    <row r="64" spans="1:9">
      <c r="A64" t="str">
        <f>IFERROR(Sheet5!A64,"")</f>
        <v/>
      </c>
      <c r="B64" t="str">
        <f>IF(H64="","",②選手情報入力!D72)</f>
        <v/>
      </c>
      <c r="C64" t="str">
        <f>IF(H64="","",②選手情報入力!E72)</f>
        <v/>
      </c>
      <c r="D64" t="str">
        <f>IF(H64="","",IF(②選手情報入力!G72="男",1,2))</f>
        <v/>
      </c>
      <c r="E64" t="str">
        <f t="shared" si="0"/>
        <v/>
      </c>
      <c r="F64" t="str">
        <f>IF(H64="","",①団体情報入力!$D$4)</f>
        <v/>
      </c>
      <c r="G64" t="str">
        <f>IF(H64="","",①団体情報入力!$D$3)</f>
        <v/>
      </c>
      <c r="H64" t="str">
        <f>IF(②選手情報入力!C72="","",②選手情報入力!C72)</f>
        <v/>
      </c>
      <c r="I64" t="str">
        <f>IF(H64="","",IF(②選手情報入力!I72="","",IF(D64=1,VLOOKUP(②選手情報入力!I72,種目情報!$A$3:$B$13,2,FALSE),VLOOKUP(②選手情報入力!I72,種目情報!$E$3:$F$15,2,FALSE)))&amp;" "&amp;Sheet5!J64)</f>
        <v/>
      </c>
    </row>
    <row r="65" spans="1:9">
      <c r="A65" t="str">
        <f>IFERROR(Sheet5!A65,"")</f>
        <v/>
      </c>
      <c r="B65" t="str">
        <f>IF(H65="","",②選手情報入力!D73)</f>
        <v/>
      </c>
      <c r="C65" t="str">
        <f>IF(H65="","",②選手情報入力!E73)</f>
        <v/>
      </c>
      <c r="D65" t="str">
        <f>IF(H65="","",IF(②選手情報入力!G73="男",1,2))</f>
        <v/>
      </c>
      <c r="E65" t="str">
        <f t="shared" si="0"/>
        <v/>
      </c>
      <c r="F65" t="str">
        <f>IF(H65="","",①団体情報入力!$D$4)</f>
        <v/>
      </c>
      <c r="G65" t="str">
        <f>IF(H65="","",①団体情報入力!$D$3)</f>
        <v/>
      </c>
      <c r="H65" t="str">
        <f>IF(②選手情報入力!C73="","",②選手情報入力!C73)</f>
        <v/>
      </c>
      <c r="I65" t="str">
        <f>IF(H65="","",IF(②選手情報入力!I73="","",IF(D65=1,VLOOKUP(②選手情報入力!I73,種目情報!$A$3:$B$13,2,FALSE),VLOOKUP(②選手情報入力!I73,種目情報!$E$3:$F$15,2,FALSE)))&amp;" "&amp;Sheet5!J65)</f>
        <v/>
      </c>
    </row>
    <row r="66" spans="1:9">
      <c r="A66" t="str">
        <f>IFERROR(Sheet5!A66,"")</f>
        <v/>
      </c>
      <c r="B66" t="str">
        <f>IF(H66="","",②選手情報入力!D74)</f>
        <v/>
      </c>
      <c r="C66" t="str">
        <f>IF(H66="","",②選手情報入力!E74)</f>
        <v/>
      </c>
      <c r="D66" t="str">
        <f>IF(H66="","",IF(②選手情報入力!G74="男",1,2))</f>
        <v/>
      </c>
      <c r="E66" t="str">
        <f t="shared" si="0"/>
        <v/>
      </c>
      <c r="F66" t="str">
        <f>IF(H66="","",①団体情報入力!$D$4)</f>
        <v/>
      </c>
      <c r="G66" t="str">
        <f>IF(H66="","",①団体情報入力!$D$3)</f>
        <v/>
      </c>
      <c r="H66" t="str">
        <f>IF(②選手情報入力!C74="","",②選手情報入力!C74)</f>
        <v/>
      </c>
      <c r="I66" t="str">
        <f>IF(H66="","",IF(②選手情報入力!I74="","",IF(D66=1,VLOOKUP(②選手情報入力!I74,種目情報!$A$3:$B$13,2,FALSE),VLOOKUP(②選手情報入力!I74,種目情報!$E$3:$F$15,2,FALSE)))&amp;" "&amp;Sheet5!J66)</f>
        <v/>
      </c>
    </row>
    <row r="67" spans="1:9">
      <c r="A67" t="str">
        <f>IFERROR(Sheet5!A67,"")</f>
        <v/>
      </c>
      <c r="B67" t="str">
        <f>IF(H67="","",②選手情報入力!D75)</f>
        <v/>
      </c>
      <c r="C67" t="str">
        <f>IF(H67="","",②選手情報入力!E75)</f>
        <v/>
      </c>
      <c r="D67" t="str">
        <f>IF(H67="","",IF(②選手情報入力!G75="男",1,2))</f>
        <v/>
      </c>
      <c r="E67" t="str">
        <f t="shared" ref="E67:E91" si="1">IF(H67="","",23)</f>
        <v/>
      </c>
      <c r="F67" t="str">
        <f>IF(H67="","",①団体情報入力!$D$4)</f>
        <v/>
      </c>
      <c r="G67" t="str">
        <f>IF(H67="","",①団体情報入力!$D$3)</f>
        <v/>
      </c>
      <c r="H67" t="str">
        <f>IF(②選手情報入力!C75="","",②選手情報入力!C75)</f>
        <v/>
      </c>
      <c r="I67" t="str">
        <f>IF(H67="","",IF(②選手情報入力!I75="","",IF(D67=1,VLOOKUP(②選手情報入力!I75,種目情報!$A$3:$B$13,2,FALSE),VLOOKUP(②選手情報入力!I75,種目情報!$E$3:$F$15,2,FALSE)))&amp;" "&amp;Sheet5!J67)</f>
        <v/>
      </c>
    </row>
    <row r="68" spans="1:9">
      <c r="A68" t="str">
        <f>IFERROR(Sheet5!A68,"")</f>
        <v/>
      </c>
      <c r="B68" t="str">
        <f>IF(H68="","",②選手情報入力!D76)</f>
        <v/>
      </c>
      <c r="C68" t="str">
        <f>IF(H68="","",②選手情報入力!E76)</f>
        <v/>
      </c>
      <c r="D68" t="str">
        <f>IF(H68="","",IF(②選手情報入力!G76="男",1,2))</f>
        <v/>
      </c>
      <c r="E68" t="str">
        <f t="shared" si="1"/>
        <v/>
      </c>
      <c r="F68" t="str">
        <f>IF(H68="","",①団体情報入力!$D$4)</f>
        <v/>
      </c>
      <c r="G68" t="str">
        <f>IF(H68="","",①団体情報入力!$D$3)</f>
        <v/>
      </c>
      <c r="H68" t="str">
        <f>IF(②選手情報入力!C76="","",②選手情報入力!C76)</f>
        <v/>
      </c>
      <c r="I68" t="str">
        <f>IF(H68="","",IF(②選手情報入力!I76="","",IF(D68=1,VLOOKUP(②選手情報入力!I76,種目情報!$A$3:$B$13,2,FALSE),VLOOKUP(②選手情報入力!I76,種目情報!$E$3:$F$15,2,FALSE)))&amp;" "&amp;Sheet5!J68)</f>
        <v/>
      </c>
    </row>
    <row r="69" spans="1:9">
      <c r="A69" t="str">
        <f>IFERROR(Sheet5!A69,"")</f>
        <v/>
      </c>
      <c r="B69" t="str">
        <f>IF(H69="","",②選手情報入力!D77)</f>
        <v/>
      </c>
      <c r="C69" t="str">
        <f>IF(H69="","",②選手情報入力!E77)</f>
        <v/>
      </c>
      <c r="D69" t="str">
        <f>IF(H69="","",IF(②選手情報入力!G77="男",1,2))</f>
        <v/>
      </c>
      <c r="E69" t="str">
        <f t="shared" si="1"/>
        <v/>
      </c>
      <c r="F69" t="str">
        <f>IF(H69="","",①団体情報入力!$D$4)</f>
        <v/>
      </c>
      <c r="G69" t="str">
        <f>IF(H69="","",①団体情報入力!$D$3)</f>
        <v/>
      </c>
      <c r="H69" t="str">
        <f>IF(②選手情報入力!C77="","",②選手情報入力!C77)</f>
        <v/>
      </c>
      <c r="I69" t="str">
        <f>IF(H69="","",IF(②選手情報入力!I77="","",IF(D69=1,VLOOKUP(②選手情報入力!I77,種目情報!$A$3:$B$13,2,FALSE),VLOOKUP(②選手情報入力!I77,種目情報!$E$3:$F$15,2,FALSE)))&amp;" "&amp;Sheet5!J69)</f>
        <v/>
      </c>
    </row>
    <row r="70" spans="1:9">
      <c r="A70" t="str">
        <f>IFERROR(Sheet5!A70,"")</f>
        <v/>
      </c>
      <c r="B70" t="str">
        <f>IF(H70="","",②選手情報入力!D78)</f>
        <v/>
      </c>
      <c r="C70" t="str">
        <f>IF(H70="","",②選手情報入力!E78)</f>
        <v/>
      </c>
      <c r="D70" t="str">
        <f>IF(H70="","",IF(②選手情報入力!G78="男",1,2))</f>
        <v/>
      </c>
      <c r="E70" t="str">
        <f t="shared" si="1"/>
        <v/>
      </c>
      <c r="F70" t="str">
        <f>IF(H70="","",①団体情報入力!$D$4)</f>
        <v/>
      </c>
      <c r="G70" t="str">
        <f>IF(H70="","",①団体情報入力!$D$3)</f>
        <v/>
      </c>
      <c r="H70" t="str">
        <f>IF(②選手情報入力!C78="","",②選手情報入力!C78)</f>
        <v/>
      </c>
      <c r="I70" t="str">
        <f>IF(H70="","",IF(②選手情報入力!I78="","",IF(D70=1,VLOOKUP(②選手情報入力!I78,種目情報!$A$3:$B$13,2,FALSE),VLOOKUP(②選手情報入力!I78,種目情報!$E$3:$F$15,2,FALSE)))&amp;" "&amp;Sheet5!J70)</f>
        <v/>
      </c>
    </row>
    <row r="71" spans="1:9">
      <c r="A71" t="str">
        <f>IFERROR(Sheet5!A71,"")</f>
        <v/>
      </c>
      <c r="B71" t="str">
        <f>IF(H71="","",②選手情報入力!D79)</f>
        <v/>
      </c>
      <c r="C71" t="str">
        <f>IF(H71="","",②選手情報入力!E79)</f>
        <v/>
      </c>
      <c r="D71" t="str">
        <f>IF(H71="","",IF(②選手情報入力!G79="男",1,2))</f>
        <v/>
      </c>
      <c r="E71" t="str">
        <f t="shared" si="1"/>
        <v/>
      </c>
      <c r="F71" t="str">
        <f>IF(H71="","",①団体情報入力!$D$4)</f>
        <v/>
      </c>
      <c r="G71" t="str">
        <f>IF(H71="","",①団体情報入力!$D$3)</f>
        <v/>
      </c>
      <c r="H71" t="str">
        <f>IF(②選手情報入力!C79="","",②選手情報入力!C79)</f>
        <v/>
      </c>
      <c r="I71" t="str">
        <f>IF(H71="","",IF(②選手情報入力!I79="","",IF(D71=1,VLOOKUP(②選手情報入力!I79,種目情報!$A$3:$B$13,2,FALSE),VLOOKUP(②選手情報入力!I79,種目情報!$E$3:$F$15,2,FALSE)))&amp;" "&amp;Sheet5!J71)</f>
        <v/>
      </c>
    </row>
    <row r="72" spans="1:9">
      <c r="A72" t="str">
        <f>IFERROR(Sheet5!A72,"")</f>
        <v/>
      </c>
      <c r="B72" t="str">
        <f>IF(H72="","",②選手情報入力!D80)</f>
        <v/>
      </c>
      <c r="C72" t="str">
        <f>IF(H72="","",②選手情報入力!E80)</f>
        <v/>
      </c>
      <c r="D72" t="str">
        <f>IF(H72="","",IF(②選手情報入力!G80="男",1,2))</f>
        <v/>
      </c>
      <c r="E72" t="str">
        <f t="shared" si="1"/>
        <v/>
      </c>
      <c r="F72" t="str">
        <f>IF(H72="","",①団体情報入力!$D$4)</f>
        <v/>
      </c>
      <c r="G72" t="str">
        <f>IF(H72="","",①団体情報入力!$D$3)</f>
        <v/>
      </c>
      <c r="H72" t="str">
        <f>IF(②選手情報入力!C80="","",②選手情報入力!C80)</f>
        <v/>
      </c>
      <c r="I72" t="str">
        <f>IF(H72="","",IF(②選手情報入力!I80="","",IF(D72=1,VLOOKUP(②選手情報入力!I80,種目情報!$A$3:$B$13,2,FALSE),VLOOKUP(②選手情報入力!I80,種目情報!$E$3:$F$15,2,FALSE)))&amp;" "&amp;Sheet5!J72)</f>
        <v/>
      </c>
    </row>
    <row r="73" spans="1:9">
      <c r="A73" t="str">
        <f>IFERROR(Sheet5!A73,"")</f>
        <v/>
      </c>
      <c r="B73" t="str">
        <f>IF(H73="","",②選手情報入力!D81)</f>
        <v/>
      </c>
      <c r="C73" t="str">
        <f>IF(H73="","",②選手情報入力!E81)</f>
        <v/>
      </c>
      <c r="D73" t="str">
        <f>IF(H73="","",IF(②選手情報入力!G81="男",1,2))</f>
        <v/>
      </c>
      <c r="E73" t="str">
        <f t="shared" si="1"/>
        <v/>
      </c>
      <c r="F73" t="str">
        <f>IF(H73="","",①団体情報入力!$D$4)</f>
        <v/>
      </c>
      <c r="G73" t="str">
        <f>IF(H73="","",①団体情報入力!$D$3)</f>
        <v/>
      </c>
      <c r="H73" t="str">
        <f>IF(②選手情報入力!C81="","",②選手情報入力!C81)</f>
        <v/>
      </c>
      <c r="I73" t="str">
        <f>IF(H73="","",IF(②選手情報入力!I81="","",IF(D73=1,VLOOKUP(②選手情報入力!I81,種目情報!$A$3:$B$13,2,FALSE),VLOOKUP(②選手情報入力!I81,種目情報!$E$3:$F$15,2,FALSE)))&amp;" "&amp;Sheet5!J73)</f>
        <v/>
      </c>
    </row>
    <row r="74" spans="1:9">
      <c r="A74" t="str">
        <f>IFERROR(Sheet5!A74,"")</f>
        <v/>
      </c>
      <c r="B74" t="str">
        <f>IF(H74="","",②選手情報入力!D82)</f>
        <v/>
      </c>
      <c r="C74" t="str">
        <f>IF(H74="","",②選手情報入力!E82)</f>
        <v/>
      </c>
      <c r="D74" t="str">
        <f>IF(H74="","",IF(②選手情報入力!G82="男",1,2))</f>
        <v/>
      </c>
      <c r="E74" t="str">
        <f t="shared" si="1"/>
        <v/>
      </c>
      <c r="F74" t="str">
        <f>IF(H74="","",①団体情報入力!$D$4)</f>
        <v/>
      </c>
      <c r="G74" t="str">
        <f>IF(H74="","",①団体情報入力!$D$3)</f>
        <v/>
      </c>
      <c r="H74" t="str">
        <f>IF(②選手情報入力!C82="","",②選手情報入力!C82)</f>
        <v/>
      </c>
      <c r="I74" t="str">
        <f>IF(H74="","",IF(②選手情報入力!I82="","",IF(D74=1,VLOOKUP(②選手情報入力!I82,種目情報!$A$3:$B$13,2,FALSE),VLOOKUP(②選手情報入力!I82,種目情報!$E$3:$F$15,2,FALSE)))&amp;" "&amp;Sheet5!J74)</f>
        <v/>
      </c>
    </row>
    <row r="75" spans="1:9">
      <c r="A75" t="str">
        <f>IFERROR(Sheet5!A75,"")</f>
        <v/>
      </c>
      <c r="B75" t="str">
        <f>IF(H75="","",②選手情報入力!D83)</f>
        <v/>
      </c>
      <c r="C75" t="str">
        <f>IF(H75="","",②選手情報入力!E83)</f>
        <v/>
      </c>
      <c r="D75" t="str">
        <f>IF(H75="","",IF(②選手情報入力!G83="男",1,2))</f>
        <v/>
      </c>
      <c r="E75" t="str">
        <f t="shared" si="1"/>
        <v/>
      </c>
      <c r="F75" t="str">
        <f>IF(H75="","",①団体情報入力!$D$4)</f>
        <v/>
      </c>
      <c r="G75" t="str">
        <f>IF(H75="","",①団体情報入力!$D$3)</f>
        <v/>
      </c>
      <c r="H75" t="str">
        <f>IF(②選手情報入力!C83="","",②選手情報入力!C83)</f>
        <v/>
      </c>
      <c r="I75" t="str">
        <f>IF(H75="","",IF(②選手情報入力!I83="","",IF(D75=1,VLOOKUP(②選手情報入力!I83,種目情報!$A$3:$B$13,2,FALSE),VLOOKUP(②選手情報入力!I83,種目情報!$E$3:$F$15,2,FALSE)))&amp;" "&amp;Sheet5!J75)</f>
        <v/>
      </c>
    </row>
    <row r="76" spans="1:9">
      <c r="A76" t="str">
        <f>IFERROR(Sheet5!A76,"")</f>
        <v/>
      </c>
      <c r="B76" t="str">
        <f>IF(H76="","",②選手情報入力!D84)</f>
        <v/>
      </c>
      <c r="C76" t="str">
        <f>IF(H76="","",②選手情報入力!E84)</f>
        <v/>
      </c>
      <c r="D76" t="str">
        <f>IF(H76="","",IF(②選手情報入力!G84="男",1,2))</f>
        <v/>
      </c>
      <c r="E76" t="str">
        <f t="shared" si="1"/>
        <v/>
      </c>
      <c r="F76" t="str">
        <f>IF(H76="","",①団体情報入力!$D$4)</f>
        <v/>
      </c>
      <c r="G76" t="str">
        <f>IF(H76="","",①団体情報入力!$D$3)</f>
        <v/>
      </c>
      <c r="H76" t="str">
        <f>IF(②選手情報入力!C84="","",②選手情報入力!C84)</f>
        <v/>
      </c>
      <c r="I76" t="str">
        <f>IF(H76="","",IF(②選手情報入力!I84="","",IF(D76=1,VLOOKUP(②選手情報入力!I84,種目情報!$A$3:$B$13,2,FALSE),VLOOKUP(②選手情報入力!I84,種目情報!$E$3:$F$15,2,FALSE)))&amp;" "&amp;Sheet5!J76)</f>
        <v/>
      </c>
    </row>
    <row r="77" spans="1:9">
      <c r="A77" t="str">
        <f>IFERROR(Sheet5!A77,"")</f>
        <v/>
      </c>
      <c r="B77" t="str">
        <f>IF(H77="","",②選手情報入力!D85)</f>
        <v/>
      </c>
      <c r="C77" t="str">
        <f>IF(H77="","",②選手情報入力!E85)</f>
        <v/>
      </c>
      <c r="D77" t="str">
        <f>IF(H77="","",IF(②選手情報入力!G85="男",1,2))</f>
        <v/>
      </c>
      <c r="E77" t="str">
        <f t="shared" si="1"/>
        <v/>
      </c>
      <c r="F77" t="str">
        <f>IF(H77="","",①団体情報入力!$D$4)</f>
        <v/>
      </c>
      <c r="G77" t="str">
        <f>IF(H77="","",①団体情報入力!$D$3)</f>
        <v/>
      </c>
      <c r="H77" t="str">
        <f>IF(②選手情報入力!C85="","",②選手情報入力!C85)</f>
        <v/>
      </c>
      <c r="I77" t="str">
        <f>IF(H77="","",IF(②選手情報入力!I85="","",IF(D77=1,VLOOKUP(②選手情報入力!I85,種目情報!$A$3:$B$13,2,FALSE),VLOOKUP(②選手情報入力!I85,種目情報!$E$3:$F$15,2,FALSE)))&amp;" "&amp;Sheet5!J77)</f>
        <v/>
      </c>
    </row>
    <row r="78" spans="1:9">
      <c r="A78" t="str">
        <f>IFERROR(Sheet5!A78,"")</f>
        <v/>
      </c>
      <c r="B78" t="str">
        <f>IF(H78="","",②選手情報入力!D86)</f>
        <v/>
      </c>
      <c r="C78" t="str">
        <f>IF(H78="","",②選手情報入力!E86)</f>
        <v/>
      </c>
      <c r="D78" t="str">
        <f>IF(H78="","",IF(②選手情報入力!G86="男",1,2))</f>
        <v/>
      </c>
      <c r="E78" t="str">
        <f t="shared" si="1"/>
        <v/>
      </c>
      <c r="F78" t="str">
        <f>IF(H78="","",①団体情報入力!$D$4)</f>
        <v/>
      </c>
      <c r="G78" t="str">
        <f>IF(H78="","",①団体情報入力!$D$3)</f>
        <v/>
      </c>
      <c r="H78" t="str">
        <f>IF(②選手情報入力!C86="","",②選手情報入力!C86)</f>
        <v/>
      </c>
      <c r="I78" t="str">
        <f>IF(H78="","",IF(②選手情報入力!I86="","",IF(D78=1,VLOOKUP(②選手情報入力!I86,種目情報!$A$3:$B$13,2,FALSE),VLOOKUP(②選手情報入力!I86,種目情報!$E$3:$F$15,2,FALSE)))&amp;" "&amp;Sheet5!J78)</f>
        <v/>
      </c>
    </row>
    <row r="79" spans="1:9">
      <c r="A79" t="str">
        <f>IFERROR(Sheet5!A79,"")</f>
        <v/>
      </c>
      <c r="B79" t="str">
        <f>IF(H79="","",②選手情報入力!D87)</f>
        <v/>
      </c>
      <c r="C79" t="str">
        <f>IF(H79="","",②選手情報入力!E87)</f>
        <v/>
      </c>
      <c r="D79" t="str">
        <f>IF(H79="","",IF(②選手情報入力!G87="男",1,2))</f>
        <v/>
      </c>
      <c r="E79" t="str">
        <f t="shared" si="1"/>
        <v/>
      </c>
      <c r="F79" t="str">
        <f>IF(H79="","",①団体情報入力!$D$4)</f>
        <v/>
      </c>
      <c r="G79" t="str">
        <f>IF(H79="","",①団体情報入力!$D$3)</f>
        <v/>
      </c>
      <c r="H79" t="str">
        <f>IF(②選手情報入力!C87="","",②選手情報入力!C87)</f>
        <v/>
      </c>
      <c r="I79" t="str">
        <f>IF(H79="","",IF(②選手情報入力!I87="","",IF(D79=1,VLOOKUP(②選手情報入力!I87,種目情報!$A$3:$B$13,2,FALSE),VLOOKUP(②選手情報入力!I87,種目情報!$E$3:$F$15,2,FALSE)))&amp;" "&amp;Sheet5!J79)</f>
        <v/>
      </c>
    </row>
    <row r="80" spans="1:9">
      <c r="A80" t="str">
        <f>IFERROR(Sheet5!A80,"")</f>
        <v/>
      </c>
      <c r="B80" t="str">
        <f>IF(H80="","",②選手情報入力!D88)</f>
        <v/>
      </c>
      <c r="C80" t="str">
        <f>IF(H80="","",②選手情報入力!E88)</f>
        <v/>
      </c>
      <c r="D80" t="str">
        <f>IF(H80="","",IF(②選手情報入力!G88="男",1,2))</f>
        <v/>
      </c>
      <c r="E80" t="str">
        <f t="shared" si="1"/>
        <v/>
      </c>
      <c r="F80" t="str">
        <f>IF(H80="","",①団体情報入力!$D$4)</f>
        <v/>
      </c>
      <c r="G80" t="str">
        <f>IF(H80="","",①団体情報入力!$D$3)</f>
        <v/>
      </c>
      <c r="H80" t="str">
        <f>IF(②選手情報入力!C88="","",②選手情報入力!C88)</f>
        <v/>
      </c>
      <c r="I80" t="str">
        <f>IF(H80="","",IF(②選手情報入力!I88="","",IF(D80=1,VLOOKUP(②選手情報入力!I88,種目情報!$A$3:$B$13,2,FALSE),VLOOKUP(②選手情報入力!I88,種目情報!$E$3:$F$15,2,FALSE)))&amp;" "&amp;Sheet5!J80)</f>
        <v/>
      </c>
    </row>
    <row r="81" spans="1:9">
      <c r="A81" t="str">
        <f>IFERROR(Sheet5!A81,"")</f>
        <v/>
      </c>
      <c r="B81" t="str">
        <f>IF(H81="","",②選手情報入力!D89)</f>
        <v/>
      </c>
      <c r="C81" t="str">
        <f>IF(H81="","",②選手情報入力!E89)</f>
        <v/>
      </c>
      <c r="D81" t="str">
        <f>IF(H81="","",IF(②選手情報入力!G89="男",1,2))</f>
        <v/>
      </c>
      <c r="E81" t="str">
        <f t="shared" si="1"/>
        <v/>
      </c>
      <c r="F81" t="str">
        <f>IF(H81="","",①団体情報入力!$D$4)</f>
        <v/>
      </c>
      <c r="G81" t="str">
        <f>IF(H81="","",①団体情報入力!$D$3)</f>
        <v/>
      </c>
      <c r="H81" t="str">
        <f>IF(②選手情報入力!C89="","",②選手情報入力!C89)</f>
        <v/>
      </c>
      <c r="I81" t="str">
        <f>IF(H81="","",IF(②選手情報入力!I89="","",IF(D81=1,VLOOKUP(②選手情報入力!I89,種目情報!$A$3:$B$13,2,FALSE),VLOOKUP(②選手情報入力!I89,種目情報!$E$3:$F$15,2,FALSE)))&amp;" "&amp;Sheet5!J81)</f>
        <v/>
      </c>
    </row>
    <row r="82" spans="1:9">
      <c r="A82" t="str">
        <f>IFERROR(Sheet5!A82,"")</f>
        <v/>
      </c>
      <c r="B82" t="str">
        <f>IF(H82="","",②選手情報入力!D90)</f>
        <v/>
      </c>
      <c r="C82" t="str">
        <f>IF(H82="","",②選手情報入力!E90)</f>
        <v/>
      </c>
      <c r="D82" t="str">
        <f>IF(H82="","",IF(②選手情報入力!G90="男",1,2))</f>
        <v/>
      </c>
      <c r="E82" t="str">
        <f t="shared" si="1"/>
        <v/>
      </c>
      <c r="F82" t="str">
        <f>IF(H82="","",①団体情報入力!$D$4)</f>
        <v/>
      </c>
      <c r="G82" t="str">
        <f>IF(H82="","",①団体情報入力!$D$3)</f>
        <v/>
      </c>
      <c r="H82" t="str">
        <f>IF(②選手情報入力!C90="","",②選手情報入力!C90)</f>
        <v/>
      </c>
      <c r="I82" t="str">
        <f>IF(H82="","",IF(②選手情報入力!I90="","",IF(D82=1,VLOOKUP(②選手情報入力!I90,種目情報!$A$3:$B$13,2,FALSE),VLOOKUP(②選手情報入力!I90,種目情報!$E$3:$F$15,2,FALSE)))&amp;" "&amp;Sheet5!J82)</f>
        <v/>
      </c>
    </row>
    <row r="83" spans="1:9">
      <c r="A83" t="str">
        <f>IFERROR(Sheet5!A83,"")</f>
        <v/>
      </c>
      <c r="B83" t="str">
        <f>IF(H83="","",②選手情報入力!D91)</f>
        <v/>
      </c>
      <c r="C83" t="str">
        <f>IF(H83="","",②選手情報入力!E91)</f>
        <v/>
      </c>
      <c r="D83" t="str">
        <f>IF(H83="","",IF(②選手情報入力!G91="男",1,2))</f>
        <v/>
      </c>
      <c r="E83" t="str">
        <f t="shared" si="1"/>
        <v/>
      </c>
      <c r="F83" t="str">
        <f>IF(H83="","",①団体情報入力!$D$4)</f>
        <v/>
      </c>
      <c r="G83" t="str">
        <f>IF(H83="","",①団体情報入力!$D$3)</f>
        <v/>
      </c>
      <c r="H83" t="str">
        <f>IF(②選手情報入力!C91="","",②選手情報入力!C91)</f>
        <v/>
      </c>
      <c r="I83" t="str">
        <f>IF(H83="","",IF(②選手情報入力!I91="","",IF(D83=1,VLOOKUP(②選手情報入力!I91,種目情報!$A$3:$B$13,2,FALSE),VLOOKUP(②選手情報入力!I91,種目情報!$E$3:$F$15,2,FALSE)))&amp;" "&amp;Sheet5!J83)</f>
        <v/>
      </c>
    </row>
    <row r="84" spans="1:9">
      <c r="A84" t="str">
        <f>IFERROR(Sheet5!A84,"")</f>
        <v/>
      </c>
      <c r="B84" t="str">
        <f>IF(H84="","",②選手情報入力!D92)</f>
        <v/>
      </c>
      <c r="C84" t="str">
        <f>IF(H84="","",②選手情報入力!E92)</f>
        <v/>
      </c>
      <c r="D84" t="str">
        <f>IF(H84="","",IF(②選手情報入力!G92="男",1,2))</f>
        <v/>
      </c>
      <c r="E84" t="str">
        <f t="shared" si="1"/>
        <v/>
      </c>
      <c r="F84" t="str">
        <f>IF(H84="","",①団体情報入力!$D$4)</f>
        <v/>
      </c>
      <c r="G84" t="str">
        <f>IF(H84="","",①団体情報入力!$D$3)</f>
        <v/>
      </c>
      <c r="H84" t="str">
        <f>IF(②選手情報入力!C92="","",②選手情報入力!C92)</f>
        <v/>
      </c>
      <c r="I84" t="str">
        <f>IF(H84="","",IF(②選手情報入力!I92="","",IF(D84=1,VLOOKUP(②選手情報入力!I92,種目情報!$A$3:$B$13,2,FALSE),VLOOKUP(②選手情報入力!I92,種目情報!$E$3:$F$15,2,FALSE)))&amp;" "&amp;Sheet5!J84)</f>
        <v/>
      </c>
    </row>
    <row r="85" spans="1:9">
      <c r="A85" t="str">
        <f>IFERROR(Sheet5!A85,"")</f>
        <v/>
      </c>
      <c r="B85" t="str">
        <f>IF(H85="","",②選手情報入力!D93)</f>
        <v/>
      </c>
      <c r="C85" t="str">
        <f>IF(H85="","",②選手情報入力!E93)</f>
        <v/>
      </c>
      <c r="D85" t="str">
        <f>IF(H85="","",IF(②選手情報入力!G93="男",1,2))</f>
        <v/>
      </c>
      <c r="E85" t="str">
        <f t="shared" si="1"/>
        <v/>
      </c>
      <c r="F85" t="str">
        <f>IF(H85="","",①団体情報入力!$D$4)</f>
        <v/>
      </c>
      <c r="G85" t="str">
        <f>IF(H85="","",①団体情報入力!$D$3)</f>
        <v/>
      </c>
      <c r="H85" t="str">
        <f>IF(②選手情報入力!C93="","",②選手情報入力!C93)</f>
        <v/>
      </c>
      <c r="I85" t="str">
        <f>IF(H85="","",IF(②選手情報入力!I93="","",IF(D85=1,VLOOKUP(②選手情報入力!I93,種目情報!$A$3:$B$13,2,FALSE),VLOOKUP(②選手情報入力!I93,種目情報!$E$3:$F$15,2,FALSE)))&amp;" "&amp;Sheet5!J85)</f>
        <v/>
      </c>
    </row>
    <row r="86" spans="1:9">
      <c r="A86" t="str">
        <f>IFERROR(Sheet5!A86,"")</f>
        <v/>
      </c>
      <c r="B86" t="str">
        <f>IF(H86="","",②選手情報入力!D94)</f>
        <v/>
      </c>
      <c r="C86" t="str">
        <f>IF(H86="","",②選手情報入力!E94)</f>
        <v/>
      </c>
      <c r="D86" t="str">
        <f>IF(H86="","",IF(②選手情報入力!G94="男",1,2))</f>
        <v/>
      </c>
      <c r="E86" t="str">
        <f t="shared" si="1"/>
        <v/>
      </c>
      <c r="F86" t="str">
        <f>IF(H86="","",①団体情報入力!$D$4)</f>
        <v/>
      </c>
      <c r="G86" t="str">
        <f>IF(H86="","",①団体情報入力!$D$3)</f>
        <v/>
      </c>
      <c r="H86" t="str">
        <f>IF(②選手情報入力!C94="","",②選手情報入力!C94)</f>
        <v/>
      </c>
      <c r="I86" t="str">
        <f>IF(H86="","",IF(②選手情報入力!I94="","",IF(D86=1,VLOOKUP(②選手情報入力!I94,種目情報!$A$3:$B$13,2,FALSE),VLOOKUP(②選手情報入力!I94,種目情報!$E$3:$F$15,2,FALSE)))&amp;" "&amp;Sheet5!J86)</f>
        <v/>
      </c>
    </row>
    <row r="87" spans="1:9">
      <c r="A87" t="str">
        <f>IFERROR(Sheet5!A87,"")</f>
        <v/>
      </c>
      <c r="B87" t="str">
        <f>IF(H87="","",②選手情報入力!D95)</f>
        <v/>
      </c>
      <c r="C87" t="str">
        <f>IF(H87="","",②選手情報入力!E95)</f>
        <v/>
      </c>
      <c r="D87" t="str">
        <f>IF(H87="","",IF(②選手情報入力!G95="男",1,2))</f>
        <v/>
      </c>
      <c r="E87" t="str">
        <f t="shared" si="1"/>
        <v/>
      </c>
      <c r="F87" t="str">
        <f>IF(H87="","",①団体情報入力!$D$4)</f>
        <v/>
      </c>
      <c r="G87" t="str">
        <f>IF(H87="","",①団体情報入力!$D$3)</f>
        <v/>
      </c>
      <c r="H87" t="str">
        <f>IF(②選手情報入力!C95="","",②選手情報入力!C95)</f>
        <v/>
      </c>
      <c r="I87" t="str">
        <f>IF(H87="","",IF(②選手情報入力!I95="","",IF(D87=1,VLOOKUP(②選手情報入力!I95,種目情報!$A$3:$B$13,2,FALSE),VLOOKUP(②選手情報入力!I95,種目情報!$E$3:$F$15,2,FALSE)))&amp;" "&amp;Sheet5!J87)</f>
        <v/>
      </c>
    </row>
    <row r="88" spans="1:9">
      <c r="A88" t="str">
        <f>IFERROR(Sheet5!A88,"")</f>
        <v/>
      </c>
      <c r="B88" t="str">
        <f>IF(H88="","",②選手情報入力!D96)</f>
        <v/>
      </c>
      <c r="C88" t="str">
        <f>IF(H88="","",②選手情報入力!E96)</f>
        <v/>
      </c>
      <c r="D88" t="str">
        <f>IF(H88="","",IF(②選手情報入力!G96="男",1,2))</f>
        <v/>
      </c>
      <c r="E88" t="str">
        <f t="shared" si="1"/>
        <v/>
      </c>
      <c r="F88" t="str">
        <f>IF(H88="","",①団体情報入力!$D$4)</f>
        <v/>
      </c>
      <c r="G88" t="str">
        <f>IF(H88="","",①団体情報入力!$D$3)</f>
        <v/>
      </c>
      <c r="H88" t="str">
        <f>IF(②選手情報入力!C96="","",②選手情報入力!C96)</f>
        <v/>
      </c>
      <c r="I88" t="str">
        <f>IF(H88="","",IF(②選手情報入力!I96="","",IF(D88=1,VLOOKUP(②選手情報入力!I96,種目情報!$A$3:$B$13,2,FALSE),VLOOKUP(②選手情報入力!I96,種目情報!$E$3:$F$15,2,FALSE)))&amp;" "&amp;Sheet5!J88)</f>
        <v/>
      </c>
    </row>
    <row r="89" spans="1:9">
      <c r="A89" t="str">
        <f>IFERROR(Sheet5!A89,"")</f>
        <v/>
      </c>
      <c r="B89" t="str">
        <f>IF(H89="","",②選手情報入力!D97)</f>
        <v/>
      </c>
      <c r="C89" t="str">
        <f>IF(H89="","",②選手情報入力!E97)</f>
        <v/>
      </c>
      <c r="D89" t="str">
        <f>IF(H89="","",IF(②選手情報入力!G97="男",1,2))</f>
        <v/>
      </c>
      <c r="E89" t="str">
        <f t="shared" si="1"/>
        <v/>
      </c>
      <c r="F89" t="str">
        <f>IF(H89="","",①団体情報入力!$D$4)</f>
        <v/>
      </c>
      <c r="G89" t="str">
        <f>IF(H89="","",①団体情報入力!$D$3)</f>
        <v/>
      </c>
      <c r="H89" t="str">
        <f>IF(②選手情報入力!C97="","",②選手情報入力!C97)</f>
        <v/>
      </c>
      <c r="I89" t="str">
        <f>IF(H89="","",IF(②選手情報入力!I97="","",IF(D89=1,VLOOKUP(②選手情報入力!I97,種目情報!$A$3:$B$13,2,FALSE),VLOOKUP(②選手情報入力!I97,種目情報!$E$3:$F$15,2,FALSE)))&amp;" "&amp;Sheet5!J89)</f>
        <v/>
      </c>
    </row>
    <row r="90" spans="1:9">
      <c r="A90" t="str">
        <f>IFERROR(Sheet5!A90,"")</f>
        <v/>
      </c>
      <c r="B90" t="str">
        <f>IF(H90="","",②選手情報入力!D98)</f>
        <v/>
      </c>
      <c r="C90" t="str">
        <f>IF(H90="","",②選手情報入力!E98)</f>
        <v/>
      </c>
      <c r="D90" t="str">
        <f>IF(H90="","",IF(②選手情報入力!G98="男",1,2))</f>
        <v/>
      </c>
      <c r="E90" t="str">
        <f t="shared" si="1"/>
        <v/>
      </c>
      <c r="F90" t="str">
        <f>IF(H90="","",①団体情報入力!$D$4)</f>
        <v/>
      </c>
      <c r="G90" t="str">
        <f>IF(H90="","",①団体情報入力!$D$3)</f>
        <v/>
      </c>
      <c r="H90" t="str">
        <f>IF(②選手情報入力!C98="","",②選手情報入力!C98)</f>
        <v/>
      </c>
      <c r="I90" t="str">
        <f>IF(H90="","",IF(②選手情報入力!I98="","",IF(D90=1,VLOOKUP(②選手情報入力!I98,種目情報!$A$3:$B$13,2,FALSE),VLOOKUP(②選手情報入力!I98,種目情報!$E$3:$F$15,2,FALSE)))&amp;" "&amp;Sheet5!J90)</f>
        <v/>
      </c>
    </row>
    <row r="91" spans="1:9">
      <c r="A91" t="str">
        <f>IFERROR(Sheet5!A91,"")</f>
        <v/>
      </c>
      <c r="B91" t="str">
        <f>IF(H91="","",②選手情報入力!D99)</f>
        <v/>
      </c>
      <c r="C91" t="str">
        <f>IF(H91="","",②選手情報入力!E99)</f>
        <v/>
      </c>
      <c r="D91" t="str">
        <f>IF(H91="","",IF(②選手情報入力!G99="男",1,2))</f>
        <v/>
      </c>
      <c r="E91" t="str">
        <f t="shared" si="1"/>
        <v/>
      </c>
      <c r="F91" t="str">
        <f>IF(H91="","",①団体情報入力!$D$4)</f>
        <v/>
      </c>
      <c r="G91" t="str">
        <f>IF(H91="","",①団体情報入力!$D$3)</f>
        <v/>
      </c>
      <c r="H91" t="str">
        <f>IF(②選手情報入力!C99="","",②選手情報入力!C99)</f>
        <v/>
      </c>
      <c r="I91" t="str">
        <f>IF(H91="","",IF(②選手情報入力!I99="","",IF(D91=1,VLOOKUP(②選手情報入力!I99,種目情報!$A$3:$B$13,2,FALSE),VLOOKUP(②選手情報入力!I99,種目情報!$E$3:$F$15,2,FALSE)))&amp;" "&amp;Sheet5!J91)</f>
        <v/>
      </c>
    </row>
    <row r="92" spans="1:9">
      <c r="A92" s="23"/>
      <c r="B92" s="23"/>
      <c r="C92" s="23"/>
      <c r="D92" s="23"/>
      <c r="E92" s="23"/>
      <c r="F92" s="23"/>
      <c r="G92" s="23"/>
      <c r="H92" s="23"/>
      <c r="I92" s="23"/>
    </row>
  </sheetData>
  <phoneticPr fontId="6"/>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要項を必ずお読みください</vt:lpstr>
      <vt:lpstr>注意事項</vt:lpstr>
      <vt:lpstr>①団体情報入力</vt:lpstr>
      <vt:lpstr>②選手情報入力</vt:lpstr>
      <vt:lpstr>③リレー情報確認</vt:lpstr>
      <vt:lpstr>④参加人数一覧表</vt:lpstr>
      <vt:lpstr>　　　　　</vt:lpstr>
      <vt:lpstr>種目情報</vt:lpstr>
      <vt:lpstr>data_kyogisha</vt:lpstr>
      <vt:lpstr>data_team</vt:lpstr>
      <vt:lpstr>M4R</vt:lpstr>
      <vt:lpstr>W4R</vt:lpstr>
      <vt:lpstr>Sheet5</vt:lpstr>
      <vt:lpstr>M16R</vt:lpstr>
      <vt:lpstr>W16R</vt:lpstr>
      <vt:lpstr>Sheet6</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2018-03-06T14:39:42Z</cp:lastPrinted>
  <dcterms:created xsi:type="dcterms:W3CDTF">2013-01-03T14:12:28Z</dcterms:created>
  <dcterms:modified xsi:type="dcterms:W3CDTF">2018-03-06T17:51:56Z</dcterms:modified>
</cp:coreProperties>
</file>