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D:\2016競技会\2016市スポ\2016市スポ申込ファイル\"/>
    </mc:Choice>
  </mc:AlternateContent>
  <bookViews>
    <workbookView xWindow="0" yWindow="19140" windowWidth="19200" windowHeight="12195" tabRatio="905"/>
  </bookViews>
  <sheets>
    <sheet name="市スポ" sheetId="25" r:id="rId1"/>
    <sheet name="注意事項" sheetId="4" r:id="rId2"/>
    <sheet name="①団体情報入力" sheetId="7" r:id="rId3"/>
    <sheet name="②選手情報入力" sheetId="3" r:id="rId4"/>
    <sheet name="③リレー情報確認" sheetId="5" r:id="rId5"/>
    <sheet name="④種目別人数" sheetId="17" r:id="rId6"/>
    <sheet name="⑤申込一覧表" sheetId="21" r:id="rId7"/>
    <sheet name="　　　　　" sheetId="14" r:id="rId8"/>
    <sheet name="種目情報" sheetId="18" r:id="rId9"/>
    <sheet name="data_kyogisha" sheetId="2" r:id="rId10"/>
    <sheet name="data_team" sheetId="19" r:id="rId11"/>
  </sheets>
  <externalReferences>
    <externalReference r:id="rId12"/>
    <externalReference r:id="rId13"/>
    <externalReference r:id="rId14"/>
  </externalReferences>
  <definedNames>
    <definedName name="otoko">[1]一覧表!#REF!</definedName>
    <definedName name="_xlnm.Print_Area" localSheetId="5">④種目別人数!$A$1:$H$27</definedName>
    <definedName name="_xlnm.Print_Area" localSheetId="6">⑤申込一覧表!$A$1:$M$101</definedName>
    <definedName name="_xlnm.Print_Titles" localSheetId="6">⑤申込一覧表!$1:$7</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52511" concurrentCalc="0"/>
</workbook>
</file>

<file path=xl/calcChain.xml><?xml version="1.0" encoding="utf-8"?>
<calcChain xmlns="http://schemas.openxmlformats.org/spreadsheetml/2006/main">
  <c r="G21" i="17" l="1"/>
  <c r="A2" i="2"/>
  <c r="E3" i="2"/>
  <c r="I3" i="2"/>
  <c r="A3" i="2"/>
  <c r="E4" i="2"/>
  <c r="I4" i="2"/>
  <c r="A4" i="2"/>
  <c r="E5" i="2"/>
  <c r="I5" i="2"/>
  <c r="A5" i="2"/>
  <c r="E6" i="2"/>
  <c r="I6" i="2"/>
  <c r="A6" i="2"/>
  <c r="E7" i="2"/>
  <c r="I7" i="2"/>
  <c r="A7" i="2"/>
  <c r="E8" i="2"/>
  <c r="I8" i="2"/>
  <c r="A8" i="2"/>
  <c r="E9" i="2"/>
  <c r="I9" i="2"/>
  <c r="A9" i="2"/>
  <c r="E10" i="2"/>
  <c r="I10" i="2"/>
  <c r="A10" i="2"/>
  <c r="E11" i="2"/>
  <c r="I11" i="2"/>
  <c r="A11" i="2"/>
  <c r="E12" i="2"/>
  <c r="I12" i="2"/>
  <c r="A12" i="2"/>
  <c r="E13" i="2"/>
  <c r="I13" i="2"/>
  <c r="A13" i="2"/>
  <c r="E14" i="2"/>
  <c r="A14" i="2"/>
  <c r="E15" i="2"/>
  <c r="A15" i="2"/>
  <c r="E16" i="2"/>
  <c r="A16" i="2"/>
  <c r="E17" i="2"/>
  <c r="A17" i="2"/>
  <c r="E18" i="2"/>
  <c r="A18" i="2"/>
  <c r="E19" i="2"/>
  <c r="A19" i="2"/>
  <c r="E20" i="2"/>
  <c r="A20" i="2"/>
  <c r="E21" i="2"/>
  <c r="A21" i="2"/>
  <c r="E22"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E2" i="2"/>
  <c r="I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B2" i="2"/>
  <c r="F2" i="2"/>
  <c r="G2" i="2"/>
  <c r="H2" i="2"/>
  <c r="J2" i="2"/>
  <c r="L2" i="2"/>
  <c r="M2" i="2"/>
  <c r="O2" i="2"/>
  <c r="P2" i="2"/>
  <c r="Q2" i="2"/>
  <c r="R2" i="2"/>
  <c r="S2" i="2"/>
  <c r="T2" i="2"/>
  <c r="U2" i="2"/>
  <c r="V2" i="2"/>
  <c r="W2" i="2"/>
  <c r="X2" i="2"/>
  <c r="Y2" i="2"/>
  <c r="Z2" i="2"/>
  <c r="AA2" i="2"/>
  <c r="AB2" i="2"/>
  <c r="AC2" i="2"/>
  <c r="AD2" i="2"/>
  <c r="AE2" i="2"/>
  <c r="AF2" i="2"/>
  <c r="AG2" i="2"/>
  <c r="AH2" i="2"/>
  <c r="B3" i="2"/>
  <c r="F3" i="2"/>
  <c r="G3" i="2"/>
  <c r="H3" i="2"/>
  <c r="J3" i="2"/>
  <c r="L3" i="2"/>
  <c r="M3" i="2"/>
  <c r="O3" i="2"/>
  <c r="P3" i="2"/>
  <c r="Q3" i="2"/>
  <c r="R3" i="2"/>
  <c r="S3" i="2"/>
  <c r="T3" i="2"/>
  <c r="U3" i="2"/>
  <c r="V3" i="2"/>
  <c r="W3" i="2"/>
  <c r="X3" i="2"/>
  <c r="Y3" i="2"/>
  <c r="Z3" i="2"/>
  <c r="AA3" i="2"/>
  <c r="AB3" i="2"/>
  <c r="AC3" i="2"/>
  <c r="AD3" i="2"/>
  <c r="AE3" i="2"/>
  <c r="AF3" i="2"/>
  <c r="AG3" i="2"/>
  <c r="AH3" i="2"/>
  <c r="B4" i="2"/>
  <c r="F4" i="2"/>
  <c r="G4" i="2"/>
  <c r="H4" i="2"/>
  <c r="J4" i="2"/>
  <c r="L4" i="2"/>
  <c r="M4" i="2"/>
  <c r="O4" i="2"/>
  <c r="P4" i="2"/>
  <c r="Q4" i="2"/>
  <c r="R4" i="2"/>
  <c r="S4" i="2"/>
  <c r="T4" i="2"/>
  <c r="U4" i="2"/>
  <c r="V4" i="2"/>
  <c r="W4" i="2"/>
  <c r="X4" i="2"/>
  <c r="Y4" i="2"/>
  <c r="Z4" i="2"/>
  <c r="AA4" i="2"/>
  <c r="AB4" i="2"/>
  <c r="AC4" i="2"/>
  <c r="AD4" i="2"/>
  <c r="AE4" i="2"/>
  <c r="AF4" i="2"/>
  <c r="AG4" i="2"/>
  <c r="AH4" i="2"/>
  <c r="B5" i="2"/>
  <c r="F5" i="2"/>
  <c r="G5" i="2"/>
  <c r="H5" i="2"/>
  <c r="J5" i="2"/>
  <c r="L5" i="2"/>
  <c r="M5" i="2"/>
  <c r="O5" i="2"/>
  <c r="P5" i="2"/>
  <c r="Q5" i="2"/>
  <c r="R5" i="2"/>
  <c r="S5" i="2"/>
  <c r="T5" i="2"/>
  <c r="U5" i="2"/>
  <c r="V5" i="2"/>
  <c r="W5" i="2"/>
  <c r="X5" i="2"/>
  <c r="Y5" i="2"/>
  <c r="Z5" i="2"/>
  <c r="AA5" i="2"/>
  <c r="AB5" i="2"/>
  <c r="AC5" i="2"/>
  <c r="AD5" i="2"/>
  <c r="AE5" i="2"/>
  <c r="AF5" i="2"/>
  <c r="AG5" i="2"/>
  <c r="AH5" i="2"/>
  <c r="B6" i="2"/>
  <c r="F6" i="2"/>
  <c r="G6" i="2"/>
  <c r="H6" i="2"/>
  <c r="J6" i="2"/>
  <c r="L6" i="2"/>
  <c r="M6" i="2"/>
  <c r="O6" i="2"/>
  <c r="P6" i="2"/>
  <c r="Q6" i="2"/>
  <c r="R6" i="2"/>
  <c r="S6" i="2"/>
  <c r="T6" i="2"/>
  <c r="U6" i="2"/>
  <c r="V6" i="2"/>
  <c r="W6" i="2"/>
  <c r="X6" i="2"/>
  <c r="Y6" i="2"/>
  <c r="Z6" i="2"/>
  <c r="AA6" i="2"/>
  <c r="AB6" i="2"/>
  <c r="AC6" i="2"/>
  <c r="AD6" i="2"/>
  <c r="AE6" i="2"/>
  <c r="AF6" i="2"/>
  <c r="AG6" i="2"/>
  <c r="AH6" i="2"/>
  <c r="B7" i="2"/>
  <c r="F7" i="2"/>
  <c r="G7" i="2"/>
  <c r="H7" i="2"/>
  <c r="J7" i="2"/>
  <c r="L7" i="2"/>
  <c r="M7" i="2"/>
  <c r="O7" i="2"/>
  <c r="P7" i="2"/>
  <c r="Q7" i="2"/>
  <c r="R7" i="2"/>
  <c r="S7" i="2"/>
  <c r="T7" i="2"/>
  <c r="U7" i="2"/>
  <c r="V7" i="2"/>
  <c r="W7" i="2"/>
  <c r="X7" i="2"/>
  <c r="Y7" i="2"/>
  <c r="Z7" i="2"/>
  <c r="AA7" i="2"/>
  <c r="AB7" i="2"/>
  <c r="AC7" i="2"/>
  <c r="AD7" i="2"/>
  <c r="AE7" i="2"/>
  <c r="AF7" i="2"/>
  <c r="AG7" i="2"/>
  <c r="AH7" i="2"/>
  <c r="B8" i="2"/>
  <c r="F8" i="2"/>
  <c r="G8" i="2"/>
  <c r="H8" i="2"/>
  <c r="J8" i="2"/>
  <c r="L8" i="2"/>
  <c r="M8" i="2"/>
  <c r="O8" i="2"/>
  <c r="P8" i="2"/>
  <c r="Q8" i="2"/>
  <c r="R8" i="2"/>
  <c r="S8" i="2"/>
  <c r="T8" i="2"/>
  <c r="U8" i="2"/>
  <c r="V8" i="2"/>
  <c r="W8" i="2"/>
  <c r="X8" i="2"/>
  <c r="Y8" i="2"/>
  <c r="Z8" i="2"/>
  <c r="AA8" i="2"/>
  <c r="AB8" i="2"/>
  <c r="AC8" i="2"/>
  <c r="AD8" i="2"/>
  <c r="AE8" i="2"/>
  <c r="AF8" i="2"/>
  <c r="AG8" i="2"/>
  <c r="AH8" i="2"/>
  <c r="B9" i="2"/>
  <c r="F9" i="2"/>
  <c r="G9" i="2"/>
  <c r="H9" i="2"/>
  <c r="J9" i="2"/>
  <c r="L9" i="2"/>
  <c r="M9" i="2"/>
  <c r="O9" i="2"/>
  <c r="P9" i="2"/>
  <c r="Q9" i="2"/>
  <c r="R9" i="2"/>
  <c r="S9" i="2"/>
  <c r="T9" i="2"/>
  <c r="U9" i="2"/>
  <c r="V9" i="2"/>
  <c r="W9" i="2"/>
  <c r="X9" i="2"/>
  <c r="Y9" i="2"/>
  <c r="Z9" i="2"/>
  <c r="AA9" i="2"/>
  <c r="AB9" i="2"/>
  <c r="AC9" i="2"/>
  <c r="AD9" i="2"/>
  <c r="AE9" i="2"/>
  <c r="AF9" i="2"/>
  <c r="AG9" i="2"/>
  <c r="AH9" i="2"/>
  <c r="B10" i="2"/>
  <c r="F10" i="2"/>
  <c r="G10" i="2"/>
  <c r="H10" i="2"/>
  <c r="J10" i="2"/>
  <c r="L10" i="2"/>
  <c r="M10" i="2"/>
  <c r="O10" i="2"/>
  <c r="P10" i="2"/>
  <c r="Q10" i="2"/>
  <c r="R10" i="2"/>
  <c r="S10" i="2"/>
  <c r="T10" i="2"/>
  <c r="U10" i="2"/>
  <c r="V10" i="2"/>
  <c r="W10" i="2"/>
  <c r="X10" i="2"/>
  <c r="Y10" i="2"/>
  <c r="Z10" i="2"/>
  <c r="AA10" i="2"/>
  <c r="AB10" i="2"/>
  <c r="AC10" i="2"/>
  <c r="AD10" i="2"/>
  <c r="AE10" i="2"/>
  <c r="AF10" i="2"/>
  <c r="AG10" i="2"/>
  <c r="AH10" i="2"/>
  <c r="B11" i="2"/>
  <c r="B12" i="2"/>
  <c r="B13" i="2"/>
  <c r="B14" i="2"/>
  <c r="B15" i="2"/>
  <c r="B16" i="2"/>
  <c r="B17" i="2"/>
  <c r="B18" i="2"/>
  <c r="B19" i="2"/>
  <c r="B20" i="2"/>
  <c r="B21" i="2"/>
  <c r="B22" i="2"/>
  <c r="O11" i="2"/>
  <c r="P11" i="2"/>
  <c r="Q11" i="2"/>
  <c r="R11" i="2"/>
  <c r="S11" i="2"/>
  <c r="T11" i="2"/>
  <c r="U11" i="2"/>
  <c r="V11" i="2"/>
  <c r="W11" i="2"/>
  <c r="X11" i="2"/>
  <c r="Y11" i="2"/>
  <c r="Z11" i="2"/>
  <c r="AA11" i="2"/>
  <c r="AB11" i="2"/>
  <c r="AC11" i="2"/>
  <c r="AD11" i="2"/>
  <c r="AE11" i="2"/>
  <c r="AF11" i="2"/>
  <c r="AG11" i="2"/>
  <c r="AH11" i="2"/>
  <c r="O12" i="2"/>
  <c r="P12" i="2"/>
  <c r="Q12" i="2"/>
  <c r="R12" i="2"/>
  <c r="S12" i="2"/>
  <c r="T12" i="2"/>
  <c r="U12" i="2"/>
  <c r="V12" i="2"/>
  <c r="W12" i="2"/>
  <c r="X12" i="2"/>
  <c r="Y12" i="2"/>
  <c r="Z12" i="2"/>
  <c r="AA12" i="2"/>
  <c r="AB12" i="2"/>
  <c r="AC12" i="2"/>
  <c r="AD12" i="2"/>
  <c r="AE12" i="2"/>
  <c r="AF12" i="2"/>
  <c r="AG12" i="2"/>
  <c r="AH12" i="2"/>
  <c r="O13" i="2"/>
  <c r="P13" i="2"/>
  <c r="Q13" i="2"/>
  <c r="R13" i="2"/>
  <c r="S13" i="2"/>
  <c r="T13" i="2"/>
  <c r="U13" i="2"/>
  <c r="V13" i="2"/>
  <c r="W13" i="2"/>
  <c r="X13" i="2"/>
  <c r="Y13" i="2"/>
  <c r="Z13" i="2"/>
  <c r="AA13" i="2"/>
  <c r="AB13" i="2"/>
  <c r="AC13" i="2"/>
  <c r="AD13" i="2"/>
  <c r="AE13" i="2"/>
  <c r="AF13" i="2"/>
  <c r="AG13" i="2"/>
  <c r="AH13" i="2"/>
  <c r="O14" i="2"/>
  <c r="P14" i="2"/>
  <c r="Q14" i="2"/>
  <c r="R14" i="2"/>
  <c r="S14" i="2"/>
  <c r="T14" i="2"/>
  <c r="U14" i="2"/>
  <c r="V14" i="2"/>
  <c r="W14" i="2"/>
  <c r="X14" i="2"/>
  <c r="Y14" i="2"/>
  <c r="Z14" i="2"/>
  <c r="I14" i="2"/>
  <c r="AA14" i="2"/>
  <c r="AB14" i="2"/>
  <c r="AC14" i="2"/>
  <c r="AD14" i="2"/>
  <c r="AE14" i="2"/>
  <c r="AF14" i="2"/>
  <c r="AG14" i="2"/>
  <c r="AH14" i="2"/>
  <c r="O15" i="2"/>
  <c r="P15" i="2"/>
  <c r="Q15" i="2"/>
  <c r="R15" i="2"/>
  <c r="S15" i="2"/>
  <c r="T15" i="2"/>
  <c r="U15" i="2"/>
  <c r="V15" i="2"/>
  <c r="W15" i="2"/>
  <c r="X15" i="2"/>
  <c r="Y15" i="2"/>
  <c r="Z15" i="2"/>
  <c r="AA15" i="2"/>
  <c r="AB15" i="2"/>
  <c r="AC15" i="2"/>
  <c r="AD15" i="2"/>
  <c r="AE15" i="2"/>
  <c r="AF15" i="2"/>
  <c r="AG15" i="2"/>
  <c r="AH15" i="2"/>
  <c r="O16" i="2"/>
  <c r="P16" i="2"/>
  <c r="Q16" i="2"/>
  <c r="R16" i="2"/>
  <c r="S16" i="2"/>
  <c r="T16" i="2"/>
  <c r="U16" i="2"/>
  <c r="V16" i="2"/>
  <c r="W16" i="2"/>
  <c r="X16" i="2"/>
  <c r="Y16" i="2"/>
  <c r="Z16" i="2"/>
  <c r="AA16" i="2"/>
  <c r="AB16" i="2"/>
  <c r="AC16" i="2"/>
  <c r="AD16" i="2"/>
  <c r="AE16" i="2"/>
  <c r="AF16" i="2"/>
  <c r="AG16" i="2"/>
  <c r="AH16" i="2"/>
  <c r="O17" i="2"/>
  <c r="P17" i="2"/>
  <c r="Q17" i="2"/>
  <c r="R17" i="2"/>
  <c r="S17" i="2"/>
  <c r="T17" i="2"/>
  <c r="U17" i="2"/>
  <c r="V17" i="2"/>
  <c r="W17" i="2"/>
  <c r="X17" i="2"/>
  <c r="Y17" i="2"/>
  <c r="Z17" i="2"/>
  <c r="AA17" i="2"/>
  <c r="AB17" i="2"/>
  <c r="AC17" i="2"/>
  <c r="AD17" i="2"/>
  <c r="AE17" i="2"/>
  <c r="AF17" i="2"/>
  <c r="AG17" i="2"/>
  <c r="AH17" i="2"/>
  <c r="O18" i="2"/>
  <c r="P18" i="2"/>
  <c r="Q18" i="2"/>
  <c r="R18" i="2"/>
  <c r="S18" i="2"/>
  <c r="T18" i="2"/>
  <c r="U18" i="2"/>
  <c r="V18" i="2"/>
  <c r="W18" i="2"/>
  <c r="X18" i="2"/>
  <c r="Y18" i="2"/>
  <c r="Z18" i="2"/>
  <c r="AA18" i="2"/>
  <c r="AB18" i="2"/>
  <c r="AC18" i="2"/>
  <c r="AD18" i="2"/>
  <c r="AE18" i="2"/>
  <c r="AF18" i="2"/>
  <c r="AG18" i="2"/>
  <c r="AH18" i="2"/>
  <c r="O19" i="2"/>
  <c r="P19" i="2"/>
  <c r="Q19" i="2"/>
  <c r="R19" i="2"/>
  <c r="S19" i="2"/>
  <c r="T19" i="2"/>
  <c r="U19" i="2"/>
  <c r="V19" i="2"/>
  <c r="W19" i="2"/>
  <c r="X19" i="2"/>
  <c r="Y19" i="2"/>
  <c r="Z19" i="2"/>
  <c r="AA19" i="2"/>
  <c r="AB19" i="2"/>
  <c r="AC19" i="2"/>
  <c r="AD19" i="2"/>
  <c r="AE19" i="2"/>
  <c r="AF19" i="2"/>
  <c r="AG19" i="2"/>
  <c r="AH19" i="2"/>
  <c r="O20" i="2"/>
  <c r="P20" i="2"/>
  <c r="Q20" i="2"/>
  <c r="R20" i="2"/>
  <c r="S20" i="2"/>
  <c r="T20" i="2"/>
  <c r="U20" i="2"/>
  <c r="V20" i="2"/>
  <c r="W20" i="2"/>
  <c r="X20" i="2"/>
  <c r="Y20" i="2"/>
  <c r="Z20" i="2"/>
  <c r="AA20" i="2"/>
  <c r="AB20" i="2"/>
  <c r="AC20" i="2"/>
  <c r="AD20" i="2"/>
  <c r="AE20" i="2"/>
  <c r="AF20" i="2"/>
  <c r="AG20" i="2"/>
  <c r="AH20" i="2"/>
  <c r="O21" i="2"/>
  <c r="P21" i="2"/>
  <c r="Q21" i="2"/>
  <c r="R21" i="2"/>
  <c r="S21" i="2"/>
  <c r="T21" i="2"/>
  <c r="U21" i="2"/>
  <c r="V21" i="2"/>
  <c r="W21" i="2"/>
  <c r="X21" i="2"/>
  <c r="Y21" i="2"/>
  <c r="Z21" i="2"/>
  <c r="I21" i="2"/>
  <c r="AA21" i="2"/>
  <c r="AB21" i="2"/>
  <c r="AC21" i="2"/>
  <c r="AD21" i="2"/>
  <c r="AE21" i="2"/>
  <c r="AF21" i="2"/>
  <c r="AG21" i="2"/>
  <c r="AH21" i="2"/>
  <c r="O22" i="2"/>
  <c r="P22" i="2"/>
  <c r="Q22" i="2"/>
  <c r="R22" i="2"/>
  <c r="S22" i="2"/>
  <c r="T22" i="2"/>
  <c r="U22" i="2"/>
  <c r="V22" i="2"/>
  <c r="W22" i="2"/>
  <c r="X22" i="2"/>
  <c r="Y22" i="2"/>
  <c r="Z22" i="2"/>
  <c r="I22" i="2"/>
  <c r="AA22" i="2"/>
  <c r="AB22" i="2"/>
  <c r="AC22" i="2"/>
  <c r="AD22" i="2"/>
  <c r="AE22" i="2"/>
  <c r="AF22" i="2"/>
  <c r="AG22" i="2"/>
  <c r="AH22" i="2"/>
  <c r="O23" i="2"/>
  <c r="P23" i="2"/>
  <c r="Q23" i="2"/>
  <c r="R23" i="2"/>
  <c r="S23" i="2"/>
  <c r="T23" i="2"/>
  <c r="U23" i="2"/>
  <c r="V23" i="2"/>
  <c r="W23" i="2"/>
  <c r="X23" i="2"/>
  <c r="Y23" i="2"/>
  <c r="Z23" i="2"/>
  <c r="AA23" i="2"/>
  <c r="AB23" i="2"/>
  <c r="AC23" i="2"/>
  <c r="AD23" i="2"/>
  <c r="AE23" i="2"/>
  <c r="AF23" i="2"/>
  <c r="AG23" i="2"/>
  <c r="AH23" i="2"/>
  <c r="O24" i="2"/>
  <c r="P24" i="2"/>
  <c r="Q24" i="2"/>
  <c r="R24" i="2"/>
  <c r="S24" i="2"/>
  <c r="T24" i="2"/>
  <c r="U24" i="2"/>
  <c r="V24" i="2"/>
  <c r="W24" i="2"/>
  <c r="X24" i="2"/>
  <c r="Y24" i="2"/>
  <c r="Z24" i="2"/>
  <c r="AA24" i="2"/>
  <c r="AB24" i="2"/>
  <c r="AC24" i="2"/>
  <c r="AD24" i="2"/>
  <c r="AE24" i="2"/>
  <c r="AF24" i="2"/>
  <c r="AG24" i="2"/>
  <c r="AH24" i="2"/>
  <c r="O25" i="2"/>
  <c r="P25" i="2"/>
  <c r="Q25" i="2"/>
  <c r="R25" i="2"/>
  <c r="S25" i="2"/>
  <c r="T25" i="2"/>
  <c r="U25" i="2"/>
  <c r="V25" i="2"/>
  <c r="W25" i="2"/>
  <c r="X25" i="2"/>
  <c r="Y25" i="2"/>
  <c r="Z25" i="2"/>
  <c r="AA25" i="2"/>
  <c r="AB25" i="2"/>
  <c r="AC25" i="2"/>
  <c r="AD25" i="2"/>
  <c r="AE25" i="2"/>
  <c r="AF25" i="2"/>
  <c r="AG25" i="2"/>
  <c r="AH25" i="2"/>
  <c r="O26" i="2"/>
  <c r="P26" i="2"/>
  <c r="Q26" i="2"/>
  <c r="R26" i="2"/>
  <c r="S26" i="2"/>
  <c r="T26" i="2"/>
  <c r="U26" i="2"/>
  <c r="V26" i="2"/>
  <c r="W26" i="2"/>
  <c r="X26" i="2"/>
  <c r="Y26" i="2"/>
  <c r="Z26" i="2"/>
  <c r="AA26" i="2"/>
  <c r="AB26" i="2"/>
  <c r="AC26" i="2"/>
  <c r="AD26" i="2"/>
  <c r="AE26" i="2"/>
  <c r="AF26" i="2"/>
  <c r="AG26" i="2"/>
  <c r="AH26" i="2"/>
  <c r="O27" i="2"/>
  <c r="P27" i="2"/>
  <c r="Q27" i="2"/>
  <c r="R27" i="2"/>
  <c r="S27" i="2"/>
  <c r="T27" i="2"/>
  <c r="U27" i="2"/>
  <c r="V27" i="2"/>
  <c r="W27" i="2"/>
  <c r="X27" i="2"/>
  <c r="Y27" i="2"/>
  <c r="Z27" i="2"/>
  <c r="AA27" i="2"/>
  <c r="AB27" i="2"/>
  <c r="AC27" i="2"/>
  <c r="AD27" i="2"/>
  <c r="AE27" i="2"/>
  <c r="AF27" i="2"/>
  <c r="AG27" i="2"/>
  <c r="AH27" i="2"/>
  <c r="O28" i="2"/>
  <c r="P28" i="2"/>
  <c r="Q28" i="2"/>
  <c r="R28" i="2"/>
  <c r="S28" i="2"/>
  <c r="T28" i="2"/>
  <c r="U28" i="2"/>
  <c r="V28" i="2"/>
  <c r="W28" i="2"/>
  <c r="X28" i="2"/>
  <c r="Y28" i="2"/>
  <c r="Z28" i="2"/>
  <c r="AA28" i="2"/>
  <c r="AB28" i="2"/>
  <c r="AC28" i="2"/>
  <c r="AD28" i="2"/>
  <c r="AE28" i="2"/>
  <c r="AF28" i="2"/>
  <c r="AG28" i="2"/>
  <c r="AH28" i="2"/>
  <c r="O29" i="2"/>
  <c r="P29" i="2"/>
  <c r="Q29" i="2"/>
  <c r="R29" i="2"/>
  <c r="S29" i="2"/>
  <c r="T29" i="2"/>
  <c r="U29" i="2"/>
  <c r="V29" i="2"/>
  <c r="W29" i="2"/>
  <c r="X29" i="2"/>
  <c r="Y29" i="2"/>
  <c r="Z29" i="2"/>
  <c r="AA29" i="2"/>
  <c r="AB29" i="2"/>
  <c r="AC29" i="2"/>
  <c r="AD29" i="2"/>
  <c r="AE29" i="2"/>
  <c r="AF29" i="2"/>
  <c r="AG29" i="2"/>
  <c r="AH29" i="2"/>
  <c r="O30" i="2"/>
  <c r="P30" i="2"/>
  <c r="Q30" i="2"/>
  <c r="R30" i="2"/>
  <c r="S30" i="2"/>
  <c r="T30" i="2"/>
  <c r="U30" i="2"/>
  <c r="V30" i="2"/>
  <c r="W30" i="2"/>
  <c r="X30" i="2"/>
  <c r="Y30" i="2"/>
  <c r="Z30" i="2"/>
  <c r="AA30" i="2"/>
  <c r="AB30" i="2"/>
  <c r="AC30" i="2"/>
  <c r="AD30" i="2"/>
  <c r="AE30" i="2"/>
  <c r="AF30" i="2"/>
  <c r="AG30" i="2"/>
  <c r="AH30" i="2"/>
  <c r="O31" i="2"/>
  <c r="P31" i="2"/>
  <c r="Q31" i="2"/>
  <c r="R31" i="2"/>
  <c r="S31" i="2"/>
  <c r="T31" i="2"/>
  <c r="U31" i="2"/>
  <c r="V31" i="2"/>
  <c r="W31" i="2"/>
  <c r="X31" i="2"/>
  <c r="Y31" i="2"/>
  <c r="Z31" i="2"/>
  <c r="AA31" i="2"/>
  <c r="AB31" i="2"/>
  <c r="AC31" i="2"/>
  <c r="AD31" i="2"/>
  <c r="AE31" i="2"/>
  <c r="AF31" i="2"/>
  <c r="AG31" i="2"/>
  <c r="AH31" i="2"/>
  <c r="O32" i="2"/>
  <c r="P32" i="2"/>
  <c r="Q32" i="2"/>
  <c r="R32" i="2"/>
  <c r="S32" i="2"/>
  <c r="T32" i="2"/>
  <c r="U32" i="2"/>
  <c r="V32" i="2"/>
  <c r="W32" i="2"/>
  <c r="X32" i="2"/>
  <c r="Y32" i="2"/>
  <c r="Z32" i="2"/>
  <c r="AA32" i="2"/>
  <c r="AB32" i="2"/>
  <c r="AC32" i="2"/>
  <c r="AD32" i="2"/>
  <c r="AE32" i="2"/>
  <c r="AF32" i="2"/>
  <c r="AG32" i="2"/>
  <c r="AH32" i="2"/>
  <c r="O33" i="2"/>
  <c r="P33" i="2"/>
  <c r="Q33" i="2"/>
  <c r="R33" i="2"/>
  <c r="S33" i="2"/>
  <c r="T33" i="2"/>
  <c r="U33" i="2"/>
  <c r="V33" i="2"/>
  <c r="W33" i="2"/>
  <c r="X33" i="2"/>
  <c r="Y33" i="2"/>
  <c r="Z33" i="2"/>
  <c r="AA33" i="2"/>
  <c r="AB33" i="2"/>
  <c r="AC33" i="2"/>
  <c r="AD33" i="2"/>
  <c r="AE33" i="2"/>
  <c r="AF33" i="2"/>
  <c r="AG33" i="2"/>
  <c r="AH33" i="2"/>
  <c r="O34" i="2"/>
  <c r="P34" i="2"/>
  <c r="Q34" i="2"/>
  <c r="R34" i="2"/>
  <c r="S34" i="2"/>
  <c r="T34" i="2"/>
  <c r="U34" i="2"/>
  <c r="V34" i="2"/>
  <c r="W34" i="2"/>
  <c r="X34" i="2"/>
  <c r="Y34" i="2"/>
  <c r="Z34" i="2"/>
  <c r="AA34" i="2"/>
  <c r="AB34" i="2"/>
  <c r="AC34" i="2"/>
  <c r="AD34" i="2"/>
  <c r="AE34" i="2"/>
  <c r="AF34" i="2"/>
  <c r="AG34" i="2"/>
  <c r="AH34" i="2"/>
  <c r="O35" i="2"/>
  <c r="P35" i="2"/>
  <c r="Q35" i="2"/>
  <c r="R35" i="2"/>
  <c r="S35" i="2"/>
  <c r="T35" i="2"/>
  <c r="U35" i="2"/>
  <c r="V35" i="2"/>
  <c r="W35" i="2"/>
  <c r="X35" i="2"/>
  <c r="Y35" i="2"/>
  <c r="Z35" i="2"/>
  <c r="AA35" i="2"/>
  <c r="AB35" i="2"/>
  <c r="AC35" i="2"/>
  <c r="AD35" i="2"/>
  <c r="AE35" i="2"/>
  <c r="AF35" i="2"/>
  <c r="AG35" i="2"/>
  <c r="AH35" i="2"/>
  <c r="O36" i="2"/>
  <c r="P36" i="2"/>
  <c r="Q36" i="2"/>
  <c r="R36" i="2"/>
  <c r="S36" i="2"/>
  <c r="T36" i="2"/>
  <c r="U36" i="2"/>
  <c r="V36" i="2"/>
  <c r="W36" i="2"/>
  <c r="X36" i="2"/>
  <c r="Y36" i="2"/>
  <c r="Z36" i="2"/>
  <c r="AA36" i="2"/>
  <c r="AB36" i="2"/>
  <c r="AC36" i="2"/>
  <c r="AD36" i="2"/>
  <c r="AE36" i="2"/>
  <c r="AF36" i="2"/>
  <c r="AG36" i="2"/>
  <c r="AH36" i="2"/>
  <c r="O37" i="2"/>
  <c r="P37" i="2"/>
  <c r="Q37" i="2"/>
  <c r="R37" i="2"/>
  <c r="S37" i="2"/>
  <c r="T37" i="2"/>
  <c r="U37" i="2"/>
  <c r="V37" i="2"/>
  <c r="W37" i="2"/>
  <c r="X37" i="2"/>
  <c r="Y37" i="2"/>
  <c r="Z37" i="2"/>
  <c r="AA37" i="2"/>
  <c r="AB37" i="2"/>
  <c r="AC37" i="2"/>
  <c r="AD37" i="2"/>
  <c r="AE37" i="2"/>
  <c r="AF37" i="2"/>
  <c r="AG37" i="2"/>
  <c r="AH37" i="2"/>
  <c r="O38" i="2"/>
  <c r="P38" i="2"/>
  <c r="Q38" i="2"/>
  <c r="R38" i="2"/>
  <c r="S38" i="2"/>
  <c r="T38" i="2"/>
  <c r="U38" i="2"/>
  <c r="V38" i="2"/>
  <c r="W38" i="2"/>
  <c r="X38" i="2"/>
  <c r="Y38" i="2"/>
  <c r="Z38" i="2"/>
  <c r="AA38" i="2"/>
  <c r="AB38" i="2"/>
  <c r="AC38" i="2"/>
  <c r="AD38" i="2"/>
  <c r="AE38" i="2"/>
  <c r="AF38" i="2"/>
  <c r="AG38" i="2"/>
  <c r="AH38" i="2"/>
  <c r="O39" i="2"/>
  <c r="P39" i="2"/>
  <c r="Q39" i="2"/>
  <c r="R39" i="2"/>
  <c r="S39" i="2"/>
  <c r="T39" i="2"/>
  <c r="U39" i="2"/>
  <c r="V39" i="2"/>
  <c r="W39" i="2"/>
  <c r="X39" i="2"/>
  <c r="Y39" i="2"/>
  <c r="Z39" i="2"/>
  <c r="AA39" i="2"/>
  <c r="AB39" i="2"/>
  <c r="AC39" i="2"/>
  <c r="AD39" i="2"/>
  <c r="AE39" i="2"/>
  <c r="AF39" i="2"/>
  <c r="AG39" i="2"/>
  <c r="AH39" i="2"/>
  <c r="O40" i="2"/>
  <c r="P40" i="2"/>
  <c r="Q40" i="2"/>
  <c r="R40" i="2"/>
  <c r="S40" i="2"/>
  <c r="T40" i="2"/>
  <c r="U40" i="2"/>
  <c r="V40" i="2"/>
  <c r="W40" i="2"/>
  <c r="X40" i="2"/>
  <c r="Y40" i="2"/>
  <c r="Z40" i="2"/>
  <c r="AA40" i="2"/>
  <c r="AB40" i="2"/>
  <c r="AC40" i="2"/>
  <c r="AD40" i="2"/>
  <c r="AE40" i="2"/>
  <c r="AF40" i="2"/>
  <c r="AG40" i="2"/>
  <c r="AH40" i="2"/>
  <c r="O41" i="2"/>
  <c r="P41" i="2"/>
  <c r="Q41" i="2"/>
  <c r="R41" i="2"/>
  <c r="S41" i="2"/>
  <c r="T41" i="2"/>
  <c r="U41" i="2"/>
  <c r="V41" i="2"/>
  <c r="W41" i="2"/>
  <c r="X41" i="2"/>
  <c r="Y41" i="2"/>
  <c r="Z41" i="2"/>
  <c r="AA41" i="2"/>
  <c r="AB41" i="2"/>
  <c r="AC41" i="2"/>
  <c r="AD41" i="2"/>
  <c r="AE41" i="2"/>
  <c r="AF41" i="2"/>
  <c r="AG41" i="2"/>
  <c r="AH41" i="2"/>
  <c r="O42" i="2"/>
  <c r="P42" i="2"/>
  <c r="Q42" i="2"/>
  <c r="R42" i="2"/>
  <c r="S42" i="2"/>
  <c r="T42" i="2"/>
  <c r="U42" i="2"/>
  <c r="V42" i="2"/>
  <c r="W42" i="2"/>
  <c r="X42" i="2"/>
  <c r="Y42" i="2"/>
  <c r="Z42" i="2"/>
  <c r="AA42" i="2"/>
  <c r="AB42" i="2"/>
  <c r="AC42" i="2"/>
  <c r="AD42" i="2"/>
  <c r="AE42" i="2"/>
  <c r="AF42" i="2"/>
  <c r="AG42" i="2"/>
  <c r="AH42" i="2"/>
  <c r="O43" i="2"/>
  <c r="P43" i="2"/>
  <c r="Q43" i="2"/>
  <c r="R43" i="2"/>
  <c r="S43" i="2"/>
  <c r="T43" i="2"/>
  <c r="U43" i="2"/>
  <c r="V43" i="2"/>
  <c r="W43" i="2"/>
  <c r="X43" i="2"/>
  <c r="Y43" i="2"/>
  <c r="Z43" i="2"/>
  <c r="AA43" i="2"/>
  <c r="AB43" i="2"/>
  <c r="AC43" i="2"/>
  <c r="AD43" i="2"/>
  <c r="AE43" i="2"/>
  <c r="AF43" i="2"/>
  <c r="AG43" i="2"/>
  <c r="AH43" i="2"/>
  <c r="O44" i="2"/>
  <c r="P44" i="2"/>
  <c r="Q44" i="2"/>
  <c r="R44" i="2"/>
  <c r="S44" i="2"/>
  <c r="T44" i="2"/>
  <c r="U44" i="2"/>
  <c r="V44" i="2"/>
  <c r="W44" i="2"/>
  <c r="X44" i="2"/>
  <c r="Y44" i="2"/>
  <c r="Z44" i="2"/>
  <c r="AA44" i="2"/>
  <c r="AB44" i="2"/>
  <c r="AC44" i="2"/>
  <c r="AD44" i="2"/>
  <c r="AE44" i="2"/>
  <c r="AF44" i="2"/>
  <c r="AG44" i="2"/>
  <c r="AH44" i="2"/>
  <c r="O45" i="2"/>
  <c r="P45" i="2"/>
  <c r="Q45" i="2"/>
  <c r="R45" i="2"/>
  <c r="S45" i="2"/>
  <c r="T45" i="2"/>
  <c r="U45" i="2"/>
  <c r="V45" i="2"/>
  <c r="W45" i="2"/>
  <c r="X45" i="2"/>
  <c r="Y45" i="2"/>
  <c r="Z45" i="2"/>
  <c r="AA45" i="2"/>
  <c r="AB45" i="2"/>
  <c r="AC45" i="2"/>
  <c r="AD45" i="2"/>
  <c r="AE45" i="2"/>
  <c r="AF45" i="2"/>
  <c r="AG45" i="2"/>
  <c r="AH45" i="2"/>
  <c r="O46" i="2"/>
  <c r="P46" i="2"/>
  <c r="Q46" i="2"/>
  <c r="R46" i="2"/>
  <c r="S46" i="2"/>
  <c r="T46" i="2"/>
  <c r="U46" i="2"/>
  <c r="V46" i="2"/>
  <c r="W46" i="2"/>
  <c r="X46" i="2"/>
  <c r="Y46" i="2"/>
  <c r="Z46" i="2"/>
  <c r="AA46" i="2"/>
  <c r="AB46" i="2"/>
  <c r="AC46" i="2"/>
  <c r="AD46" i="2"/>
  <c r="AE46" i="2"/>
  <c r="AF46" i="2"/>
  <c r="AG46" i="2"/>
  <c r="AH46" i="2"/>
  <c r="O47" i="2"/>
  <c r="P47" i="2"/>
  <c r="Q47" i="2"/>
  <c r="R47" i="2"/>
  <c r="S47" i="2"/>
  <c r="T47" i="2"/>
  <c r="U47" i="2"/>
  <c r="V47" i="2"/>
  <c r="W47" i="2"/>
  <c r="X47" i="2"/>
  <c r="Y47" i="2"/>
  <c r="Z47" i="2"/>
  <c r="AA47" i="2"/>
  <c r="AB47" i="2"/>
  <c r="AC47" i="2"/>
  <c r="AD47" i="2"/>
  <c r="AE47" i="2"/>
  <c r="AF47" i="2"/>
  <c r="AG47" i="2"/>
  <c r="AH47" i="2"/>
  <c r="O48" i="2"/>
  <c r="P48" i="2"/>
  <c r="Q48" i="2"/>
  <c r="R48" i="2"/>
  <c r="S48" i="2"/>
  <c r="T48" i="2"/>
  <c r="U48" i="2"/>
  <c r="V48" i="2"/>
  <c r="W48" i="2"/>
  <c r="X48" i="2"/>
  <c r="Y48" i="2"/>
  <c r="Z48" i="2"/>
  <c r="AA48" i="2"/>
  <c r="AB48" i="2"/>
  <c r="AC48" i="2"/>
  <c r="AD48" i="2"/>
  <c r="AE48" i="2"/>
  <c r="AF48" i="2"/>
  <c r="AG48" i="2"/>
  <c r="AH48" i="2"/>
  <c r="O49" i="2"/>
  <c r="P49" i="2"/>
  <c r="Q49" i="2"/>
  <c r="R49" i="2"/>
  <c r="S49" i="2"/>
  <c r="T49" i="2"/>
  <c r="U49" i="2"/>
  <c r="V49" i="2"/>
  <c r="W49" i="2"/>
  <c r="X49" i="2"/>
  <c r="Y49" i="2"/>
  <c r="Z49" i="2"/>
  <c r="AA49" i="2"/>
  <c r="AB49" i="2"/>
  <c r="AC49" i="2"/>
  <c r="AD49" i="2"/>
  <c r="AE49" i="2"/>
  <c r="AF49" i="2"/>
  <c r="AG49" i="2"/>
  <c r="AH49" i="2"/>
  <c r="O50" i="2"/>
  <c r="P50" i="2"/>
  <c r="Q50" i="2"/>
  <c r="R50" i="2"/>
  <c r="S50" i="2"/>
  <c r="T50" i="2"/>
  <c r="U50" i="2"/>
  <c r="V50" i="2"/>
  <c r="W50" i="2"/>
  <c r="X50" i="2"/>
  <c r="Y50" i="2"/>
  <c r="Z50" i="2"/>
  <c r="AA50" i="2"/>
  <c r="AB50" i="2"/>
  <c r="AC50" i="2"/>
  <c r="AD50" i="2"/>
  <c r="AE50" i="2"/>
  <c r="AF50" i="2"/>
  <c r="AG50" i="2"/>
  <c r="AH50" i="2"/>
  <c r="O51" i="2"/>
  <c r="P51" i="2"/>
  <c r="Q51" i="2"/>
  <c r="R51" i="2"/>
  <c r="S51" i="2"/>
  <c r="T51" i="2"/>
  <c r="U51" i="2"/>
  <c r="V51" i="2"/>
  <c r="W51" i="2"/>
  <c r="X51" i="2"/>
  <c r="Y51" i="2"/>
  <c r="Z51" i="2"/>
  <c r="AA51" i="2"/>
  <c r="AB51" i="2"/>
  <c r="AC51" i="2"/>
  <c r="AD51" i="2"/>
  <c r="AE51" i="2"/>
  <c r="AF51" i="2"/>
  <c r="AG51" i="2"/>
  <c r="AH51" i="2"/>
  <c r="O52" i="2"/>
  <c r="P52" i="2"/>
  <c r="Q52" i="2"/>
  <c r="R52" i="2"/>
  <c r="S52" i="2"/>
  <c r="T52" i="2"/>
  <c r="U52" i="2"/>
  <c r="V52" i="2"/>
  <c r="W52" i="2"/>
  <c r="X52" i="2"/>
  <c r="Y52" i="2"/>
  <c r="Z52" i="2"/>
  <c r="AA52" i="2"/>
  <c r="AB52" i="2"/>
  <c r="AC52" i="2"/>
  <c r="AD52" i="2"/>
  <c r="AE52" i="2"/>
  <c r="AF52" i="2"/>
  <c r="AG52" i="2"/>
  <c r="AH52" i="2"/>
  <c r="O53" i="2"/>
  <c r="P53" i="2"/>
  <c r="Q53" i="2"/>
  <c r="R53" i="2"/>
  <c r="S53" i="2"/>
  <c r="T53" i="2"/>
  <c r="U53" i="2"/>
  <c r="V53" i="2"/>
  <c r="W53" i="2"/>
  <c r="X53" i="2"/>
  <c r="Y53" i="2"/>
  <c r="Z53" i="2"/>
  <c r="AA53" i="2"/>
  <c r="AB53" i="2"/>
  <c r="AC53" i="2"/>
  <c r="AD53" i="2"/>
  <c r="AE53" i="2"/>
  <c r="AF53" i="2"/>
  <c r="AG53" i="2"/>
  <c r="AH53" i="2"/>
  <c r="O54" i="2"/>
  <c r="P54" i="2"/>
  <c r="Q54" i="2"/>
  <c r="R54" i="2"/>
  <c r="S54" i="2"/>
  <c r="T54" i="2"/>
  <c r="U54" i="2"/>
  <c r="V54" i="2"/>
  <c r="W54" i="2"/>
  <c r="X54" i="2"/>
  <c r="Y54" i="2"/>
  <c r="Z54" i="2"/>
  <c r="AA54" i="2"/>
  <c r="AB54" i="2"/>
  <c r="AC54" i="2"/>
  <c r="AD54" i="2"/>
  <c r="AE54" i="2"/>
  <c r="AF54" i="2"/>
  <c r="AG54" i="2"/>
  <c r="AH54" i="2"/>
  <c r="O55" i="2"/>
  <c r="P55" i="2"/>
  <c r="Q55" i="2"/>
  <c r="R55" i="2"/>
  <c r="S55" i="2"/>
  <c r="T55" i="2"/>
  <c r="U55" i="2"/>
  <c r="V55" i="2"/>
  <c r="W55" i="2"/>
  <c r="X55" i="2"/>
  <c r="Y55" i="2"/>
  <c r="Z55" i="2"/>
  <c r="AA55" i="2"/>
  <c r="AB55" i="2"/>
  <c r="AC55" i="2"/>
  <c r="AD55" i="2"/>
  <c r="AE55" i="2"/>
  <c r="AF55" i="2"/>
  <c r="AG55" i="2"/>
  <c r="AH55" i="2"/>
  <c r="O56" i="2"/>
  <c r="P56" i="2"/>
  <c r="Q56" i="2"/>
  <c r="R56" i="2"/>
  <c r="S56" i="2"/>
  <c r="T56" i="2"/>
  <c r="U56" i="2"/>
  <c r="V56" i="2"/>
  <c r="W56" i="2"/>
  <c r="X56" i="2"/>
  <c r="Y56" i="2"/>
  <c r="Z56" i="2"/>
  <c r="AA56" i="2"/>
  <c r="AB56" i="2"/>
  <c r="AC56" i="2"/>
  <c r="AD56" i="2"/>
  <c r="AE56" i="2"/>
  <c r="AF56" i="2"/>
  <c r="AG56" i="2"/>
  <c r="AH56" i="2"/>
  <c r="O57" i="2"/>
  <c r="P57" i="2"/>
  <c r="Q57" i="2"/>
  <c r="R57" i="2"/>
  <c r="S57" i="2"/>
  <c r="T57" i="2"/>
  <c r="U57" i="2"/>
  <c r="V57" i="2"/>
  <c r="W57" i="2"/>
  <c r="X57" i="2"/>
  <c r="Y57" i="2"/>
  <c r="Z57" i="2"/>
  <c r="AA57" i="2"/>
  <c r="AB57" i="2"/>
  <c r="AC57" i="2"/>
  <c r="AD57" i="2"/>
  <c r="AE57" i="2"/>
  <c r="AF57" i="2"/>
  <c r="AG57" i="2"/>
  <c r="AH57" i="2"/>
  <c r="O58" i="2"/>
  <c r="P58" i="2"/>
  <c r="Q58" i="2"/>
  <c r="R58" i="2"/>
  <c r="S58" i="2"/>
  <c r="T58" i="2"/>
  <c r="U58" i="2"/>
  <c r="V58" i="2"/>
  <c r="W58" i="2"/>
  <c r="X58" i="2"/>
  <c r="Y58" i="2"/>
  <c r="Z58" i="2"/>
  <c r="AA58" i="2"/>
  <c r="AB58" i="2"/>
  <c r="AC58" i="2"/>
  <c r="AD58" i="2"/>
  <c r="AE58" i="2"/>
  <c r="AF58" i="2"/>
  <c r="AG58" i="2"/>
  <c r="AH58" i="2"/>
  <c r="O59" i="2"/>
  <c r="P59" i="2"/>
  <c r="Q59" i="2"/>
  <c r="R59" i="2"/>
  <c r="S59" i="2"/>
  <c r="T59" i="2"/>
  <c r="U59" i="2"/>
  <c r="V59" i="2"/>
  <c r="W59" i="2"/>
  <c r="X59" i="2"/>
  <c r="Y59" i="2"/>
  <c r="Z59" i="2"/>
  <c r="AA59" i="2"/>
  <c r="AB59" i="2"/>
  <c r="AC59" i="2"/>
  <c r="AD59" i="2"/>
  <c r="AE59" i="2"/>
  <c r="AF59" i="2"/>
  <c r="AG59" i="2"/>
  <c r="AH59" i="2"/>
  <c r="O60" i="2"/>
  <c r="P60" i="2"/>
  <c r="Q60" i="2"/>
  <c r="R60" i="2"/>
  <c r="S60" i="2"/>
  <c r="T60" i="2"/>
  <c r="U60" i="2"/>
  <c r="V60" i="2"/>
  <c r="W60" i="2"/>
  <c r="X60" i="2"/>
  <c r="Y60" i="2"/>
  <c r="Z60" i="2"/>
  <c r="AA60" i="2"/>
  <c r="AB60" i="2"/>
  <c r="AC60" i="2"/>
  <c r="AD60" i="2"/>
  <c r="AE60" i="2"/>
  <c r="AF60" i="2"/>
  <c r="AG60" i="2"/>
  <c r="AH60" i="2"/>
  <c r="O61" i="2"/>
  <c r="P61" i="2"/>
  <c r="Q61" i="2"/>
  <c r="R61" i="2"/>
  <c r="S61" i="2"/>
  <c r="T61" i="2"/>
  <c r="U61" i="2"/>
  <c r="V61" i="2"/>
  <c r="W61" i="2"/>
  <c r="X61" i="2"/>
  <c r="Y61" i="2"/>
  <c r="Z61" i="2"/>
  <c r="AA61" i="2"/>
  <c r="AB61" i="2"/>
  <c r="AC61" i="2"/>
  <c r="AD61" i="2"/>
  <c r="AE61" i="2"/>
  <c r="AF61" i="2"/>
  <c r="AG61" i="2"/>
  <c r="AH61" i="2"/>
  <c r="O62" i="2"/>
  <c r="P62" i="2"/>
  <c r="Q62" i="2"/>
  <c r="R62" i="2"/>
  <c r="S62" i="2"/>
  <c r="T62" i="2"/>
  <c r="U62" i="2"/>
  <c r="V62" i="2"/>
  <c r="W62" i="2"/>
  <c r="X62" i="2"/>
  <c r="Y62" i="2"/>
  <c r="Z62" i="2"/>
  <c r="AA62" i="2"/>
  <c r="AB62" i="2"/>
  <c r="AC62" i="2"/>
  <c r="AD62" i="2"/>
  <c r="AE62" i="2"/>
  <c r="AF62" i="2"/>
  <c r="AG62" i="2"/>
  <c r="AH62" i="2"/>
  <c r="O63" i="2"/>
  <c r="P63" i="2"/>
  <c r="Q63" i="2"/>
  <c r="R63" i="2"/>
  <c r="S63" i="2"/>
  <c r="T63" i="2"/>
  <c r="U63" i="2"/>
  <c r="V63" i="2"/>
  <c r="W63" i="2"/>
  <c r="X63" i="2"/>
  <c r="Y63" i="2"/>
  <c r="Z63" i="2"/>
  <c r="AA63" i="2"/>
  <c r="AB63" i="2"/>
  <c r="AC63" i="2"/>
  <c r="AD63" i="2"/>
  <c r="AE63" i="2"/>
  <c r="AF63" i="2"/>
  <c r="AG63" i="2"/>
  <c r="AH63" i="2"/>
  <c r="O64" i="2"/>
  <c r="P64" i="2"/>
  <c r="Q64" i="2"/>
  <c r="R64" i="2"/>
  <c r="S64" i="2"/>
  <c r="T64" i="2"/>
  <c r="U64" i="2"/>
  <c r="V64" i="2"/>
  <c r="W64" i="2"/>
  <c r="X64" i="2"/>
  <c r="Y64" i="2"/>
  <c r="Z64" i="2"/>
  <c r="AA64" i="2"/>
  <c r="AB64" i="2"/>
  <c r="AC64" i="2"/>
  <c r="AD64" i="2"/>
  <c r="AE64" i="2"/>
  <c r="AF64" i="2"/>
  <c r="AG64" i="2"/>
  <c r="AH64" i="2"/>
  <c r="O65" i="2"/>
  <c r="P65" i="2"/>
  <c r="Q65" i="2"/>
  <c r="R65" i="2"/>
  <c r="S65" i="2"/>
  <c r="T65" i="2"/>
  <c r="U65" i="2"/>
  <c r="V65" i="2"/>
  <c r="W65" i="2"/>
  <c r="X65" i="2"/>
  <c r="Y65" i="2"/>
  <c r="Z65" i="2"/>
  <c r="AA65" i="2"/>
  <c r="AB65" i="2"/>
  <c r="AC65" i="2"/>
  <c r="AD65" i="2"/>
  <c r="AE65" i="2"/>
  <c r="AF65" i="2"/>
  <c r="AG65" i="2"/>
  <c r="AH65" i="2"/>
  <c r="O66" i="2"/>
  <c r="P66" i="2"/>
  <c r="Q66" i="2"/>
  <c r="R66" i="2"/>
  <c r="S66" i="2"/>
  <c r="T66" i="2"/>
  <c r="U66" i="2"/>
  <c r="V66" i="2"/>
  <c r="W66" i="2"/>
  <c r="X66" i="2"/>
  <c r="Y66" i="2"/>
  <c r="Z66" i="2"/>
  <c r="AA66" i="2"/>
  <c r="AB66" i="2"/>
  <c r="AC66" i="2"/>
  <c r="AD66" i="2"/>
  <c r="AE66" i="2"/>
  <c r="AF66" i="2"/>
  <c r="AG66" i="2"/>
  <c r="AH66" i="2"/>
  <c r="O67" i="2"/>
  <c r="P67" i="2"/>
  <c r="Q67" i="2"/>
  <c r="R67" i="2"/>
  <c r="S67" i="2"/>
  <c r="T67" i="2"/>
  <c r="U67" i="2"/>
  <c r="V67" i="2"/>
  <c r="W67" i="2"/>
  <c r="X67" i="2"/>
  <c r="Y67" i="2"/>
  <c r="Z67" i="2"/>
  <c r="AA67" i="2"/>
  <c r="AB67" i="2"/>
  <c r="AC67" i="2"/>
  <c r="AD67" i="2"/>
  <c r="AE67" i="2"/>
  <c r="AF67" i="2"/>
  <c r="AG67" i="2"/>
  <c r="AH67" i="2"/>
  <c r="O68" i="2"/>
  <c r="P68" i="2"/>
  <c r="Q68" i="2"/>
  <c r="R68" i="2"/>
  <c r="S68" i="2"/>
  <c r="T68" i="2"/>
  <c r="U68" i="2"/>
  <c r="V68" i="2"/>
  <c r="W68" i="2"/>
  <c r="X68" i="2"/>
  <c r="Y68" i="2"/>
  <c r="Z68" i="2"/>
  <c r="AA68" i="2"/>
  <c r="AB68" i="2"/>
  <c r="AC68" i="2"/>
  <c r="AD68" i="2"/>
  <c r="AE68" i="2"/>
  <c r="AF68" i="2"/>
  <c r="AG68" i="2"/>
  <c r="AH68" i="2"/>
  <c r="O69" i="2"/>
  <c r="P69" i="2"/>
  <c r="Q69" i="2"/>
  <c r="R69" i="2"/>
  <c r="S69" i="2"/>
  <c r="T69" i="2"/>
  <c r="U69" i="2"/>
  <c r="V69" i="2"/>
  <c r="W69" i="2"/>
  <c r="X69" i="2"/>
  <c r="Y69" i="2"/>
  <c r="Z69" i="2"/>
  <c r="AA69" i="2"/>
  <c r="AB69" i="2"/>
  <c r="AC69" i="2"/>
  <c r="AD69" i="2"/>
  <c r="AE69" i="2"/>
  <c r="AF69" i="2"/>
  <c r="AG69" i="2"/>
  <c r="AH69" i="2"/>
  <c r="O70" i="2"/>
  <c r="P70" i="2"/>
  <c r="Q70" i="2"/>
  <c r="R70" i="2"/>
  <c r="S70" i="2"/>
  <c r="T70" i="2"/>
  <c r="U70" i="2"/>
  <c r="V70" i="2"/>
  <c r="W70" i="2"/>
  <c r="X70" i="2"/>
  <c r="Y70" i="2"/>
  <c r="Z70" i="2"/>
  <c r="AA70" i="2"/>
  <c r="AB70" i="2"/>
  <c r="AC70" i="2"/>
  <c r="AD70" i="2"/>
  <c r="AE70" i="2"/>
  <c r="AF70" i="2"/>
  <c r="AG70" i="2"/>
  <c r="AH70" i="2"/>
  <c r="O71" i="2"/>
  <c r="P71" i="2"/>
  <c r="Q71" i="2"/>
  <c r="R71" i="2"/>
  <c r="S71" i="2"/>
  <c r="T71" i="2"/>
  <c r="U71" i="2"/>
  <c r="V71" i="2"/>
  <c r="W71" i="2"/>
  <c r="X71" i="2"/>
  <c r="Y71" i="2"/>
  <c r="Z71" i="2"/>
  <c r="AA71" i="2"/>
  <c r="AB71" i="2"/>
  <c r="AC71" i="2"/>
  <c r="AD71" i="2"/>
  <c r="AE71" i="2"/>
  <c r="AF71" i="2"/>
  <c r="AG71" i="2"/>
  <c r="AH71" i="2"/>
  <c r="O72" i="2"/>
  <c r="P72" i="2"/>
  <c r="Q72" i="2"/>
  <c r="R72" i="2"/>
  <c r="S72" i="2"/>
  <c r="T72" i="2"/>
  <c r="U72" i="2"/>
  <c r="V72" i="2"/>
  <c r="W72" i="2"/>
  <c r="X72" i="2"/>
  <c r="Y72" i="2"/>
  <c r="Z72" i="2"/>
  <c r="AA72" i="2"/>
  <c r="AB72" i="2"/>
  <c r="AC72" i="2"/>
  <c r="AD72" i="2"/>
  <c r="AE72" i="2"/>
  <c r="AF72" i="2"/>
  <c r="AG72" i="2"/>
  <c r="AH72" i="2"/>
  <c r="O73" i="2"/>
  <c r="P73" i="2"/>
  <c r="Q73" i="2"/>
  <c r="R73" i="2"/>
  <c r="S73" i="2"/>
  <c r="T73" i="2"/>
  <c r="U73" i="2"/>
  <c r="V73" i="2"/>
  <c r="W73" i="2"/>
  <c r="X73" i="2"/>
  <c r="Y73" i="2"/>
  <c r="Z73" i="2"/>
  <c r="AA73" i="2"/>
  <c r="AB73" i="2"/>
  <c r="AC73" i="2"/>
  <c r="AD73" i="2"/>
  <c r="AE73" i="2"/>
  <c r="AF73" i="2"/>
  <c r="AG73" i="2"/>
  <c r="AH73" i="2"/>
  <c r="O74" i="2"/>
  <c r="P74" i="2"/>
  <c r="Q74" i="2"/>
  <c r="R74" i="2"/>
  <c r="S74" i="2"/>
  <c r="T74" i="2"/>
  <c r="U74" i="2"/>
  <c r="V74" i="2"/>
  <c r="W74" i="2"/>
  <c r="X74" i="2"/>
  <c r="Y74" i="2"/>
  <c r="Z74" i="2"/>
  <c r="AA74" i="2"/>
  <c r="AB74" i="2"/>
  <c r="AC74" i="2"/>
  <c r="AD74" i="2"/>
  <c r="AE74" i="2"/>
  <c r="AF74" i="2"/>
  <c r="AG74" i="2"/>
  <c r="AH74" i="2"/>
  <c r="O75" i="2"/>
  <c r="P75" i="2"/>
  <c r="Q75" i="2"/>
  <c r="R75" i="2"/>
  <c r="S75" i="2"/>
  <c r="T75" i="2"/>
  <c r="U75" i="2"/>
  <c r="V75" i="2"/>
  <c r="W75" i="2"/>
  <c r="X75" i="2"/>
  <c r="Y75" i="2"/>
  <c r="Z75" i="2"/>
  <c r="AA75" i="2"/>
  <c r="AB75" i="2"/>
  <c r="AC75" i="2"/>
  <c r="AD75" i="2"/>
  <c r="AE75" i="2"/>
  <c r="AF75" i="2"/>
  <c r="AG75" i="2"/>
  <c r="AH75" i="2"/>
  <c r="O76" i="2"/>
  <c r="P76" i="2"/>
  <c r="Q76" i="2"/>
  <c r="R76" i="2"/>
  <c r="S76" i="2"/>
  <c r="T76" i="2"/>
  <c r="U76" i="2"/>
  <c r="V76" i="2"/>
  <c r="W76" i="2"/>
  <c r="X76" i="2"/>
  <c r="Y76" i="2"/>
  <c r="Z76" i="2"/>
  <c r="AA76" i="2"/>
  <c r="AB76" i="2"/>
  <c r="AC76" i="2"/>
  <c r="AD76" i="2"/>
  <c r="AE76" i="2"/>
  <c r="AF76" i="2"/>
  <c r="AG76" i="2"/>
  <c r="AH76" i="2"/>
  <c r="O77" i="2"/>
  <c r="P77" i="2"/>
  <c r="Q77" i="2"/>
  <c r="R77" i="2"/>
  <c r="S77" i="2"/>
  <c r="T77" i="2"/>
  <c r="U77" i="2"/>
  <c r="V77" i="2"/>
  <c r="W77" i="2"/>
  <c r="X77" i="2"/>
  <c r="Y77" i="2"/>
  <c r="Z77" i="2"/>
  <c r="AA77" i="2"/>
  <c r="AB77" i="2"/>
  <c r="AC77" i="2"/>
  <c r="AD77" i="2"/>
  <c r="AE77" i="2"/>
  <c r="AF77" i="2"/>
  <c r="AG77" i="2"/>
  <c r="AH77" i="2"/>
  <c r="O78" i="2"/>
  <c r="P78" i="2"/>
  <c r="Q78" i="2"/>
  <c r="R78" i="2"/>
  <c r="S78" i="2"/>
  <c r="T78" i="2"/>
  <c r="U78" i="2"/>
  <c r="V78" i="2"/>
  <c r="W78" i="2"/>
  <c r="X78" i="2"/>
  <c r="Y78" i="2"/>
  <c r="Z78" i="2"/>
  <c r="AA78" i="2"/>
  <c r="AB78" i="2"/>
  <c r="AC78" i="2"/>
  <c r="AD78" i="2"/>
  <c r="AE78" i="2"/>
  <c r="AF78" i="2"/>
  <c r="AG78" i="2"/>
  <c r="AH78" i="2"/>
  <c r="O79" i="2"/>
  <c r="P79" i="2"/>
  <c r="Q79" i="2"/>
  <c r="R79" i="2"/>
  <c r="S79" i="2"/>
  <c r="T79" i="2"/>
  <c r="U79" i="2"/>
  <c r="V79" i="2"/>
  <c r="W79" i="2"/>
  <c r="X79" i="2"/>
  <c r="Y79" i="2"/>
  <c r="Z79" i="2"/>
  <c r="AA79" i="2"/>
  <c r="AB79" i="2"/>
  <c r="AC79" i="2"/>
  <c r="AD79" i="2"/>
  <c r="AE79" i="2"/>
  <c r="AF79" i="2"/>
  <c r="AG79" i="2"/>
  <c r="AH79" i="2"/>
  <c r="O80" i="2"/>
  <c r="P80" i="2"/>
  <c r="Q80" i="2"/>
  <c r="R80" i="2"/>
  <c r="S80" i="2"/>
  <c r="T80" i="2"/>
  <c r="U80" i="2"/>
  <c r="V80" i="2"/>
  <c r="W80" i="2"/>
  <c r="X80" i="2"/>
  <c r="Y80" i="2"/>
  <c r="Z80" i="2"/>
  <c r="AA80" i="2"/>
  <c r="AB80" i="2"/>
  <c r="AC80" i="2"/>
  <c r="AD80" i="2"/>
  <c r="AE80" i="2"/>
  <c r="AF80" i="2"/>
  <c r="AG80" i="2"/>
  <c r="AH80" i="2"/>
  <c r="O81" i="2"/>
  <c r="P81" i="2"/>
  <c r="Q81" i="2"/>
  <c r="R81" i="2"/>
  <c r="S81" i="2"/>
  <c r="T81" i="2"/>
  <c r="U81" i="2"/>
  <c r="V81" i="2"/>
  <c r="W81" i="2"/>
  <c r="X81" i="2"/>
  <c r="Y81" i="2"/>
  <c r="Z81" i="2"/>
  <c r="AA81" i="2"/>
  <c r="AB81" i="2"/>
  <c r="AC81" i="2"/>
  <c r="AD81" i="2"/>
  <c r="AE81" i="2"/>
  <c r="AF81" i="2"/>
  <c r="AG81" i="2"/>
  <c r="AH81" i="2"/>
  <c r="O82" i="2"/>
  <c r="P82" i="2"/>
  <c r="Q82" i="2"/>
  <c r="R82" i="2"/>
  <c r="S82" i="2"/>
  <c r="T82" i="2"/>
  <c r="U82" i="2"/>
  <c r="V82" i="2"/>
  <c r="W82" i="2"/>
  <c r="X82" i="2"/>
  <c r="Y82" i="2"/>
  <c r="Z82" i="2"/>
  <c r="AA82" i="2"/>
  <c r="AB82" i="2"/>
  <c r="AC82" i="2"/>
  <c r="AD82" i="2"/>
  <c r="AE82" i="2"/>
  <c r="AF82" i="2"/>
  <c r="AG82" i="2"/>
  <c r="AH82" i="2"/>
  <c r="O83" i="2"/>
  <c r="P83" i="2"/>
  <c r="Q83" i="2"/>
  <c r="R83" i="2"/>
  <c r="S83" i="2"/>
  <c r="T83" i="2"/>
  <c r="U83" i="2"/>
  <c r="V83" i="2"/>
  <c r="W83" i="2"/>
  <c r="X83" i="2"/>
  <c r="Y83" i="2"/>
  <c r="Z83" i="2"/>
  <c r="AA83" i="2"/>
  <c r="AB83" i="2"/>
  <c r="AC83" i="2"/>
  <c r="AD83" i="2"/>
  <c r="AE83" i="2"/>
  <c r="AF83" i="2"/>
  <c r="AG83" i="2"/>
  <c r="AH83" i="2"/>
  <c r="O84" i="2"/>
  <c r="P84" i="2"/>
  <c r="Q84" i="2"/>
  <c r="R84" i="2"/>
  <c r="S84" i="2"/>
  <c r="T84" i="2"/>
  <c r="U84" i="2"/>
  <c r="V84" i="2"/>
  <c r="W84" i="2"/>
  <c r="X84" i="2"/>
  <c r="Y84" i="2"/>
  <c r="Z84" i="2"/>
  <c r="AA84" i="2"/>
  <c r="AB84" i="2"/>
  <c r="AC84" i="2"/>
  <c r="AD84" i="2"/>
  <c r="AE84" i="2"/>
  <c r="AF84" i="2"/>
  <c r="AG84" i="2"/>
  <c r="AH84" i="2"/>
  <c r="O85" i="2"/>
  <c r="P85" i="2"/>
  <c r="Q85" i="2"/>
  <c r="R85" i="2"/>
  <c r="S85" i="2"/>
  <c r="T85" i="2"/>
  <c r="U85" i="2"/>
  <c r="V85" i="2"/>
  <c r="W85" i="2"/>
  <c r="X85" i="2"/>
  <c r="Y85" i="2"/>
  <c r="Z85" i="2"/>
  <c r="AA85" i="2"/>
  <c r="AB85" i="2"/>
  <c r="AC85" i="2"/>
  <c r="AD85" i="2"/>
  <c r="AE85" i="2"/>
  <c r="AF85" i="2"/>
  <c r="AG85" i="2"/>
  <c r="AH85" i="2"/>
  <c r="O86" i="2"/>
  <c r="P86" i="2"/>
  <c r="Q86" i="2"/>
  <c r="R86" i="2"/>
  <c r="S86" i="2"/>
  <c r="T86" i="2"/>
  <c r="U86" i="2"/>
  <c r="V86" i="2"/>
  <c r="W86" i="2"/>
  <c r="X86" i="2"/>
  <c r="Y86" i="2"/>
  <c r="Z86" i="2"/>
  <c r="AA86" i="2"/>
  <c r="AB86" i="2"/>
  <c r="AC86" i="2"/>
  <c r="AD86" i="2"/>
  <c r="AE86" i="2"/>
  <c r="AF86" i="2"/>
  <c r="AG86" i="2"/>
  <c r="AH86" i="2"/>
  <c r="O87" i="2"/>
  <c r="P87" i="2"/>
  <c r="Q87" i="2"/>
  <c r="R87" i="2"/>
  <c r="S87" i="2"/>
  <c r="T87" i="2"/>
  <c r="U87" i="2"/>
  <c r="V87" i="2"/>
  <c r="W87" i="2"/>
  <c r="X87" i="2"/>
  <c r="Y87" i="2"/>
  <c r="Z87" i="2"/>
  <c r="AA87" i="2"/>
  <c r="AB87" i="2"/>
  <c r="AC87" i="2"/>
  <c r="AD87" i="2"/>
  <c r="AE87" i="2"/>
  <c r="AF87" i="2"/>
  <c r="AG87" i="2"/>
  <c r="AH87" i="2"/>
  <c r="O88" i="2"/>
  <c r="P88" i="2"/>
  <c r="Q88" i="2"/>
  <c r="R88" i="2"/>
  <c r="S88" i="2"/>
  <c r="T88" i="2"/>
  <c r="U88" i="2"/>
  <c r="V88" i="2"/>
  <c r="W88" i="2"/>
  <c r="X88" i="2"/>
  <c r="Y88" i="2"/>
  <c r="Z88" i="2"/>
  <c r="AA88" i="2"/>
  <c r="AB88" i="2"/>
  <c r="AC88" i="2"/>
  <c r="AD88" i="2"/>
  <c r="AE88" i="2"/>
  <c r="AF88" i="2"/>
  <c r="AG88" i="2"/>
  <c r="AH88" i="2"/>
  <c r="O89" i="2"/>
  <c r="P89" i="2"/>
  <c r="Q89" i="2"/>
  <c r="R89" i="2"/>
  <c r="S89" i="2"/>
  <c r="T89" i="2"/>
  <c r="U89" i="2"/>
  <c r="V89" i="2"/>
  <c r="W89" i="2"/>
  <c r="X89" i="2"/>
  <c r="Y89" i="2"/>
  <c r="Z89" i="2"/>
  <c r="AA89" i="2"/>
  <c r="AB89" i="2"/>
  <c r="AC89" i="2"/>
  <c r="AD89" i="2"/>
  <c r="AE89" i="2"/>
  <c r="AF89" i="2"/>
  <c r="AG89" i="2"/>
  <c r="AH89" i="2"/>
  <c r="O90" i="2"/>
  <c r="P90" i="2"/>
  <c r="Q90" i="2"/>
  <c r="R90" i="2"/>
  <c r="S90" i="2"/>
  <c r="T90" i="2"/>
  <c r="U90" i="2"/>
  <c r="V90" i="2"/>
  <c r="W90" i="2"/>
  <c r="X90" i="2"/>
  <c r="Y90" i="2"/>
  <c r="Z90" i="2"/>
  <c r="AA90" i="2"/>
  <c r="AB90" i="2"/>
  <c r="AC90" i="2"/>
  <c r="AD90" i="2"/>
  <c r="AE90" i="2"/>
  <c r="AF90" i="2"/>
  <c r="AG90" i="2"/>
  <c r="AH90" i="2"/>
  <c r="O91" i="2"/>
  <c r="P91" i="2"/>
  <c r="Q91" i="2"/>
  <c r="R91" i="2"/>
  <c r="S91" i="2"/>
  <c r="T91" i="2"/>
  <c r="U91" i="2"/>
  <c r="V91" i="2"/>
  <c r="W91" i="2"/>
  <c r="X91" i="2"/>
  <c r="Y91" i="2"/>
  <c r="Z91" i="2"/>
  <c r="AA91" i="2"/>
  <c r="AB91" i="2"/>
  <c r="AC91" i="2"/>
  <c r="AD91" i="2"/>
  <c r="AE91" i="2"/>
  <c r="AF91" i="2"/>
  <c r="AG91" i="2"/>
  <c r="AH91" i="2"/>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AR100" i="3"/>
  <c r="AR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O9" i="5"/>
  <c r="A9" i="19"/>
  <c r="O10" i="5"/>
  <c r="A10" i="19"/>
  <c r="O11" i="5"/>
  <c r="A11" i="19"/>
  <c r="O12" i="5"/>
  <c r="A12" i="19"/>
  <c r="O13" i="5"/>
  <c r="A13" i="19"/>
  <c r="O8" i="5"/>
  <c r="A8" i="19"/>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C9" i="5"/>
  <c r="A3" i="19"/>
  <c r="C10" i="5"/>
  <c r="A4" i="19"/>
  <c r="C11" i="5"/>
  <c r="A5" i="19"/>
  <c r="C12" i="5"/>
  <c r="A6" i="19"/>
  <c r="C13" i="5"/>
  <c r="A7" i="19"/>
  <c r="C8" i="5"/>
  <c r="A2" i="19"/>
  <c r="M14" i="17"/>
  <c r="N14" i="17"/>
  <c r="G14" i="17"/>
  <c r="M15" i="17"/>
  <c r="N15" i="17"/>
  <c r="G15" i="17"/>
  <c r="K14" i="17"/>
  <c r="L14" i="17"/>
  <c r="C14" i="17"/>
  <c r="K15" i="17"/>
  <c r="L15" i="17"/>
  <c r="C15" i="17"/>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G8" i="21"/>
  <c r="D8" i="21"/>
  <c r="F6" i="21"/>
  <c r="F13" i="2"/>
  <c r="H13" i="2"/>
  <c r="G13" i="2"/>
  <c r="J13" i="2"/>
  <c r="L13" i="2"/>
  <c r="F14" i="2"/>
  <c r="G14" i="2"/>
  <c r="H14" i="2"/>
  <c r="J14" i="2"/>
  <c r="L14" i="2"/>
  <c r="M14" i="2"/>
  <c r="G15" i="2"/>
  <c r="L15" i="2"/>
  <c r="M15" i="2"/>
  <c r="F16" i="2"/>
  <c r="H16" i="2"/>
  <c r="J16" i="2"/>
  <c r="M16" i="2"/>
  <c r="F17" i="2"/>
  <c r="H17" i="2"/>
  <c r="G17" i="2"/>
  <c r="I17" i="2"/>
  <c r="J17" i="2"/>
  <c r="L17" i="2"/>
  <c r="F18" i="2"/>
  <c r="G18" i="2"/>
  <c r="H18" i="2"/>
  <c r="I18" i="2"/>
  <c r="J18" i="2"/>
  <c r="L18" i="2"/>
  <c r="M18" i="2"/>
  <c r="I19" i="2"/>
  <c r="F20" i="2"/>
  <c r="I20" i="2"/>
  <c r="J20" i="2"/>
  <c r="F21" i="2"/>
  <c r="H21" i="2"/>
  <c r="G21" i="2"/>
  <c r="J21" i="2"/>
  <c r="L21" i="2"/>
  <c r="F22" i="2"/>
  <c r="G22" i="2"/>
  <c r="H22" i="2"/>
  <c r="J22" i="2"/>
  <c r="L22" i="2"/>
  <c r="M22" i="2"/>
  <c r="B24" i="2"/>
  <c r="F24" i="2"/>
  <c r="I24" i="2"/>
  <c r="J24" i="2"/>
  <c r="B25" i="2"/>
  <c r="H25" i="2"/>
  <c r="F25" i="2"/>
  <c r="G25" i="2"/>
  <c r="I25" i="2"/>
  <c r="J25" i="2"/>
  <c r="L25" i="2"/>
  <c r="B26" i="2"/>
  <c r="F26" i="2"/>
  <c r="G26" i="2"/>
  <c r="H26" i="2"/>
  <c r="I26" i="2"/>
  <c r="J26" i="2"/>
  <c r="L26" i="2"/>
  <c r="M26" i="2"/>
  <c r="I27" i="2"/>
  <c r="B28" i="2"/>
  <c r="F28" i="2"/>
  <c r="I28" i="2"/>
  <c r="J28" i="2"/>
  <c r="B29" i="2"/>
  <c r="H29" i="2"/>
  <c r="F29" i="2"/>
  <c r="G29" i="2"/>
  <c r="I29" i="2"/>
  <c r="J29" i="2"/>
  <c r="L29" i="2"/>
  <c r="B30" i="2"/>
  <c r="F30" i="2"/>
  <c r="G30" i="2"/>
  <c r="H30" i="2"/>
  <c r="I30" i="2"/>
  <c r="J30" i="2"/>
  <c r="L30" i="2"/>
  <c r="M30" i="2"/>
  <c r="H31" i="2"/>
  <c r="I31" i="2"/>
  <c r="F32" i="2"/>
  <c r="I32" i="2"/>
  <c r="B33" i="2"/>
  <c r="H33" i="2"/>
  <c r="F33" i="2"/>
  <c r="G33" i="2"/>
  <c r="I33" i="2"/>
  <c r="J33" i="2"/>
  <c r="L33" i="2"/>
  <c r="B34" i="2"/>
  <c r="F34" i="2"/>
  <c r="G34" i="2"/>
  <c r="H34" i="2"/>
  <c r="I34" i="2"/>
  <c r="J34" i="2"/>
  <c r="L34" i="2"/>
  <c r="M34" i="2"/>
  <c r="B38" i="2"/>
  <c r="F38" i="2"/>
  <c r="G38" i="2"/>
  <c r="H38" i="2"/>
  <c r="I38" i="2"/>
  <c r="J38" i="2"/>
  <c r="L38" i="2"/>
  <c r="M38" i="2"/>
  <c r="B39" i="2"/>
  <c r="G39" i="2"/>
  <c r="H39" i="2"/>
  <c r="L39" i="2"/>
  <c r="M39" i="2"/>
  <c r="F40" i="2"/>
  <c r="H40" i="2"/>
  <c r="I40" i="2"/>
  <c r="J40" i="2"/>
  <c r="M40" i="2"/>
  <c r="B41" i="2"/>
  <c r="F41" i="2"/>
  <c r="G41" i="2"/>
  <c r="I41" i="2"/>
  <c r="J41" i="2"/>
  <c r="L41" i="2"/>
  <c r="B42" i="2"/>
  <c r="F42" i="2"/>
  <c r="G42" i="2"/>
  <c r="H42" i="2"/>
  <c r="I42" i="2"/>
  <c r="J42" i="2"/>
  <c r="L42" i="2"/>
  <c r="M42" i="2"/>
  <c r="F43" i="2"/>
  <c r="I43" i="2"/>
  <c r="J43" i="2"/>
  <c r="B44" i="2"/>
  <c r="H44" i="2"/>
  <c r="F44" i="2"/>
  <c r="G44" i="2"/>
  <c r="I44" i="2"/>
  <c r="J44" i="2"/>
  <c r="L44" i="2"/>
  <c r="B45" i="2"/>
  <c r="F45" i="2"/>
  <c r="G45" i="2"/>
  <c r="H45" i="2"/>
  <c r="I45" i="2"/>
  <c r="J45" i="2"/>
  <c r="L45" i="2"/>
  <c r="M45" i="2"/>
  <c r="B47" i="2"/>
  <c r="F47" i="2"/>
  <c r="I47" i="2"/>
  <c r="J47" i="2"/>
  <c r="B48" i="2"/>
  <c r="H48" i="2"/>
  <c r="F48" i="2"/>
  <c r="G48" i="2"/>
  <c r="I48" i="2"/>
  <c r="J48" i="2"/>
  <c r="L48" i="2"/>
  <c r="B49" i="2"/>
  <c r="F49" i="2"/>
  <c r="G49" i="2"/>
  <c r="H49" i="2"/>
  <c r="I49" i="2"/>
  <c r="J49" i="2"/>
  <c r="L49" i="2"/>
  <c r="M49" i="2"/>
  <c r="I50" i="2"/>
  <c r="B51" i="2"/>
  <c r="F51" i="2"/>
  <c r="I51" i="2"/>
  <c r="J51" i="2"/>
  <c r="B52" i="2"/>
  <c r="H52" i="2"/>
  <c r="F52" i="2"/>
  <c r="G52" i="2"/>
  <c r="I52" i="2"/>
  <c r="J52" i="2"/>
  <c r="L52" i="2"/>
  <c r="B53" i="2"/>
  <c r="F53" i="2"/>
  <c r="G53" i="2"/>
  <c r="H53" i="2"/>
  <c r="I53" i="2"/>
  <c r="J53" i="2"/>
  <c r="L53" i="2"/>
  <c r="M53" i="2"/>
  <c r="I54" i="2"/>
  <c r="B56" i="2"/>
  <c r="H56" i="2"/>
  <c r="F56" i="2"/>
  <c r="G56" i="2"/>
  <c r="I56" i="2"/>
  <c r="J56" i="2"/>
  <c r="L56" i="2"/>
  <c r="B57" i="2"/>
  <c r="F57" i="2"/>
  <c r="G57" i="2"/>
  <c r="H57" i="2"/>
  <c r="I57" i="2"/>
  <c r="J57" i="2"/>
  <c r="L57" i="2"/>
  <c r="M57" i="2"/>
  <c r="H58" i="2"/>
  <c r="I58" i="2"/>
  <c r="M58" i="2"/>
  <c r="F59" i="2"/>
  <c r="I59" i="2"/>
  <c r="J59" i="2"/>
  <c r="J60" i="2"/>
  <c r="B61" i="2"/>
  <c r="F61" i="2"/>
  <c r="G61" i="2"/>
  <c r="H61" i="2"/>
  <c r="I61" i="2"/>
  <c r="J61" i="2"/>
  <c r="L61" i="2"/>
  <c r="M61" i="2"/>
  <c r="B62" i="2"/>
  <c r="G62" i="2"/>
  <c r="H62" i="2"/>
  <c r="I62" i="2"/>
  <c r="L62" i="2"/>
  <c r="M62" i="2"/>
  <c r="F63" i="2"/>
  <c r="H63" i="2"/>
  <c r="I63" i="2"/>
  <c r="J63" i="2"/>
  <c r="B64" i="2"/>
  <c r="G64" i="2"/>
  <c r="I64" i="2"/>
  <c r="J64" i="2"/>
  <c r="B65" i="2"/>
  <c r="F65" i="2"/>
  <c r="G65" i="2"/>
  <c r="H65" i="2"/>
  <c r="I65" i="2"/>
  <c r="J65" i="2"/>
  <c r="L65" i="2"/>
  <c r="M65" i="2"/>
  <c r="G66" i="2"/>
  <c r="L66" i="2"/>
  <c r="F67" i="2"/>
  <c r="B68" i="2"/>
  <c r="F68" i="2"/>
  <c r="G68" i="2"/>
  <c r="H68" i="2"/>
  <c r="I68" i="2"/>
  <c r="J68" i="2"/>
  <c r="L68" i="2"/>
  <c r="M68" i="2"/>
  <c r="B69" i="2"/>
  <c r="G69" i="2"/>
  <c r="H69" i="2"/>
  <c r="I69" i="2"/>
  <c r="L69" i="2"/>
  <c r="M69" i="2"/>
  <c r="J71" i="2"/>
  <c r="B72" i="2"/>
  <c r="F72" i="2"/>
  <c r="G72" i="2"/>
  <c r="H72" i="2"/>
  <c r="I72" i="2"/>
  <c r="J72" i="2"/>
  <c r="L72" i="2"/>
  <c r="M72" i="2"/>
  <c r="B73" i="2"/>
  <c r="G73" i="2"/>
  <c r="H73" i="2"/>
  <c r="I73" i="2"/>
  <c r="L73" i="2"/>
  <c r="M73" i="2"/>
  <c r="H74" i="2"/>
  <c r="I74" i="2"/>
  <c r="M74" i="2"/>
  <c r="F75" i="2"/>
  <c r="I75" i="2"/>
  <c r="J75" i="2"/>
  <c r="B76" i="2"/>
  <c r="F76" i="2"/>
  <c r="G76" i="2"/>
  <c r="H76" i="2"/>
  <c r="I76" i="2"/>
  <c r="J76" i="2"/>
  <c r="L76" i="2"/>
  <c r="M76" i="2"/>
  <c r="B77" i="2"/>
  <c r="G77" i="2"/>
  <c r="H77" i="2"/>
  <c r="I77" i="2"/>
  <c r="L77" i="2"/>
  <c r="M77" i="2"/>
  <c r="H78" i="2"/>
  <c r="I78" i="2"/>
  <c r="F79" i="2"/>
  <c r="I79" i="2"/>
  <c r="B80" i="2"/>
  <c r="F80" i="2"/>
  <c r="G80" i="2"/>
  <c r="H80" i="2"/>
  <c r="I80" i="2"/>
  <c r="J80" i="2"/>
  <c r="L80" i="2"/>
  <c r="M80" i="2"/>
  <c r="B81" i="2"/>
  <c r="G81" i="2"/>
  <c r="H81" i="2"/>
  <c r="I81" i="2"/>
  <c r="L81" i="2"/>
  <c r="M81" i="2"/>
  <c r="H82" i="2"/>
  <c r="F83" i="2"/>
  <c r="B84" i="2"/>
  <c r="F84" i="2"/>
  <c r="G84" i="2"/>
  <c r="H84" i="2"/>
  <c r="I84" i="2"/>
  <c r="J84" i="2"/>
  <c r="L84" i="2"/>
  <c r="M84" i="2"/>
  <c r="B85" i="2"/>
  <c r="G85" i="2"/>
  <c r="H85" i="2"/>
  <c r="I85" i="2"/>
  <c r="L85" i="2"/>
  <c r="M85" i="2"/>
  <c r="B88" i="2"/>
  <c r="F88" i="2"/>
  <c r="G88" i="2"/>
  <c r="H88" i="2"/>
  <c r="I88" i="2"/>
  <c r="J88" i="2"/>
  <c r="L88" i="2"/>
  <c r="M88" i="2"/>
  <c r="G89" i="2"/>
  <c r="L89" i="2"/>
  <c r="M89" i="2"/>
  <c r="F90" i="2"/>
  <c r="H90" i="2"/>
  <c r="J90" i="2"/>
  <c r="M90" i="2"/>
  <c r="B91" i="2"/>
  <c r="H91" i="2"/>
  <c r="F91" i="2"/>
  <c r="G91" i="2"/>
  <c r="I91" i="2"/>
  <c r="J91" i="2"/>
  <c r="L91" i="2"/>
  <c r="F86" i="2"/>
  <c r="J86" i="2"/>
  <c r="B86" i="2"/>
  <c r="G86" i="2"/>
  <c r="L86" i="2"/>
  <c r="F70" i="2"/>
  <c r="J70" i="2"/>
  <c r="B70" i="2"/>
  <c r="G70" i="2"/>
  <c r="L70" i="2"/>
  <c r="F89" i="2"/>
  <c r="J89" i="2"/>
  <c r="J87" i="2"/>
  <c r="M86" i="2"/>
  <c r="B83" i="2"/>
  <c r="G83" i="2"/>
  <c r="L83" i="2"/>
  <c r="H83" i="2"/>
  <c r="M83" i="2"/>
  <c r="F82" i="2"/>
  <c r="J82" i="2"/>
  <c r="B82" i="2"/>
  <c r="G82" i="2"/>
  <c r="L82" i="2"/>
  <c r="M70" i="2"/>
  <c r="B67" i="2"/>
  <c r="G67" i="2"/>
  <c r="L67" i="2"/>
  <c r="H67" i="2"/>
  <c r="M67" i="2"/>
  <c r="F46" i="2"/>
  <c r="J46" i="2"/>
  <c r="B46" i="2"/>
  <c r="G46" i="2"/>
  <c r="L46" i="2"/>
  <c r="H46" i="2"/>
  <c r="M46" i="2"/>
  <c r="I46" i="2"/>
  <c r="H37" i="2"/>
  <c r="M37" i="2"/>
  <c r="F37" i="2"/>
  <c r="L37" i="2"/>
  <c r="B37" i="2"/>
  <c r="G37" i="2"/>
  <c r="I37" i="2"/>
  <c r="J37" i="2"/>
  <c r="B71" i="2"/>
  <c r="G71" i="2"/>
  <c r="L71" i="2"/>
  <c r="H71" i="2"/>
  <c r="M71" i="2"/>
  <c r="B90" i="2"/>
  <c r="G90" i="2"/>
  <c r="L90" i="2"/>
  <c r="I89" i="2"/>
  <c r="I87" i="2"/>
  <c r="I86" i="2"/>
  <c r="J83" i="2"/>
  <c r="M82" i="2"/>
  <c r="B79" i="2"/>
  <c r="G79" i="2"/>
  <c r="L79" i="2"/>
  <c r="H79" i="2"/>
  <c r="M79" i="2"/>
  <c r="F78" i="2"/>
  <c r="J78" i="2"/>
  <c r="B78" i="2"/>
  <c r="G78" i="2"/>
  <c r="L78" i="2"/>
  <c r="I71" i="2"/>
  <c r="I70" i="2"/>
  <c r="J67" i="2"/>
  <c r="F66" i="2"/>
  <c r="J66" i="2"/>
  <c r="B66" i="2"/>
  <c r="H66" i="2"/>
  <c r="I66" i="2"/>
  <c r="H60" i="2"/>
  <c r="M60" i="2"/>
  <c r="F60" i="2"/>
  <c r="L60" i="2"/>
  <c r="B60" i="2"/>
  <c r="G60" i="2"/>
  <c r="I60" i="2"/>
  <c r="B55" i="2"/>
  <c r="G55" i="2"/>
  <c r="L55" i="2"/>
  <c r="H55" i="2"/>
  <c r="M55" i="2"/>
  <c r="F55" i="2"/>
  <c r="I55" i="2"/>
  <c r="J55" i="2"/>
  <c r="B87" i="2"/>
  <c r="G87" i="2"/>
  <c r="L87" i="2"/>
  <c r="H87" i="2"/>
  <c r="M87" i="2"/>
  <c r="M91" i="2"/>
  <c r="I90" i="2"/>
  <c r="H89" i="2"/>
  <c r="B89" i="2"/>
  <c r="F87" i="2"/>
  <c r="H86" i="2"/>
  <c r="I83" i="2"/>
  <c r="I82" i="2"/>
  <c r="J79" i="2"/>
  <c r="M78" i="2"/>
  <c r="B75" i="2"/>
  <c r="G75" i="2"/>
  <c r="L75" i="2"/>
  <c r="H75" i="2"/>
  <c r="M75" i="2"/>
  <c r="F74" i="2"/>
  <c r="J74" i="2"/>
  <c r="B74" i="2"/>
  <c r="G74" i="2"/>
  <c r="L74" i="2"/>
  <c r="F71" i="2"/>
  <c r="H70" i="2"/>
  <c r="I67" i="2"/>
  <c r="M66" i="2"/>
  <c r="F50" i="2"/>
  <c r="J50" i="2"/>
  <c r="B50" i="2"/>
  <c r="G50" i="2"/>
  <c r="L50" i="2"/>
  <c r="H50" i="2"/>
  <c r="M50" i="2"/>
  <c r="F23" i="2"/>
  <c r="J23" i="2"/>
  <c r="B23" i="2"/>
  <c r="G23" i="2"/>
  <c r="L23" i="2"/>
  <c r="H23" i="2"/>
  <c r="M23" i="2"/>
  <c r="I23" i="2"/>
  <c r="J85" i="2"/>
  <c r="F85" i="2"/>
  <c r="J81" i="2"/>
  <c r="F81" i="2"/>
  <c r="J77" i="2"/>
  <c r="F77" i="2"/>
  <c r="J73" i="2"/>
  <c r="F73" i="2"/>
  <c r="J69" i="2"/>
  <c r="F69" i="2"/>
  <c r="L64" i="2"/>
  <c r="F64" i="2"/>
  <c r="M63" i="2"/>
  <c r="F62" i="2"/>
  <c r="J62" i="2"/>
  <c r="B59" i="2"/>
  <c r="G59" i="2"/>
  <c r="L59" i="2"/>
  <c r="H59" i="2"/>
  <c r="M59" i="2"/>
  <c r="F58" i="2"/>
  <c r="J58" i="2"/>
  <c r="B58" i="2"/>
  <c r="G58" i="2"/>
  <c r="L58" i="2"/>
  <c r="F54" i="2"/>
  <c r="J54" i="2"/>
  <c r="B54" i="2"/>
  <c r="G54" i="2"/>
  <c r="L54" i="2"/>
  <c r="H54" i="2"/>
  <c r="M54" i="2"/>
  <c r="B36" i="2"/>
  <c r="G36" i="2"/>
  <c r="L36" i="2"/>
  <c r="H36" i="2"/>
  <c r="M36" i="2"/>
  <c r="F36" i="2"/>
  <c r="I36" i="2"/>
  <c r="J36" i="2"/>
  <c r="G12" i="2"/>
  <c r="L12" i="2"/>
  <c r="F12" i="2"/>
  <c r="H12" i="2"/>
  <c r="M12" i="2"/>
  <c r="J12" i="2"/>
  <c r="H64" i="2"/>
  <c r="M64" i="2"/>
  <c r="B63" i="2"/>
  <c r="G63" i="2"/>
  <c r="L63" i="2"/>
  <c r="F35" i="2"/>
  <c r="J35" i="2"/>
  <c r="B35" i="2"/>
  <c r="G35" i="2"/>
  <c r="L35" i="2"/>
  <c r="H35" i="2"/>
  <c r="I35" i="2"/>
  <c r="M35" i="2"/>
  <c r="F27" i="2"/>
  <c r="J27" i="2"/>
  <c r="B27" i="2"/>
  <c r="G27" i="2"/>
  <c r="L27" i="2"/>
  <c r="H27" i="2"/>
  <c r="M27" i="2"/>
  <c r="F11" i="2"/>
  <c r="J11" i="2"/>
  <c r="G11" i="2"/>
  <c r="L11" i="2"/>
  <c r="H11" i="2"/>
  <c r="M11" i="2"/>
  <c r="M51" i="2"/>
  <c r="H51" i="2"/>
  <c r="M47" i="2"/>
  <c r="H47" i="2"/>
  <c r="M43" i="2"/>
  <c r="H43" i="2"/>
  <c r="F39" i="2"/>
  <c r="J39" i="2"/>
  <c r="B32" i="2"/>
  <c r="G32" i="2"/>
  <c r="L32" i="2"/>
  <c r="H32" i="2"/>
  <c r="M32" i="2"/>
  <c r="F31" i="2"/>
  <c r="J31" i="2"/>
  <c r="B31" i="2"/>
  <c r="G31" i="2"/>
  <c r="L31" i="2"/>
  <c r="M56" i="2"/>
  <c r="M52" i="2"/>
  <c r="L51" i="2"/>
  <c r="G51" i="2"/>
  <c r="M48" i="2"/>
  <c r="L47" i="2"/>
  <c r="G47" i="2"/>
  <c r="M44" i="2"/>
  <c r="L43" i="2"/>
  <c r="G43" i="2"/>
  <c r="B43" i="2"/>
  <c r="H41" i="2"/>
  <c r="M41" i="2"/>
  <c r="B40" i="2"/>
  <c r="G40" i="2"/>
  <c r="L40" i="2"/>
  <c r="I39" i="2"/>
  <c r="J32" i="2"/>
  <c r="M31" i="2"/>
  <c r="F19" i="2"/>
  <c r="J19" i="2"/>
  <c r="G19" i="2"/>
  <c r="L19" i="2"/>
  <c r="H19" i="2"/>
  <c r="M19" i="2"/>
  <c r="F15" i="2"/>
  <c r="J15" i="2"/>
  <c r="M28" i="2"/>
  <c r="H28" i="2"/>
  <c r="M24" i="2"/>
  <c r="H24" i="2"/>
  <c r="M20" i="2"/>
  <c r="H20" i="2"/>
  <c r="G16" i="2"/>
  <c r="L16" i="2"/>
  <c r="I15" i="2"/>
  <c r="M33" i="2"/>
  <c r="M29" i="2"/>
  <c r="L28" i="2"/>
  <c r="G28" i="2"/>
  <c r="M25" i="2"/>
  <c r="L24" i="2"/>
  <c r="G24" i="2"/>
  <c r="M21" i="2"/>
  <c r="L20" i="2"/>
  <c r="G20" i="2"/>
  <c r="M17" i="2"/>
  <c r="I16" i="2"/>
  <c r="H15" i="2"/>
  <c r="M13" i="2"/>
  <c r="I101" i="3"/>
  <c r="L101" i="3"/>
  <c r="O101" i="3"/>
  <c r="F101" i="3"/>
  <c r="C21" i="17"/>
  <c r="M10" i="17"/>
  <c r="M11" i="17"/>
  <c r="M12" i="17"/>
  <c r="M13" i="17"/>
  <c r="K10" i="17"/>
  <c r="K11" i="17"/>
  <c r="K12" i="17"/>
  <c r="K13" i="17"/>
  <c r="AP24" i="3"/>
  <c r="AL26" i="3"/>
  <c r="AI30" i="3"/>
  <c r="AA31" i="3"/>
  <c r="X13" i="3"/>
  <c r="Y13" i="3"/>
  <c r="X14" i="3"/>
  <c r="Y14" i="3"/>
  <c r="X15" i="3"/>
  <c r="Y15" i="3"/>
  <c r="X16" i="3"/>
  <c r="Y16" i="3"/>
  <c r="X17" i="3"/>
  <c r="Y17" i="3"/>
  <c r="X18" i="3"/>
  <c r="Y18" i="3"/>
  <c r="X19" i="3"/>
  <c r="Y19" i="3"/>
  <c r="X20" i="3"/>
  <c r="Y20" i="3"/>
  <c r="X21" i="3"/>
  <c r="Y21" i="3"/>
  <c r="K16" i="17"/>
  <c r="K17" i="17"/>
  <c r="K18" i="17"/>
  <c r="K19" i="17"/>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2" i="21"/>
  <c r="AC13" i="3"/>
  <c r="AT14" i="3"/>
  <c r="AT15" i="3"/>
  <c r="AH17" i="3"/>
  <c r="AT18" i="3"/>
  <c r="AT19" i="3"/>
  <c r="AT25" i="3"/>
  <c r="AT32" i="3"/>
  <c r="AT34" i="3"/>
  <c r="AT36" i="3"/>
  <c r="AT40" i="3"/>
  <c r="AF43" i="3"/>
  <c r="AT44" i="3"/>
  <c r="AP46" i="3"/>
  <c r="AA47" i="3"/>
  <c r="AT48" i="3"/>
  <c r="AC50" i="3"/>
  <c r="AT52" i="3"/>
  <c r="AT55" i="3"/>
  <c r="AT56" i="3"/>
  <c r="AK58" i="3"/>
  <c r="AF59" i="3"/>
  <c r="AT60" i="3"/>
  <c r="AT63" i="3"/>
  <c r="AT64" i="3"/>
  <c r="AG66" i="3"/>
  <c r="AT68" i="3"/>
  <c r="AT71" i="3"/>
  <c r="AT72" i="3"/>
  <c r="AF73" i="3"/>
  <c r="AE74" i="3"/>
  <c r="AT76" i="3"/>
  <c r="AL78" i="3"/>
  <c r="AT79" i="3"/>
  <c r="AT80" i="3"/>
  <c r="AC82" i="3"/>
  <c r="AF83" i="3"/>
  <c r="AT84" i="3"/>
  <c r="AE86" i="3"/>
  <c r="AT87" i="3"/>
  <c r="AT88" i="3"/>
  <c r="AT92" i="3"/>
  <c r="AH94" i="3"/>
  <c r="AT95" i="3"/>
  <c r="AT96" i="3"/>
  <c r="AI99" i="3"/>
  <c r="AT100" i="3"/>
  <c r="AP20" i="3"/>
  <c r="AP34" i="3"/>
  <c r="AP53" i="3"/>
  <c r="AP60" i="3"/>
  <c r="AP71" i="3"/>
  <c r="AP79" i="3"/>
  <c r="AF15" i="3"/>
  <c r="AF18" i="3"/>
  <c r="AF21" i="3"/>
  <c r="AF24" i="3"/>
  <c r="AF25" i="3"/>
  <c r="AF28" i="3"/>
  <c r="AF29" i="3"/>
  <c r="AF34" i="3"/>
  <c r="AF39" i="3"/>
  <c r="AF47" i="3"/>
  <c r="AF63" i="3"/>
  <c r="AF68" i="3"/>
  <c r="AF74" i="3"/>
  <c r="AF75" i="3"/>
  <c r="AF79" i="3"/>
  <c r="AF91" i="3"/>
  <c r="AF95" i="3"/>
  <c r="AL16" i="3"/>
  <c r="AL37" i="3"/>
  <c r="AL57" i="3"/>
  <c r="AL63" i="3"/>
  <c r="AL65" i="3"/>
  <c r="AL71" i="3"/>
  <c r="AL79" i="3"/>
  <c r="C13" i="21"/>
  <c r="E13" i="21"/>
  <c r="C15" i="21"/>
  <c r="E15" i="21"/>
  <c r="C17" i="21"/>
  <c r="E17" i="21"/>
  <c r="E18" i="21"/>
  <c r="C19" i="21"/>
  <c r="E19" i="21"/>
  <c r="C20" i="21"/>
  <c r="C21" i="21"/>
  <c r="E21" i="21"/>
  <c r="E22" i="21"/>
  <c r="C23" i="21"/>
  <c r="E23" i="21"/>
  <c r="C24" i="21"/>
  <c r="C25" i="21"/>
  <c r="E25" i="21"/>
  <c r="E26" i="21"/>
  <c r="C27" i="21"/>
  <c r="E27" i="21"/>
  <c r="C28" i="21"/>
  <c r="C29" i="21"/>
  <c r="E29" i="21"/>
  <c r="E30" i="21"/>
  <c r="C31" i="21"/>
  <c r="E31" i="21"/>
  <c r="C32" i="21"/>
  <c r="C33" i="21"/>
  <c r="E34" i="21"/>
  <c r="C35" i="21"/>
  <c r="E35" i="21"/>
  <c r="C36" i="21"/>
  <c r="C37" i="21"/>
  <c r="E37" i="21"/>
  <c r="C39" i="21"/>
  <c r="E39" i="21"/>
  <c r="C40" i="21"/>
  <c r="C41" i="21"/>
  <c r="E41" i="21"/>
  <c r="C42" i="21"/>
  <c r="E42" i="21"/>
  <c r="C43" i="21"/>
  <c r="C44" i="21"/>
  <c r="C45" i="21"/>
  <c r="E45" i="21"/>
  <c r="C47" i="21"/>
  <c r="E47" i="21"/>
  <c r="C48" i="21"/>
  <c r="C49" i="21"/>
  <c r="E49" i="21"/>
  <c r="E50" i="21"/>
  <c r="C51" i="21"/>
  <c r="E51" i="21"/>
  <c r="C52" i="21"/>
  <c r="E52" i="21"/>
  <c r="C53" i="21"/>
  <c r="E53" i="21"/>
  <c r="C54" i="21"/>
  <c r="E54" i="21"/>
  <c r="C55" i="21"/>
  <c r="E55" i="21"/>
  <c r="C56" i="21"/>
  <c r="C57" i="21"/>
  <c r="E57" i="21"/>
  <c r="C58" i="21"/>
  <c r="E58" i="21"/>
  <c r="C59" i="21"/>
  <c r="E59" i="21"/>
  <c r="C60" i="21"/>
  <c r="E60" i="21"/>
  <c r="C61" i="21"/>
  <c r="E61" i="21"/>
  <c r="E62" i="21"/>
  <c r="C63" i="21"/>
  <c r="E63" i="21"/>
  <c r="C64" i="21"/>
  <c r="E64" i="21"/>
  <c r="C65" i="21"/>
  <c r="E65" i="21"/>
  <c r="E66" i="21"/>
  <c r="C67" i="21"/>
  <c r="E67" i="21"/>
  <c r="C68" i="21"/>
  <c r="C69" i="21"/>
  <c r="E69" i="21"/>
  <c r="C70" i="21"/>
  <c r="E70" i="21"/>
  <c r="C71" i="21"/>
  <c r="E71" i="21"/>
  <c r="C72" i="21"/>
  <c r="E72" i="21"/>
  <c r="C73" i="21"/>
  <c r="E73" i="21"/>
  <c r="C74" i="21"/>
  <c r="E74" i="21"/>
  <c r="C75" i="21"/>
  <c r="E75" i="21"/>
  <c r="C76" i="21"/>
  <c r="E76" i="21"/>
  <c r="C77" i="21"/>
  <c r="C78" i="21"/>
  <c r="E78" i="21"/>
  <c r="C79" i="21"/>
  <c r="E79" i="21"/>
  <c r="C80" i="21"/>
  <c r="E80" i="21"/>
  <c r="C81" i="21"/>
  <c r="E81" i="21"/>
  <c r="C82" i="21"/>
  <c r="C83" i="21"/>
  <c r="E83" i="21"/>
  <c r="C84" i="21"/>
  <c r="C85" i="21"/>
  <c r="E85" i="21"/>
  <c r="C86" i="21"/>
  <c r="E86" i="21"/>
  <c r="C87" i="21"/>
  <c r="E87" i="21"/>
  <c r="C88" i="21"/>
  <c r="E88" i="21"/>
  <c r="C89" i="21"/>
  <c r="E89" i="21"/>
  <c r="C90" i="21"/>
  <c r="E90" i="21"/>
  <c r="C91" i="21"/>
  <c r="E91" i="21"/>
  <c r="C92" i="21"/>
  <c r="E92" i="21"/>
  <c r="C93" i="21"/>
  <c r="E93" i="21"/>
  <c r="C94" i="21"/>
  <c r="E94" i="21"/>
  <c r="C95" i="21"/>
  <c r="E95" i="21"/>
  <c r="C96" i="21"/>
  <c r="E96" i="21"/>
  <c r="C97" i="21"/>
  <c r="E97" i="21"/>
  <c r="C98" i="21"/>
  <c r="E98" i="21"/>
  <c r="C99" i="21"/>
  <c r="E99" i="21"/>
  <c r="C100" i="21"/>
  <c r="E100" i="21"/>
  <c r="C101" i="21"/>
  <c r="E101" i="21"/>
  <c r="E12" i="21"/>
  <c r="C12" i="21"/>
  <c r="AA12" i="3"/>
  <c r="AA13" i="3"/>
  <c r="AA18" i="3"/>
  <c r="AA21" i="3"/>
  <c r="AA23" i="3"/>
  <c r="AA24" i="3"/>
  <c r="AA25" i="3"/>
  <c r="AA28" i="3"/>
  <c r="AA29" i="3"/>
  <c r="AA33" i="3"/>
  <c r="AA39" i="3"/>
  <c r="AA41" i="3"/>
  <c r="AA53" i="3"/>
  <c r="AA54" i="3"/>
  <c r="AA56" i="3"/>
  <c r="AA59" i="3"/>
  <c r="AA61" i="3"/>
  <c r="AA63" i="3"/>
  <c r="AA67" i="3"/>
  <c r="AA69" i="3"/>
  <c r="AA71" i="3"/>
  <c r="AA72" i="3"/>
  <c r="AA73" i="3"/>
  <c r="AA75" i="3"/>
  <c r="AA79" i="3"/>
  <c r="AA81" i="3"/>
  <c r="AA83" i="3"/>
  <c r="AA87" i="3"/>
  <c r="AA89" i="3"/>
  <c r="AA91" i="3"/>
  <c r="AA95" i="3"/>
  <c r="AA11" i="3"/>
  <c r="AG15" i="3"/>
  <c r="AG16" i="3"/>
  <c r="AG18" i="3"/>
  <c r="AG19" i="3"/>
  <c r="AG20" i="3"/>
  <c r="AG26" i="3"/>
  <c r="AG29" i="3"/>
  <c r="AG33" i="3"/>
  <c r="AG39" i="3"/>
  <c r="AG41" i="3"/>
  <c r="AG42" i="3"/>
  <c r="AG53" i="3"/>
  <c r="AG57" i="3"/>
  <c r="AG59" i="3"/>
  <c r="AG61" i="3"/>
  <c r="AG62" i="3"/>
  <c r="AG63" i="3"/>
  <c r="AG67" i="3"/>
  <c r="AG71" i="3"/>
  <c r="AG73" i="3"/>
  <c r="AG75" i="3"/>
  <c r="AG77" i="3"/>
  <c r="AG78" i="3"/>
  <c r="AG79" i="3"/>
  <c r="AG83" i="3"/>
  <c r="AG87" i="3"/>
  <c r="AG89" i="3"/>
  <c r="AG91" i="3"/>
  <c r="AG95" i="3"/>
  <c r="AG97" i="3"/>
  <c r="P1" i="5"/>
  <c r="D6" i="17"/>
  <c r="K20" i="17"/>
  <c r="K21" i="17"/>
  <c r="K22" i="17"/>
  <c r="N13" i="17"/>
  <c r="G13" i="17"/>
  <c r="N12" i="17"/>
  <c r="G12" i="17"/>
  <c r="N11" i="17"/>
  <c r="G11" i="17"/>
  <c r="N10" i="17"/>
  <c r="G10" i="17"/>
  <c r="M9" i="17"/>
  <c r="N9" i="17"/>
  <c r="G9" i="17"/>
  <c r="L13" i="17"/>
  <c r="C13" i="17"/>
  <c r="L12" i="17"/>
  <c r="C12" i="17"/>
  <c r="L11" i="17"/>
  <c r="C11" i="17"/>
  <c r="L10" i="17"/>
  <c r="C10" i="17"/>
  <c r="K9" i="17"/>
  <c r="L9" i="17"/>
  <c r="C9" i="17"/>
  <c r="A3" i="17"/>
  <c r="M16" i="17"/>
  <c r="N16" i="17"/>
  <c r="AB71" i="3"/>
  <c r="AB73" i="3"/>
  <c r="C5" i="17"/>
  <c r="C23" i="17"/>
  <c r="C27" i="17"/>
  <c r="C26" i="17"/>
  <c r="B27" i="17"/>
  <c r="B26" i="17"/>
  <c r="B6" i="17"/>
  <c r="X8" i="5"/>
  <c r="R8" i="5"/>
  <c r="L8" i="5"/>
  <c r="F8" i="5"/>
  <c r="D2" i="21"/>
  <c r="G3" i="17"/>
  <c r="M17" i="17"/>
  <c r="M18" i="17"/>
  <c r="M20" i="17"/>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8" i="21"/>
  <c r="M79" i="21"/>
  <c r="M80" i="21"/>
  <c r="M81" i="21"/>
  <c r="M82" i="21"/>
  <c r="M83" i="21"/>
  <c r="M84" i="21"/>
  <c r="M85" i="21"/>
  <c r="M86" i="21"/>
  <c r="M87" i="21"/>
  <c r="M88" i="21"/>
  <c r="M89" i="21"/>
  <c r="M90" i="21"/>
  <c r="M91" i="21"/>
  <c r="M92" i="21"/>
  <c r="M93" i="21"/>
  <c r="M94" i="21"/>
  <c r="M95" i="21"/>
  <c r="M96" i="21"/>
  <c r="M97" i="21"/>
  <c r="M98" i="21"/>
  <c r="M99" i="21"/>
  <c r="M100" i="21"/>
  <c r="M101" i="21"/>
  <c r="D96" i="21"/>
  <c r="D92" i="21"/>
  <c r="D90" i="21"/>
  <c r="D88" i="21"/>
  <c r="D86" i="21"/>
  <c r="E84" i="21"/>
  <c r="D84" i="21"/>
  <c r="E82" i="21"/>
  <c r="D80" i="21"/>
  <c r="E77" i="21"/>
  <c r="D76" i="21"/>
  <c r="D72" i="21"/>
  <c r="D69" i="21"/>
  <c r="E68" i="21"/>
  <c r="D68" i="21"/>
  <c r="D66" i="21"/>
  <c r="D64" i="21"/>
  <c r="D60" i="21"/>
  <c r="E56" i="21"/>
  <c r="D54" i="21"/>
  <c r="D50" i="21"/>
  <c r="D49" i="21"/>
  <c r="E48" i="21"/>
  <c r="E46" i="21"/>
  <c r="D46" i="21"/>
  <c r="D45" i="21"/>
  <c r="E44" i="21"/>
  <c r="E43" i="21"/>
  <c r="E40" i="21"/>
  <c r="D40" i="21"/>
  <c r="E38" i="21"/>
  <c r="E36" i="21"/>
  <c r="E33" i="21"/>
  <c r="E32" i="21"/>
  <c r="E28" i="21"/>
  <c r="D28" i="21"/>
  <c r="D25" i="21"/>
  <c r="E24" i="21"/>
  <c r="D21" i="21"/>
  <c r="E20" i="21"/>
  <c r="D19" i="21"/>
  <c r="E16" i="21"/>
  <c r="E14" i="21"/>
  <c r="D12" i="21"/>
  <c r="I10" i="21"/>
  <c r="I9" i="21"/>
  <c r="G13" i="21"/>
  <c r="C14" i="21"/>
  <c r="G14" i="21"/>
  <c r="G15" i="21"/>
  <c r="C16" i="21"/>
  <c r="G16" i="21"/>
  <c r="G17" i="21"/>
  <c r="C18" i="21"/>
  <c r="G18" i="21"/>
  <c r="G19" i="21"/>
  <c r="G20" i="21"/>
  <c r="G21" i="21"/>
  <c r="C22" i="21"/>
  <c r="G22" i="21"/>
  <c r="G23" i="21"/>
  <c r="G24" i="21"/>
  <c r="G25" i="21"/>
  <c r="C26" i="21"/>
  <c r="G26" i="21"/>
  <c r="G27" i="21"/>
  <c r="G28" i="21"/>
  <c r="G29" i="21"/>
  <c r="C30" i="21"/>
  <c r="G30" i="21"/>
  <c r="G31" i="21"/>
  <c r="G32" i="21"/>
  <c r="G33" i="21"/>
  <c r="C34" i="21"/>
  <c r="G34" i="21"/>
  <c r="G35" i="21"/>
  <c r="G36" i="21"/>
  <c r="G37" i="21"/>
  <c r="C38" i="21"/>
  <c r="G38" i="21"/>
  <c r="G39" i="21"/>
  <c r="G40" i="21"/>
  <c r="G41" i="21"/>
  <c r="G42" i="21"/>
  <c r="G43" i="21"/>
  <c r="G44" i="21"/>
  <c r="G45" i="21"/>
  <c r="C46" i="21"/>
  <c r="G46" i="21"/>
  <c r="G47" i="21"/>
  <c r="G48" i="21"/>
  <c r="G49" i="21"/>
  <c r="C50" i="21"/>
  <c r="G50" i="21"/>
  <c r="G51" i="21"/>
  <c r="G52" i="21"/>
  <c r="G53" i="21"/>
  <c r="G54" i="21"/>
  <c r="G55" i="21"/>
  <c r="G56" i="21"/>
  <c r="G57" i="21"/>
  <c r="G58" i="21"/>
  <c r="G59" i="21"/>
  <c r="G60" i="21"/>
  <c r="G61" i="21"/>
  <c r="C62" i="21"/>
  <c r="G62" i="21"/>
  <c r="G63" i="21"/>
  <c r="G64" i="21"/>
  <c r="G65" i="21"/>
  <c r="C66"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2" i="21"/>
  <c r="F24" i="17"/>
  <c r="N17" i="17"/>
  <c r="N18" i="17"/>
  <c r="N20" i="17"/>
  <c r="L18" i="17"/>
  <c r="L20" i="17"/>
  <c r="L16" i="17"/>
  <c r="L17" i="17"/>
  <c r="Y12" i="3"/>
  <c r="X12" i="3"/>
  <c r="AI16" i="3"/>
  <c r="AI18" i="3"/>
  <c r="AI22" i="3"/>
  <c r="AI27" i="3"/>
  <c r="AI32" i="3"/>
  <c r="AI33" i="3"/>
  <c r="AI34" i="3"/>
  <c r="AI39" i="3"/>
  <c r="AI41" i="3"/>
  <c r="AI44" i="3"/>
  <c r="AI50" i="3"/>
  <c r="AI53" i="3"/>
  <c r="AI56" i="3"/>
  <c r="AI57" i="3"/>
  <c r="AI59" i="3"/>
  <c r="AI63" i="3"/>
  <c r="AI65" i="3"/>
  <c r="AI67" i="3"/>
  <c r="AI71" i="3"/>
  <c r="AI72" i="3"/>
  <c r="AI73" i="3"/>
  <c r="AI75" i="3"/>
  <c r="AI79" i="3"/>
  <c r="AI81" i="3"/>
  <c r="AI83" i="3"/>
  <c r="AI87" i="3"/>
  <c r="AI88" i="3"/>
  <c r="AI91" i="3"/>
  <c r="AI95" i="3"/>
  <c r="AI97" i="3"/>
  <c r="AI98" i="3"/>
  <c r="AC14" i="3"/>
  <c r="AC16" i="3"/>
  <c r="AC18" i="3"/>
  <c r="AC26" i="3"/>
  <c r="AC27" i="3"/>
  <c r="AC32" i="3"/>
  <c r="AC33" i="3"/>
  <c r="AC34" i="3"/>
  <c r="AC39" i="3"/>
  <c r="AC41" i="3"/>
  <c r="AC43" i="3"/>
  <c r="AC45" i="3"/>
  <c r="AC47" i="3"/>
  <c r="AC49" i="3"/>
  <c r="AC51" i="3"/>
  <c r="AC54" i="3"/>
  <c r="AC55" i="3"/>
  <c r="AC57" i="3"/>
  <c r="AC59" i="3"/>
  <c r="AC61" i="3"/>
  <c r="AC62" i="3"/>
  <c r="AC63" i="3"/>
  <c r="AC65" i="3"/>
  <c r="AC66" i="3"/>
  <c r="AC67" i="3"/>
  <c r="AC71" i="3"/>
  <c r="AC73" i="3"/>
  <c r="AC75" i="3"/>
  <c r="AC77" i="3"/>
  <c r="AC79" i="3"/>
  <c r="AC81" i="3"/>
  <c r="AC83" i="3"/>
  <c r="AC86" i="3"/>
  <c r="AC87" i="3"/>
  <c r="AC89" i="3"/>
  <c r="AC91" i="3"/>
  <c r="AC95" i="3"/>
  <c r="AC97" i="3"/>
  <c r="AH11" i="3"/>
  <c r="AK14" i="3"/>
  <c r="AK18" i="3"/>
  <c r="AK22" i="3"/>
  <c r="AK25" i="3"/>
  <c r="AK30" i="3"/>
  <c r="AK35" i="3"/>
  <c r="AK37" i="3"/>
  <c r="AK39" i="3"/>
  <c r="AK41" i="3"/>
  <c r="AK42" i="3"/>
  <c r="AK43" i="3"/>
  <c r="AK45" i="3"/>
  <c r="AK47" i="3"/>
  <c r="AK50" i="3"/>
  <c r="AK51" i="3"/>
  <c r="AK53" i="3"/>
  <c r="AK55" i="3"/>
  <c r="AK57" i="3"/>
  <c r="AK59" i="3"/>
  <c r="AK61" i="3"/>
  <c r="AK62" i="3"/>
  <c r="AK63" i="3"/>
  <c r="AK67" i="3"/>
  <c r="AK69" i="3"/>
  <c r="AK71" i="3"/>
  <c r="AK73" i="3"/>
  <c r="AK74" i="3"/>
  <c r="AK75" i="3"/>
  <c r="AK77" i="3"/>
  <c r="AK79" i="3"/>
  <c r="AK82" i="3"/>
  <c r="AK83" i="3"/>
  <c r="AK85" i="3"/>
  <c r="AK87" i="3"/>
  <c r="AK89" i="3"/>
  <c r="AK91" i="3"/>
  <c r="AK94" i="3"/>
  <c r="AK95" i="3"/>
  <c r="AK97" i="3"/>
  <c r="AK99" i="3"/>
  <c r="AE12" i="3"/>
  <c r="AE13" i="3"/>
  <c r="AE14" i="3"/>
  <c r="AE18" i="3"/>
  <c r="AE24" i="3"/>
  <c r="AE27" i="3"/>
  <c r="AE28" i="3"/>
  <c r="AE32" i="3"/>
  <c r="AE33" i="3"/>
  <c r="AE39" i="3"/>
  <c r="AE41" i="3"/>
  <c r="AE43" i="3"/>
  <c r="AE45" i="3"/>
  <c r="AE46" i="3"/>
  <c r="AE47" i="3"/>
  <c r="AE49" i="3"/>
  <c r="AE50" i="3"/>
  <c r="AE51" i="3"/>
  <c r="AE53" i="3"/>
  <c r="AE55" i="3"/>
  <c r="AE57" i="3"/>
  <c r="AE59" i="3"/>
  <c r="AE61" i="3"/>
  <c r="AE62" i="3"/>
  <c r="AE63" i="3"/>
  <c r="AE65" i="3"/>
  <c r="AE66" i="3"/>
  <c r="AE67" i="3"/>
  <c r="AE69" i="3"/>
  <c r="AE71" i="3"/>
  <c r="AE73" i="3"/>
  <c r="AE75" i="3"/>
  <c r="AE77" i="3"/>
  <c r="AE78" i="3"/>
  <c r="AE79" i="3"/>
  <c r="AE81" i="3"/>
  <c r="AE82" i="3"/>
  <c r="AE83" i="3"/>
  <c r="AE85" i="3"/>
  <c r="AE87" i="3"/>
  <c r="AE89" i="3"/>
  <c r="AE91" i="3"/>
  <c r="AE95" i="3"/>
  <c r="AE97" i="3"/>
  <c r="AK11" i="3"/>
  <c r="AJ97" i="3"/>
  <c r="AJ96" i="3"/>
  <c r="AJ95" i="3"/>
  <c r="AJ93" i="3"/>
  <c r="AJ92" i="3"/>
  <c r="AJ91" i="3"/>
  <c r="AJ89" i="3"/>
  <c r="AJ88" i="3"/>
  <c r="AJ87" i="3"/>
  <c r="AJ85" i="3"/>
  <c r="AJ84" i="3"/>
  <c r="AJ83" i="3"/>
  <c r="AJ81" i="3"/>
  <c r="AJ80" i="3"/>
  <c r="AJ79" i="3"/>
  <c r="AJ77" i="3"/>
  <c r="AJ76" i="3"/>
  <c r="AJ75" i="3"/>
  <c r="AJ73" i="3"/>
  <c r="AJ72" i="3"/>
  <c r="AJ71" i="3"/>
  <c r="AJ69" i="3"/>
  <c r="AJ68" i="3"/>
  <c r="AJ67" i="3"/>
  <c r="AJ65" i="3"/>
  <c r="AJ64" i="3"/>
  <c r="AJ63" i="3"/>
  <c r="AJ61" i="3"/>
  <c r="AJ60" i="3"/>
  <c r="AJ59" i="3"/>
  <c r="AJ57" i="3"/>
  <c r="AJ56" i="3"/>
  <c r="AJ55" i="3"/>
  <c r="AJ53" i="3"/>
  <c r="AJ52" i="3"/>
  <c r="AJ51" i="3"/>
  <c r="AJ49" i="3"/>
  <c r="AJ48" i="3"/>
  <c r="AJ47" i="3"/>
  <c r="AJ45" i="3"/>
  <c r="AJ44" i="3"/>
  <c r="AJ43" i="3"/>
  <c r="AJ41" i="3"/>
  <c r="AJ40" i="3"/>
  <c r="AJ39" i="3"/>
  <c r="AJ37" i="3"/>
  <c r="AJ36" i="3"/>
  <c r="AJ33" i="3"/>
  <c r="AJ30" i="3"/>
  <c r="AJ28" i="3"/>
  <c r="AJ26" i="3"/>
  <c r="AJ24" i="3"/>
  <c r="AJ20" i="3"/>
  <c r="AJ19" i="3"/>
  <c r="AJ18" i="3"/>
  <c r="AJ16" i="3"/>
  <c r="AJ15" i="3"/>
  <c r="AJ14" i="3"/>
  <c r="AJ12" i="3"/>
  <c r="AJ11" i="3"/>
  <c r="AH99" i="3"/>
  <c r="AH97" i="3"/>
  <c r="AH95" i="3"/>
  <c r="AH92" i="3"/>
  <c r="AH91" i="3"/>
  <c r="AH90" i="3"/>
  <c r="AH89" i="3"/>
  <c r="AH88" i="3"/>
  <c r="AH87" i="3"/>
  <c r="AH86" i="3"/>
  <c r="AH85" i="3"/>
  <c r="AH84" i="3"/>
  <c r="AH83" i="3"/>
  <c r="AH82" i="3"/>
  <c r="AH81"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33" i="3"/>
  <c r="AH32" i="3"/>
  <c r="AH30" i="3"/>
  <c r="AH28" i="3"/>
  <c r="AH26" i="3"/>
  <c r="AH24" i="3"/>
  <c r="AH20" i="3"/>
  <c r="AH18" i="3"/>
  <c r="AH14" i="3"/>
  <c r="AH13" i="3"/>
  <c r="AH12" i="3"/>
  <c r="AD12" i="3"/>
  <c r="AB13" i="3"/>
  <c r="AB14" i="3"/>
  <c r="AD14" i="3"/>
  <c r="AD15" i="3"/>
  <c r="AB16" i="3"/>
  <c r="AD17" i="3"/>
  <c r="AB18" i="3"/>
  <c r="AD18" i="3"/>
  <c r="AD19" i="3"/>
  <c r="AB20" i="3"/>
  <c r="AD20" i="3"/>
  <c r="AD21" i="3"/>
  <c r="AB22" i="3"/>
  <c r="AD22" i="3"/>
  <c r="AB24" i="3"/>
  <c r="AD24" i="3"/>
  <c r="AD25" i="3"/>
  <c r="AD26" i="3"/>
  <c r="AB27" i="3"/>
  <c r="AB28" i="3"/>
  <c r="AD28" i="3"/>
  <c r="AD29" i="3"/>
  <c r="AB30" i="3"/>
  <c r="AD31" i="3"/>
  <c r="AB33" i="3"/>
  <c r="AD33" i="3"/>
  <c r="AB34" i="3"/>
  <c r="AD34" i="3"/>
  <c r="AD36" i="3"/>
  <c r="AB37" i="3"/>
  <c r="AD37" i="3"/>
  <c r="AB38" i="3"/>
  <c r="AD38" i="3"/>
  <c r="AB39" i="3"/>
  <c r="AD39" i="3"/>
  <c r="AD40" i="3"/>
  <c r="AB41" i="3"/>
  <c r="AD41" i="3"/>
  <c r="AB42" i="3"/>
  <c r="AD42" i="3"/>
  <c r="AB43" i="3"/>
  <c r="AD43" i="3"/>
  <c r="AD44" i="3"/>
  <c r="AB45" i="3"/>
  <c r="AD45" i="3"/>
  <c r="AD46" i="3"/>
  <c r="AB47" i="3"/>
  <c r="AD47" i="3"/>
  <c r="AD48" i="3"/>
  <c r="AB49" i="3"/>
  <c r="AD49" i="3"/>
  <c r="AB50" i="3"/>
  <c r="AB51" i="3"/>
  <c r="AD51" i="3"/>
  <c r="AD52" i="3"/>
  <c r="AB53" i="3"/>
  <c r="AD53" i="3"/>
  <c r="AB54" i="3"/>
  <c r="AD54" i="3"/>
  <c r="AB55" i="3"/>
  <c r="AD55" i="3"/>
  <c r="AD56" i="3"/>
  <c r="AB57" i="3"/>
  <c r="AD57" i="3"/>
  <c r="AB58" i="3"/>
  <c r="AD58" i="3"/>
  <c r="AB59" i="3"/>
  <c r="AD59" i="3"/>
  <c r="AD60" i="3"/>
  <c r="AB61" i="3"/>
  <c r="AD61" i="3"/>
  <c r="AD62" i="3"/>
  <c r="AB63" i="3"/>
  <c r="AD63" i="3"/>
  <c r="AD64" i="3"/>
  <c r="AB65" i="3"/>
  <c r="AD65" i="3"/>
  <c r="AB66" i="3"/>
  <c r="AB67" i="3"/>
  <c r="AD67" i="3"/>
  <c r="AD68" i="3"/>
  <c r="AD69" i="3"/>
  <c r="AD70" i="3"/>
  <c r="AD71" i="3"/>
  <c r="AD72" i="3"/>
  <c r="AD73" i="3"/>
  <c r="AB74" i="3"/>
  <c r="AD74" i="3"/>
  <c r="AB75" i="3"/>
  <c r="AD75" i="3"/>
  <c r="AB77" i="3"/>
  <c r="AD77" i="3"/>
  <c r="AB78" i="3"/>
  <c r="AB79" i="3"/>
  <c r="AD79" i="3"/>
  <c r="AB81" i="3"/>
  <c r="AD81" i="3"/>
  <c r="AB82" i="3"/>
  <c r="AD82" i="3"/>
  <c r="AB83" i="3"/>
  <c r="AD83" i="3"/>
  <c r="AB85" i="3"/>
  <c r="AD85" i="3"/>
  <c r="AB86" i="3"/>
  <c r="AB87" i="3"/>
  <c r="AD87" i="3"/>
  <c r="AB89" i="3"/>
  <c r="AD89" i="3"/>
  <c r="AB90" i="3"/>
  <c r="AD90" i="3"/>
  <c r="AB91" i="3"/>
  <c r="AD91" i="3"/>
  <c r="AB94" i="3"/>
  <c r="AD94" i="3"/>
  <c r="AB95" i="3"/>
  <c r="AD95" i="3"/>
  <c r="AB96" i="3"/>
  <c r="AB97" i="3"/>
  <c r="AD97" i="3"/>
  <c r="AD98" i="3"/>
  <c r="AD11" i="3"/>
  <c r="AL95" i="3"/>
  <c r="AL47" i="3"/>
  <c r="AF87" i="3"/>
  <c r="AP95" i="3"/>
  <c r="AP68" i="3"/>
  <c r="AP52" i="3"/>
  <c r="AP18" i="3"/>
  <c r="D85" i="21"/>
  <c r="AL87" i="3"/>
  <c r="AL64" i="3"/>
  <c r="AL39" i="3"/>
  <c r="AL14" i="3"/>
  <c r="AF71" i="3"/>
  <c r="AF55" i="3"/>
  <c r="AP87" i="3"/>
  <c r="AP63" i="3"/>
  <c r="AP44" i="3"/>
  <c r="AL18" i="3"/>
  <c r="AP100" i="3"/>
  <c r="AH31" i="3"/>
  <c r="AK27" i="3"/>
  <c r="AA27" i="3"/>
  <c r="AT98" i="3"/>
  <c r="AK98" i="3"/>
  <c r="AT90" i="3"/>
  <c r="AC90" i="3"/>
  <c r="D71" i="21"/>
  <c r="AG70" i="3"/>
  <c r="AK70" i="3"/>
  <c r="D63" i="21"/>
  <c r="AG54" i="3"/>
  <c r="D55" i="21"/>
  <c r="AI54" i="3"/>
  <c r="AK54" i="3"/>
  <c r="AT42" i="3"/>
  <c r="AC42" i="3"/>
  <c r="AF38" i="3"/>
  <c r="AA38" i="3"/>
  <c r="AK38" i="3"/>
  <c r="AT20" i="3"/>
  <c r="AK20" i="3"/>
  <c r="AE20" i="3"/>
  <c r="AT16" i="3"/>
  <c r="AA16" i="3"/>
  <c r="AF16" i="3"/>
  <c r="D17" i="21"/>
  <c r="AT12" i="3"/>
  <c r="AG12" i="3"/>
  <c r="AP12" i="3"/>
  <c r="D13" i="21"/>
  <c r="AI12" i="3"/>
  <c r="AC12" i="3"/>
  <c r="AB98" i="3"/>
  <c r="AD86" i="3"/>
  <c r="AD78" i="3"/>
  <c r="AD66" i="3"/>
  <c r="AB62" i="3"/>
  <c r="AD50" i="3"/>
  <c r="AB46" i="3"/>
  <c r="AD30" i="3"/>
  <c r="AB26" i="3"/>
  <c r="AD23" i="3"/>
  <c r="AD16" i="3"/>
  <c r="AB12" i="3"/>
  <c r="AH16" i="3"/>
  <c r="AH22" i="3"/>
  <c r="AH27" i="3"/>
  <c r="AH98" i="3"/>
  <c r="AJ13" i="3"/>
  <c r="AJ17" i="3"/>
  <c r="AJ22" i="3"/>
  <c r="AJ27" i="3"/>
  <c r="AJ38" i="3"/>
  <c r="AJ42" i="3"/>
  <c r="AJ46" i="3"/>
  <c r="AJ50" i="3"/>
  <c r="AJ54" i="3"/>
  <c r="AJ58" i="3"/>
  <c r="AJ62" i="3"/>
  <c r="AJ66" i="3"/>
  <c r="AJ70" i="3"/>
  <c r="AJ74" i="3"/>
  <c r="AJ78" i="3"/>
  <c r="AJ82" i="3"/>
  <c r="AJ86" i="3"/>
  <c r="AJ90" i="3"/>
  <c r="AJ94" i="3"/>
  <c r="AJ98" i="3"/>
  <c r="AE70" i="3"/>
  <c r="AE54" i="3"/>
  <c r="AE38" i="3"/>
  <c r="AE30" i="3"/>
  <c r="AE23" i="3"/>
  <c r="AE16" i="3"/>
  <c r="AK78" i="3"/>
  <c r="AK66" i="3"/>
  <c r="AK46" i="3"/>
  <c r="AK34" i="3"/>
  <c r="AK17" i="3"/>
  <c r="AK12" i="3"/>
  <c r="AC78" i="3"/>
  <c r="AC46" i="3"/>
  <c r="AC22" i="3"/>
  <c r="AI20" i="3"/>
  <c r="D32" i="21"/>
  <c r="D35" i="21"/>
  <c r="AG82" i="3"/>
  <c r="AA20" i="3"/>
  <c r="AL50" i="3"/>
  <c r="AL27" i="3"/>
  <c r="AP11" i="3"/>
  <c r="AL11" i="3"/>
  <c r="AO11" i="3"/>
  <c r="AO12" i="3"/>
  <c r="AO13" i="3"/>
  <c r="AI11" i="3"/>
  <c r="AF97" i="3"/>
  <c r="AL97" i="3"/>
  <c r="AA97" i="3"/>
  <c r="D98" i="21"/>
  <c r="AA93" i="3"/>
  <c r="D94" i="21"/>
  <c r="AF89" i="3"/>
  <c r="AI89" i="3"/>
  <c r="AP89" i="3"/>
  <c r="AP85" i="3"/>
  <c r="AA85" i="3"/>
  <c r="AG85" i="3"/>
  <c r="AI85" i="3"/>
  <c r="AC85" i="3"/>
  <c r="AF81" i="3"/>
  <c r="AG81" i="3"/>
  <c r="AK81" i="3"/>
  <c r="D78" i="21"/>
  <c r="AA77" i="3"/>
  <c r="AI77" i="3"/>
  <c r="D70" i="21"/>
  <c r="AG69" i="3"/>
  <c r="AB69" i="3"/>
  <c r="AI69" i="3"/>
  <c r="AC69" i="3"/>
  <c r="AF65" i="3"/>
  <c r="AA65" i="3"/>
  <c r="AG65" i="3"/>
  <c r="AK65" i="3"/>
  <c r="AI61" i="3"/>
  <c r="D62" i="21"/>
  <c r="AF57" i="3"/>
  <c r="AA57" i="3"/>
  <c r="D58" i="21"/>
  <c r="AC53" i="3"/>
  <c r="AF49" i="3"/>
  <c r="AA49" i="3"/>
  <c r="AG49" i="3"/>
  <c r="AI49" i="3"/>
  <c r="AK49" i="3"/>
  <c r="AL45" i="3"/>
  <c r="AA45" i="3"/>
  <c r="AG45" i="3"/>
  <c r="AI45" i="3"/>
  <c r="AF41" i="3"/>
  <c r="D42" i="21"/>
  <c r="AA37" i="3"/>
  <c r="AG37" i="3"/>
  <c r="D38" i="21"/>
  <c r="AI37" i="3"/>
  <c r="AC37" i="3"/>
  <c r="AE37" i="3"/>
  <c r="AF33" i="3"/>
  <c r="D34" i="21"/>
  <c r="AP33" i="3"/>
  <c r="AK33" i="3"/>
  <c r="AI31" i="3"/>
  <c r="AF31" i="3"/>
  <c r="AL31" i="3"/>
  <c r="AC31" i="3"/>
  <c r="AE31" i="3"/>
  <c r="D24" i="21"/>
  <c r="AI23" i="3"/>
  <c r="AF23" i="3"/>
  <c r="AL23" i="3"/>
  <c r="AG23" i="3"/>
  <c r="AC23" i="3"/>
  <c r="AJ31" i="3"/>
  <c r="AE17" i="3"/>
  <c r="AI13" i="3"/>
  <c r="AD27" i="3"/>
  <c r="AB23" i="3"/>
  <c r="AD13" i="3"/>
  <c r="AH23" i="3"/>
  <c r="AJ23" i="3"/>
  <c r="AJ34" i="3"/>
  <c r="AE90" i="3"/>
  <c r="AE58" i="3"/>
  <c r="AE42" i="3"/>
  <c r="AE34" i="3"/>
  <c r="AE22" i="3"/>
  <c r="AK90" i="3"/>
  <c r="AK31" i="3"/>
  <c r="AK23" i="3"/>
  <c r="AK16" i="3"/>
  <c r="AC70" i="3"/>
  <c r="AC38" i="3"/>
  <c r="AC30" i="3"/>
  <c r="AC20" i="3"/>
  <c r="D79" i="21"/>
  <c r="AG27" i="3"/>
  <c r="AL85" i="3"/>
  <c r="AT17" i="3"/>
  <c r="AG17" i="3"/>
  <c r="D18" i="21"/>
  <c r="AI17" i="3"/>
  <c r="AA17" i="3"/>
  <c r="AC17" i="3"/>
  <c r="AF27" i="3"/>
  <c r="AT13" i="3"/>
  <c r="D14" i="21"/>
  <c r="AG13" i="3"/>
  <c r="AB31" i="3"/>
  <c r="AB17" i="3"/>
  <c r="AK13" i="3"/>
  <c r="AG31" i="3"/>
  <c r="D95" i="21"/>
  <c r="AG94" i="3"/>
  <c r="D87" i="21"/>
  <c r="AK86" i="3"/>
  <c r="AT82" i="3"/>
  <c r="AL82" i="3"/>
  <c r="AT74" i="3"/>
  <c r="AG74" i="3"/>
  <c r="AC74" i="3"/>
  <c r="AT66" i="3"/>
  <c r="D67" i="21"/>
  <c r="AT58" i="3"/>
  <c r="AG58" i="3"/>
  <c r="AC58" i="3"/>
  <c r="AT50" i="3"/>
  <c r="AP50" i="3"/>
  <c r="AT30" i="3"/>
  <c r="AF30" i="3"/>
  <c r="AL30" i="3"/>
  <c r="D31" i="21"/>
  <c r="AA30" i="3"/>
  <c r="AG30" i="3"/>
  <c r="AT26" i="3"/>
  <c r="AP26" i="3"/>
  <c r="AF26" i="3"/>
  <c r="D27" i="21"/>
  <c r="AA26" i="3"/>
  <c r="AI26" i="3"/>
  <c r="AK26" i="3"/>
  <c r="AE26" i="3"/>
  <c r="AT22" i="3"/>
  <c r="AF22" i="3"/>
  <c r="AL22" i="3"/>
  <c r="AG22" i="3"/>
  <c r="AA22" i="3"/>
  <c r="D23" i="21"/>
  <c r="AB100" i="3"/>
  <c r="AB92" i="3"/>
  <c r="AB88" i="3"/>
  <c r="AB84" i="3"/>
  <c r="AB80" i="3"/>
  <c r="AB76" i="3"/>
  <c r="AD32" i="3"/>
  <c r="AJ21" i="3"/>
  <c r="AJ25" i="3"/>
  <c r="AJ29" i="3"/>
  <c r="AK92" i="3"/>
  <c r="AK88" i="3"/>
  <c r="AK84" i="3"/>
  <c r="AK80" i="3"/>
  <c r="AK76" i="3"/>
  <c r="AK72" i="3"/>
  <c r="AK68" i="3"/>
  <c r="AK64" i="3"/>
  <c r="AK60" i="3"/>
  <c r="AK56" i="3"/>
  <c r="AK52" i="3"/>
  <c r="AK48" i="3"/>
  <c r="AK44" i="3"/>
  <c r="AK40" i="3"/>
  <c r="AK36" i="3"/>
  <c r="AK32" i="3"/>
  <c r="AC25" i="3"/>
  <c r="AI80" i="3"/>
  <c r="AI64" i="3"/>
  <c r="AI48" i="3"/>
  <c r="AI40" i="3"/>
  <c r="AI25" i="3"/>
  <c r="D30" i="21"/>
  <c r="D41" i="21"/>
  <c r="D53" i="21"/>
  <c r="D73" i="21"/>
  <c r="D81" i="21"/>
  <c r="AG100" i="3"/>
  <c r="AG21" i="3"/>
  <c r="AA80" i="3"/>
  <c r="AA64" i="3"/>
  <c r="AL61" i="3"/>
  <c r="AL53" i="3"/>
  <c r="AL48" i="3"/>
  <c r="AL41" i="3"/>
  <c r="AL25" i="3"/>
  <c r="AL20" i="3"/>
  <c r="AL12" i="3"/>
  <c r="AF88" i="3"/>
  <c r="AF72" i="3"/>
  <c r="AF60" i="3"/>
  <c r="AP96" i="3"/>
  <c r="AP72" i="3"/>
  <c r="AP64" i="3"/>
  <c r="AP56" i="3"/>
  <c r="AP49" i="3"/>
  <c r="AP37" i="3"/>
  <c r="AP30" i="3"/>
  <c r="AP22" i="3"/>
  <c r="AP16" i="3"/>
  <c r="AT29" i="3"/>
  <c r="AT21" i="3"/>
  <c r="AD96" i="3"/>
  <c r="AB32" i="3"/>
  <c r="AH15" i="3"/>
  <c r="AH19" i="3"/>
  <c r="AH96" i="3"/>
  <c r="AH100" i="3"/>
  <c r="AJ100" i="3"/>
  <c r="AE96" i="3"/>
  <c r="AE29" i="3"/>
  <c r="AE25" i="3"/>
  <c r="AE21" i="3"/>
  <c r="AK100" i="3"/>
  <c r="AK96" i="3"/>
  <c r="AK21" i="3"/>
  <c r="AC96" i="3"/>
  <c r="AC29" i="3"/>
  <c r="AI84" i="3"/>
  <c r="AI68" i="3"/>
  <c r="AI52" i="3"/>
  <c r="AI29" i="3"/>
  <c r="AI19" i="3"/>
  <c r="AI15" i="3"/>
  <c r="D22" i="21"/>
  <c r="D33" i="21"/>
  <c r="D61" i="21"/>
  <c r="D65" i="21"/>
  <c r="D77" i="21"/>
  <c r="F103" i="3"/>
  <c r="AG52" i="3"/>
  <c r="AG44" i="3"/>
  <c r="AG25" i="3"/>
  <c r="AA68" i="3"/>
  <c r="AA52" i="3"/>
  <c r="AA44" i="3"/>
  <c r="AL60" i="3"/>
  <c r="AL52" i="3"/>
  <c r="AL29" i="3"/>
  <c r="AF100" i="3"/>
  <c r="AF76" i="3"/>
  <c r="AF44" i="3"/>
  <c r="AP80" i="3"/>
  <c r="AP48" i="3"/>
  <c r="AP29" i="3"/>
  <c r="AP21" i="3"/>
  <c r="AD100" i="3"/>
  <c r="AD92" i="3"/>
  <c r="AD88" i="3"/>
  <c r="AD84" i="3"/>
  <c r="AD80" i="3"/>
  <c r="AD76" i="3"/>
  <c r="AB68" i="3"/>
  <c r="AB64" i="3"/>
  <c r="AB60" i="3"/>
  <c r="AB56" i="3"/>
  <c r="AB52" i="3"/>
  <c r="AB48" i="3"/>
  <c r="AB44" i="3"/>
  <c r="AB40" i="3"/>
  <c r="AB36" i="3"/>
  <c r="AB29" i="3"/>
  <c r="AB25" i="3"/>
  <c r="AB21" i="3"/>
  <c r="AB19" i="3"/>
  <c r="AB15" i="3"/>
  <c r="AH21" i="3"/>
  <c r="AH25" i="3"/>
  <c r="AH29" i="3"/>
  <c r="AJ32" i="3"/>
  <c r="AE100" i="3"/>
  <c r="AE92" i="3"/>
  <c r="AE88" i="3"/>
  <c r="AE84" i="3"/>
  <c r="AE80" i="3"/>
  <c r="AE76" i="3"/>
  <c r="AE72" i="3"/>
  <c r="AE68" i="3"/>
  <c r="AE64" i="3"/>
  <c r="AE60" i="3"/>
  <c r="AE56" i="3"/>
  <c r="AE52" i="3"/>
  <c r="AE48" i="3"/>
  <c r="AE44" i="3"/>
  <c r="AE40" i="3"/>
  <c r="AE36" i="3"/>
  <c r="AK29" i="3"/>
  <c r="AC100" i="3"/>
  <c r="AC92" i="3"/>
  <c r="AC88" i="3"/>
  <c r="AC84" i="3"/>
  <c r="AC80" i="3"/>
  <c r="AC76" i="3"/>
  <c r="AC72" i="3"/>
  <c r="AC68" i="3"/>
  <c r="AC64" i="3"/>
  <c r="AC60" i="3"/>
  <c r="AC56" i="3"/>
  <c r="AC52" i="3"/>
  <c r="AC48" i="3"/>
  <c r="AC44" i="3"/>
  <c r="AC40" i="3"/>
  <c r="AC36" i="3"/>
  <c r="AC21" i="3"/>
  <c r="AI100" i="3"/>
  <c r="AI92" i="3"/>
  <c r="AI76" i="3"/>
  <c r="AI60" i="3"/>
  <c r="AI36" i="3"/>
  <c r="AI21" i="3"/>
  <c r="D16" i="21"/>
  <c r="D26" i="21"/>
  <c r="D37" i="21"/>
  <c r="D57" i="21"/>
  <c r="D89" i="21"/>
  <c r="D97" i="21"/>
  <c r="D101" i="21"/>
  <c r="AB72" i="3"/>
  <c r="AG80" i="3"/>
  <c r="AG76" i="3"/>
  <c r="AG72" i="3"/>
  <c r="AG68" i="3"/>
  <c r="AG64" i="3"/>
  <c r="AG60" i="3"/>
  <c r="AG56" i="3"/>
  <c r="AG48" i="3"/>
  <c r="AG32" i="3"/>
  <c r="AA100" i="3"/>
  <c r="AA76" i="3"/>
  <c r="AA60" i="3"/>
  <c r="AA48" i="3"/>
  <c r="AA32" i="3"/>
  <c r="AL89" i="3"/>
  <c r="AL56" i="3"/>
  <c r="AL49" i="3"/>
  <c r="AL44" i="3"/>
  <c r="AL21" i="3"/>
  <c r="AF80" i="3"/>
  <c r="AF52" i="3"/>
  <c r="AF20" i="3"/>
  <c r="AF12" i="3"/>
  <c r="AP97" i="3"/>
  <c r="AP76" i="3"/>
  <c r="AP65" i="3"/>
  <c r="AP57" i="3"/>
  <c r="AP41" i="3"/>
  <c r="AP32" i="3"/>
  <c r="AP25" i="3"/>
  <c r="J2" i="21"/>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G11" i="3"/>
  <c r="AC11" i="3"/>
  <c r="AE98" i="3"/>
  <c r="AE94" i="3"/>
  <c r="AK28" i="3"/>
  <c r="AK24" i="3"/>
  <c r="AC98" i="3"/>
  <c r="AC94" i="3"/>
  <c r="AC28" i="3"/>
  <c r="AC24" i="3"/>
  <c r="AI90" i="3"/>
  <c r="AI86" i="3"/>
  <c r="AI82" i="3"/>
  <c r="AI78" i="3"/>
  <c r="AI74" i="3"/>
  <c r="AI70" i="3"/>
  <c r="AI66" i="3"/>
  <c r="AI62" i="3"/>
  <c r="AI58" i="3"/>
  <c r="AI42" i="3"/>
  <c r="AI38" i="3"/>
  <c r="D43" i="21"/>
  <c r="D75" i="21"/>
  <c r="D91" i="21"/>
  <c r="D99" i="21"/>
  <c r="AB70" i="3"/>
  <c r="AG98" i="3"/>
  <c r="AG86" i="3"/>
  <c r="AG46" i="3"/>
  <c r="AG34" i="3"/>
  <c r="AA94" i="3"/>
  <c r="AA82" i="3"/>
  <c r="AA78" i="3"/>
  <c r="AA74" i="3"/>
  <c r="AA70" i="3"/>
  <c r="AA66" i="3"/>
  <c r="AA62" i="3"/>
  <c r="AA58" i="3"/>
  <c r="AA42" i="3"/>
  <c r="AA19" i="3"/>
  <c r="AA15" i="3"/>
  <c r="AL70" i="3"/>
  <c r="AL42" i="3"/>
  <c r="AL34" i="3"/>
  <c r="AL19" i="3"/>
  <c r="AL15" i="3"/>
  <c r="AF50" i="3"/>
  <c r="AF42" i="3"/>
  <c r="AF19" i="3"/>
  <c r="AP42" i="3"/>
  <c r="AP28" i="3"/>
  <c r="AE11" i="3"/>
  <c r="AE19" i="3"/>
  <c r="AE15" i="3"/>
  <c r="AK19" i="3"/>
  <c r="AK15" i="3"/>
  <c r="AC19" i="3"/>
  <c r="AC15" i="3"/>
  <c r="AI94" i="3"/>
  <c r="AI46" i="3"/>
  <c r="AI28" i="3"/>
  <c r="AI24" i="3"/>
  <c r="D29" i="21"/>
  <c r="D39" i="21"/>
  <c r="AG90" i="3"/>
  <c r="AG50" i="3"/>
  <c r="AA98" i="3"/>
  <c r="AA86" i="3"/>
  <c r="AA46" i="3"/>
  <c r="AA34" i="3"/>
  <c r="AL94" i="3"/>
  <c r="AL86" i="3"/>
  <c r="AF98" i="3"/>
  <c r="AF90" i="3"/>
  <c r="AF58" i="3"/>
  <c r="D20" i="21"/>
  <c r="D47" i="21"/>
  <c r="D51" i="21"/>
  <c r="D59" i="21"/>
  <c r="D83" i="21"/>
  <c r="AG38" i="3"/>
  <c r="AG28" i="3"/>
  <c r="AG24" i="3"/>
  <c r="AA90" i="3"/>
  <c r="AA50" i="3"/>
  <c r="AL98" i="3"/>
  <c r="AL90" i="3"/>
  <c r="AL74" i="3"/>
  <c r="AL58" i="3"/>
  <c r="AL28" i="3"/>
  <c r="AL24" i="3"/>
  <c r="AF82" i="3"/>
  <c r="AF62" i="3"/>
  <c r="AF46" i="3"/>
  <c r="AP98" i="3"/>
  <c r="AP90" i="3"/>
  <c r="AP82" i="3"/>
  <c r="AP74" i="3"/>
  <c r="AP58" i="3"/>
  <c r="AT24" i="3"/>
  <c r="AB11" i="3"/>
  <c r="AI96" i="3"/>
  <c r="AI55" i="3"/>
  <c r="AI51" i="3"/>
  <c r="AI47" i="3"/>
  <c r="AI43" i="3"/>
  <c r="AI14" i="3"/>
  <c r="D15" i="21"/>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G92" i="3"/>
  <c r="AG88" i="3"/>
  <c r="AG84" i="3"/>
  <c r="AG40" i="3"/>
  <c r="AG36" i="3"/>
  <c r="AA92" i="3"/>
  <c r="AA88" i="3"/>
  <c r="AA84" i="3"/>
  <c r="AA40" i="3"/>
  <c r="AA36" i="3"/>
  <c r="AL69" i="3"/>
  <c r="AF92" i="3"/>
  <c r="AF14" i="3"/>
  <c r="AP81" i="3"/>
  <c r="AP69" i="3"/>
  <c r="AP14" i="3"/>
  <c r="AT28" i="3"/>
  <c r="D44" i="21"/>
  <c r="D48" i="21"/>
  <c r="D52" i="21"/>
  <c r="D56" i="21"/>
  <c r="D74" i="21"/>
  <c r="D82" i="21"/>
  <c r="D93" i="21"/>
  <c r="AG96" i="3"/>
  <c r="AG55" i="3"/>
  <c r="AG51" i="3"/>
  <c r="AG47" i="3"/>
  <c r="AG43" i="3"/>
  <c r="AG14" i="3"/>
  <c r="AA96" i="3"/>
  <c r="AA55" i="3"/>
  <c r="AA51" i="3"/>
  <c r="AA43" i="3"/>
  <c r="AA14" i="3"/>
  <c r="AL81" i="3"/>
  <c r="AL73" i="3"/>
  <c r="AL55" i="3"/>
  <c r="AL36" i="3"/>
  <c r="AF96" i="3"/>
  <c r="AF84" i="3"/>
  <c r="AF66" i="3"/>
  <c r="AF51" i="3"/>
  <c r="AP92" i="3"/>
  <c r="AP73" i="3"/>
  <c r="AP36" i="3"/>
  <c r="AL66" i="3"/>
  <c r="AL40" i="3"/>
  <c r="AL33" i="3"/>
  <c r="AF36" i="3"/>
  <c r="AP84" i="3"/>
  <c r="AP66" i="3"/>
  <c r="AP55" i="3"/>
  <c r="D1" i="3"/>
  <c r="J1" i="5"/>
  <c r="AT35" i="3"/>
  <c r="AP35" i="3"/>
  <c r="AL35" i="3"/>
  <c r="AF35" i="3"/>
  <c r="AA35" i="3"/>
  <c r="AG35" i="3"/>
  <c r="AD35" i="3"/>
  <c r="AC99" i="3"/>
  <c r="AC35" i="3"/>
  <c r="AI35" i="3"/>
  <c r="D100" i="21"/>
  <c r="AF11" i="3"/>
  <c r="AT93" i="3"/>
  <c r="AF93" i="3"/>
  <c r="AL93" i="3"/>
  <c r="AP93" i="3"/>
  <c r="AI93" i="3"/>
  <c r="AE93" i="3"/>
  <c r="AD99" i="3"/>
  <c r="AD93" i="3"/>
  <c r="AB35" i="3"/>
  <c r="AH93" i="3"/>
  <c r="AJ35" i="3"/>
  <c r="AJ99" i="3"/>
  <c r="AK93" i="3"/>
  <c r="D36" i="21"/>
  <c r="AT99" i="3"/>
  <c r="AL99" i="3"/>
  <c r="AP99" i="3"/>
  <c r="AF99" i="3"/>
  <c r="AA99" i="3"/>
  <c r="AG99" i="3"/>
  <c r="AB99" i="3"/>
  <c r="AB93" i="3"/>
  <c r="AE99" i="3"/>
  <c r="AE35" i="3"/>
  <c r="AC93" i="3"/>
  <c r="D9" i="21"/>
  <c r="F104" i="3"/>
  <c r="D10" i="21"/>
  <c r="AG93" i="3"/>
  <c r="AT51" i="3"/>
  <c r="AP51" i="3"/>
  <c r="AL51" i="3"/>
  <c r="AT45" i="3"/>
  <c r="AP45" i="3"/>
  <c r="AF45" i="3"/>
  <c r="AT67" i="3"/>
  <c r="AL67" i="3"/>
  <c r="AP67" i="3"/>
  <c r="AF67" i="3"/>
  <c r="AT61" i="3"/>
  <c r="AF61" i="3"/>
  <c r="AP61" i="3"/>
  <c r="AT83" i="3"/>
  <c r="AL83" i="3"/>
  <c r="AP83" i="3"/>
  <c r="AT77" i="3"/>
  <c r="AF77" i="3"/>
  <c r="AP77" i="3"/>
  <c r="AL77" i="3"/>
  <c r="AL96" i="3"/>
  <c r="AT86" i="3"/>
  <c r="AP86" i="3"/>
  <c r="AF86" i="3"/>
  <c r="AL80" i="3"/>
  <c r="AT70" i="3"/>
  <c r="AP70" i="3"/>
  <c r="AF70" i="3"/>
  <c r="AF64" i="3"/>
  <c r="AT54" i="3"/>
  <c r="AP54" i="3"/>
  <c r="AL54" i="3"/>
  <c r="AF48" i="3"/>
  <c r="AT38" i="3"/>
  <c r="AP38" i="3"/>
  <c r="AL38" i="3"/>
  <c r="AF32" i="3"/>
  <c r="AL32" i="3"/>
  <c r="AP19" i="3"/>
  <c r="AP17" i="3"/>
  <c r="AL17" i="3"/>
  <c r="AF17" i="3"/>
  <c r="AP15" i="3"/>
  <c r="AL13" i="3"/>
  <c r="AP13" i="3"/>
  <c r="AF13" i="3"/>
  <c r="AF54" i="3"/>
  <c r="AP88" i="3"/>
  <c r="AT11" i="3"/>
  <c r="AT91" i="3"/>
  <c r="AL91" i="3"/>
  <c r="AP91" i="3"/>
  <c r="AT85" i="3"/>
  <c r="AF85" i="3"/>
  <c r="AT75" i="3"/>
  <c r="AL75" i="3"/>
  <c r="AP75" i="3"/>
  <c r="AT69" i="3"/>
  <c r="AF69" i="3"/>
  <c r="AT59" i="3"/>
  <c r="AL59" i="3"/>
  <c r="AP59" i="3"/>
  <c r="AT53" i="3"/>
  <c r="AF53" i="3"/>
  <c r="AT43" i="3"/>
  <c r="AP43" i="3"/>
  <c r="AL43" i="3"/>
  <c r="AT37" i="3"/>
  <c r="AF37" i="3"/>
  <c r="AT94" i="3"/>
  <c r="AP94" i="3"/>
  <c r="AF94" i="3"/>
  <c r="AL88" i="3"/>
  <c r="AT78" i="3"/>
  <c r="AP78" i="3"/>
  <c r="AF78" i="3"/>
  <c r="AL72" i="3"/>
  <c r="AT62" i="3"/>
  <c r="AP62" i="3"/>
  <c r="AL62" i="3"/>
  <c r="AF56" i="3"/>
  <c r="AT46" i="3"/>
  <c r="AL46" i="3"/>
  <c r="AF40" i="3"/>
  <c r="AP40" i="3"/>
  <c r="AL100" i="3"/>
  <c r="AL92" i="3"/>
  <c r="AL84" i="3"/>
  <c r="AL76" i="3"/>
  <c r="AL68" i="3"/>
  <c r="AT47" i="3"/>
  <c r="AP47" i="3"/>
  <c r="AT39" i="3"/>
  <c r="AP39" i="3"/>
  <c r="AT31" i="3"/>
  <c r="AP31" i="3"/>
  <c r="AT27" i="3"/>
  <c r="AP27" i="3"/>
  <c r="AT23" i="3"/>
  <c r="AP23" i="3"/>
  <c r="AT97" i="3"/>
  <c r="AT89" i="3"/>
  <c r="AT81" i="3"/>
  <c r="AT73" i="3"/>
  <c r="AT65" i="3"/>
  <c r="AT57" i="3"/>
  <c r="AT49" i="3"/>
  <c r="AT41" i="3"/>
  <c r="AT33" i="3"/>
  <c r="AP10" i="3"/>
  <c r="I13" i="5"/>
  <c r="AT10" i="3"/>
  <c r="F105" i="3"/>
  <c r="G22" i="17"/>
  <c r="F14" i="5"/>
  <c r="C18" i="17"/>
  <c r="I9" i="5"/>
  <c r="I10" i="5"/>
  <c r="D9" i="5"/>
  <c r="D11" i="5"/>
  <c r="I12" i="5"/>
  <c r="I11" i="5"/>
  <c r="E13" i="5"/>
  <c r="D12" i="5"/>
  <c r="C19" i="17"/>
  <c r="I8" i="5"/>
  <c r="J8" i="5"/>
  <c r="U13" i="5"/>
  <c r="U12" i="5"/>
  <c r="U11" i="5"/>
  <c r="G19" i="17"/>
  <c r="U10" i="5"/>
  <c r="U8" i="5"/>
  <c r="U9" i="5"/>
  <c r="R14" i="5"/>
  <c r="G18" i="17"/>
  <c r="K9" i="5"/>
  <c r="J9" i="5"/>
  <c r="E11" i="5"/>
  <c r="K12" i="5"/>
  <c r="J12" i="5"/>
  <c r="D8" i="5"/>
  <c r="E8" i="5"/>
  <c r="K13" i="5"/>
  <c r="J13" i="5"/>
  <c r="J10" i="5"/>
  <c r="E12" i="5"/>
  <c r="K11" i="5"/>
  <c r="K8" i="5"/>
  <c r="D10" i="5"/>
  <c r="E10" i="5"/>
  <c r="J11" i="5"/>
  <c r="E9" i="5"/>
  <c r="K10" i="5"/>
  <c r="D13" i="5"/>
  <c r="M2" i="19"/>
  <c r="B2" i="19"/>
  <c r="H2" i="19"/>
  <c r="L2" i="19"/>
  <c r="K2" i="19"/>
  <c r="I2" i="19"/>
  <c r="D2" i="19"/>
  <c r="C2" i="19"/>
  <c r="J2" i="19"/>
  <c r="P8" i="5"/>
  <c r="Q8" i="5"/>
  <c r="Q9" i="5"/>
  <c r="P9" i="5"/>
  <c r="M7" i="19"/>
  <c r="C7" i="19"/>
  <c r="D7" i="19"/>
  <c r="B7" i="19"/>
  <c r="J7" i="19"/>
  <c r="I7" i="19"/>
  <c r="K7" i="19"/>
  <c r="H7" i="19"/>
  <c r="L7" i="19"/>
  <c r="B6" i="19"/>
  <c r="D6" i="19"/>
  <c r="C6" i="19"/>
  <c r="H6" i="19"/>
  <c r="L6" i="19"/>
  <c r="J6" i="19"/>
  <c r="K6" i="19"/>
  <c r="I6" i="19"/>
  <c r="M6" i="19"/>
  <c r="V9" i="5"/>
  <c r="W9" i="5"/>
  <c r="V11" i="5"/>
  <c r="W11" i="5"/>
  <c r="P10" i="5"/>
  <c r="Q10" i="5"/>
  <c r="P13" i="5"/>
  <c r="Q13" i="5"/>
  <c r="K4" i="19"/>
  <c r="H4" i="19"/>
  <c r="B4" i="19"/>
  <c r="C4" i="19"/>
  <c r="D4" i="19"/>
  <c r="I4" i="19"/>
  <c r="L4" i="19"/>
  <c r="J4" i="19"/>
  <c r="M4" i="19"/>
  <c r="J5" i="19"/>
  <c r="L5" i="19"/>
  <c r="D5" i="19"/>
  <c r="I5" i="19"/>
  <c r="H5" i="19"/>
  <c r="B5" i="19"/>
  <c r="M5" i="19"/>
  <c r="K5" i="19"/>
  <c r="C5" i="19"/>
  <c r="F102" i="3"/>
  <c r="C22" i="17"/>
  <c r="P11" i="5"/>
  <c r="Q11" i="5"/>
  <c r="P12" i="5"/>
  <c r="Q12" i="5"/>
  <c r="V8" i="5"/>
  <c r="W8" i="5"/>
  <c r="V12" i="5"/>
  <c r="W12" i="5"/>
  <c r="B3" i="19"/>
  <c r="K3" i="19"/>
  <c r="C3" i="19"/>
  <c r="I3" i="19"/>
  <c r="H3" i="19"/>
  <c r="L3" i="19"/>
  <c r="M3" i="19"/>
  <c r="D3" i="19"/>
  <c r="J3" i="19"/>
  <c r="W10" i="5"/>
  <c r="V10" i="5"/>
  <c r="W13" i="5"/>
  <c r="V13" i="5"/>
  <c r="B13" i="19"/>
  <c r="J13" i="19"/>
  <c r="M13" i="19"/>
  <c r="H13" i="19"/>
  <c r="D13" i="19"/>
  <c r="K13" i="19"/>
  <c r="I13" i="19"/>
  <c r="L13" i="19"/>
  <c r="C13" i="19"/>
  <c r="K8" i="19"/>
  <c r="L8" i="19"/>
  <c r="B8" i="19"/>
  <c r="C8" i="19"/>
  <c r="D8" i="19"/>
  <c r="H8" i="19"/>
  <c r="J8" i="19"/>
  <c r="I8" i="19"/>
  <c r="M8" i="19"/>
  <c r="M12" i="19"/>
  <c r="K12" i="19"/>
  <c r="H12" i="19"/>
  <c r="C12" i="19"/>
  <c r="I12" i="19"/>
  <c r="B12" i="19"/>
  <c r="L12" i="19"/>
  <c r="J12" i="19"/>
  <c r="D12" i="19"/>
  <c r="K11" i="19"/>
  <c r="J11" i="19"/>
  <c r="H11" i="19"/>
  <c r="M11" i="19"/>
  <c r="C11" i="19"/>
  <c r="I11" i="19"/>
  <c r="B11" i="19"/>
  <c r="L11" i="19"/>
  <c r="D11" i="19"/>
  <c r="M9" i="19"/>
  <c r="J9" i="19"/>
  <c r="D9" i="19"/>
  <c r="I9" i="19"/>
  <c r="H9" i="19"/>
  <c r="B9" i="19"/>
  <c r="K9" i="19"/>
  <c r="C9" i="19"/>
  <c r="L9" i="19"/>
  <c r="J10" i="19"/>
  <c r="L10" i="19"/>
  <c r="H10" i="19"/>
  <c r="I10" i="19"/>
  <c r="B10" i="19"/>
  <c r="D10" i="19"/>
  <c r="C10" i="19"/>
  <c r="M10" i="19"/>
  <c r="K10" i="19"/>
</calcChain>
</file>

<file path=xl/comments1.xml><?xml version="1.0" encoding="utf-8"?>
<comments xmlns="http://schemas.openxmlformats.org/spreadsheetml/2006/main">
  <authors>
    <author>KATSUMI</author>
  </authors>
  <commentList>
    <comment ref="D5" authorId="0" shapeId="0">
      <text>
        <r>
          <rPr>
            <sz val="9"/>
            <color indexed="81"/>
            <rFont val="ＭＳ Ｐゴシック"/>
            <family val="3"/>
            <charset val="128"/>
          </rPr>
          <t xml:space="preserve">大学名を省略しすぎないでください。
例）名古屋大学
　○名古屋大
　☓名大
</t>
        </r>
      </text>
    </comment>
    <comment ref="D6" authorId="0" shapeId="0">
      <text>
        <r>
          <rPr>
            <b/>
            <sz val="9"/>
            <color indexed="81"/>
            <rFont val="ＭＳ Ｐゴシック"/>
            <family val="3"/>
            <charset val="128"/>
          </rPr>
          <t xml:space="preserve">略称に対するヨミガナを半角カタカナで入力してください。
</t>
        </r>
      </text>
    </comment>
    <comment ref="D11"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s>
  <commentList>
    <comment ref="Q6" authorId="0" shapeId="0">
      <text>
        <r>
          <rPr>
            <sz val="11"/>
            <color indexed="81"/>
            <rFont val="ＭＳ Ｐゴシック"/>
            <family val="3"/>
            <charset val="128"/>
          </rPr>
          <t>県選手権の出場資格がある場合には、OPを選択してください！</t>
        </r>
      </text>
    </comment>
    <comment ref="R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6" authorId="0" shapeId="0">
      <text>
        <r>
          <rPr>
            <sz val="11"/>
            <color indexed="81"/>
            <rFont val="ＭＳ Ｐゴシック"/>
            <family val="3"/>
            <charset val="128"/>
          </rPr>
          <t>県選手権の出場資格がある場合には、OPを選択してください！</t>
        </r>
      </text>
    </comment>
    <comment ref="T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Q7" authorId="0" shapeId="0">
      <text>
        <r>
          <rPr>
            <sz val="11"/>
            <color indexed="81"/>
            <rFont val="ＭＳ Ｐゴシック"/>
            <family val="3"/>
            <charset val="128"/>
          </rPr>
          <t>県選手権の出場資格がある場合には、OPを選択してください！</t>
        </r>
      </text>
    </comment>
    <comment ref="R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7" authorId="0" shapeId="0">
      <text>
        <r>
          <rPr>
            <sz val="11"/>
            <color indexed="81"/>
            <rFont val="ＭＳ Ｐゴシック"/>
            <family val="3"/>
            <charset val="128"/>
          </rPr>
          <t>県選手権の出場資格がある場合には、OPを選択してください！</t>
        </r>
      </text>
    </comment>
    <comment ref="T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0" shapeId="0">
      <text>
        <r>
          <rPr>
            <b/>
            <sz val="14"/>
            <color indexed="81"/>
            <rFont val="ＭＳ Ｐゴシック"/>
            <family val="3"/>
            <charset val="128"/>
          </rPr>
          <t>数字のみ入力してください。</t>
        </r>
        <r>
          <rPr>
            <b/>
            <sz val="9"/>
            <color indexed="81"/>
            <rFont val="ＭＳ Ｐゴシック"/>
            <family val="3"/>
            <charset val="128"/>
          </rPr>
          <t xml:space="preserve">
</t>
        </r>
      </text>
    </comment>
    <comment ref="E11" authorId="1" shapeId="0">
      <text>
        <r>
          <rPr>
            <b/>
            <sz val="9"/>
            <color indexed="81"/>
            <rFont val="ＭＳ ゴシック"/>
            <family val="3"/>
            <charset val="128"/>
          </rPr>
          <t>入力の必要はありません</t>
        </r>
      </text>
    </comment>
    <comment ref="H11" authorId="0" shapeId="0">
      <text>
        <r>
          <rPr>
            <sz val="11"/>
            <color indexed="81"/>
            <rFont val="ＭＳ Ｐゴシック"/>
            <family val="3"/>
            <charset val="128"/>
          </rPr>
          <t>県選手権の出場資格がある場合には、OPを選択してください！</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sz val="11"/>
            <color indexed="81"/>
            <rFont val="ＭＳ Ｐゴシック"/>
            <family val="3"/>
            <charset val="128"/>
          </rPr>
          <t>県選手権の出場資格がある場合には、OPを選択してください！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H12" authorId="0" shapeId="0">
      <text>
        <r>
          <rPr>
            <sz val="11"/>
            <color indexed="81"/>
            <rFont val="ＭＳ Ｐゴシック"/>
            <family val="3"/>
            <charset val="128"/>
          </rPr>
          <t>県選手権の出場資格がある場合には、OPを選択してください！</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sz val="11"/>
            <color indexed="81"/>
            <rFont val="ＭＳ Ｐゴシック"/>
            <family val="3"/>
            <charset val="128"/>
          </rPr>
          <t>県選手権の出場資格がある場合には、OPを選択してください！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H13" authorId="0" shapeId="0">
      <text>
        <r>
          <rPr>
            <sz val="11"/>
            <color indexed="81"/>
            <rFont val="ＭＳ Ｐゴシック"/>
            <family val="3"/>
            <charset val="128"/>
          </rPr>
          <t>県選手権の出場資格がある場合には、OPを選択してください！</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sz val="11"/>
            <color indexed="81"/>
            <rFont val="ＭＳ Ｐゴシック"/>
            <family val="3"/>
            <charset val="128"/>
          </rPr>
          <t>県選手権の出場資格がある場合には、OPを選択してください！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H14" authorId="0" shapeId="0">
      <text>
        <r>
          <rPr>
            <sz val="11"/>
            <color indexed="81"/>
            <rFont val="ＭＳ Ｐゴシック"/>
            <family val="3"/>
            <charset val="128"/>
          </rPr>
          <t>県選手権の出場資格がある場合には、OPを選択してください！</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sz val="11"/>
            <color indexed="81"/>
            <rFont val="ＭＳ Ｐゴシック"/>
            <family val="3"/>
            <charset val="128"/>
          </rPr>
          <t>県選手権の出場資格がある場合には、OPを選択してください！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H15" authorId="0" shapeId="0">
      <text>
        <r>
          <rPr>
            <sz val="11"/>
            <color indexed="81"/>
            <rFont val="ＭＳ Ｐゴシック"/>
            <family val="3"/>
            <charset val="128"/>
          </rPr>
          <t>県選手権の出場資格がある場合には、OPを選択してください！</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sz val="11"/>
            <color indexed="81"/>
            <rFont val="ＭＳ Ｐゴシック"/>
            <family val="3"/>
            <charset val="128"/>
          </rPr>
          <t>県選手権の出場資格がある場合には、OPを選択してください！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H16" authorId="0" shapeId="0">
      <text>
        <r>
          <rPr>
            <sz val="11"/>
            <color indexed="81"/>
            <rFont val="ＭＳ Ｐゴシック"/>
            <family val="3"/>
            <charset val="128"/>
          </rPr>
          <t>県選手権の出場資格がある場合には、OPを選択してください！</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sz val="11"/>
            <color indexed="81"/>
            <rFont val="ＭＳ Ｐゴシック"/>
            <family val="3"/>
            <charset val="128"/>
          </rPr>
          <t>県選手権の出場資格がある場合には、OPを選択してください！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H17" authorId="0" shapeId="0">
      <text>
        <r>
          <rPr>
            <sz val="11"/>
            <color indexed="81"/>
            <rFont val="ＭＳ Ｐゴシック"/>
            <family val="3"/>
            <charset val="128"/>
          </rPr>
          <t>県選手権の出場資格がある場合には、OPを選択してください！</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sz val="11"/>
            <color indexed="81"/>
            <rFont val="ＭＳ Ｐゴシック"/>
            <family val="3"/>
            <charset val="128"/>
          </rPr>
          <t>県選手権の出場資格がある場合には、OPを選択してください！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H18" authorId="0" shapeId="0">
      <text>
        <r>
          <rPr>
            <sz val="11"/>
            <color indexed="81"/>
            <rFont val="ＭＳ Ｐゴシック"/>
            <family val="3"/>
            <charset val="128"/>
          </rPr>
          <t>県選手権の出場資格がある場合には、OPを選択してください！</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sz val="11"/>
            <color indexed="81"/>
            <rFont val="ＭＳ Ｐゴシック"/>
            <family val="3"/>
            <charset val="128"/>
          </rPr>
          <t>県選手権の出場資格がある場合には、OPを選択してください！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H19" authorId="0" shapeId="0">
      <text>
        <r>
          <rPr>
            <sz val="11"/>
            <color indexed="81"/>
            <rFont val="ＭＳ Ｐゴシック"/>
            <family val="3"/>
            <charset val="128"/>
          </rPr>
          <t>県選手権の出場資格がある場合には、OPを選択してください！</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sz val="11"/>
            <color indexed="81"/>
            <rFont val="ＭＳ Ｐゴシック"/>
            <family val="3"/>
            <charset val="128"/>
          </rPr>
          <t>県選手権の出場資格がある場合には、OPを選択してください！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H20" authorId="0" shapeId="0">
      <text>
        <r>
          <rPr>
            <sz val="11"/>
            <color indexed="81"/>
            <rFont val="ＭＳ Ｐゴシック"/>
            <family val="3"/>
            <charset val="128"/>
          </rPr>
          <t>県選手権の出場資格がある場合には、OPを選択してください！</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sz val="11"/>
            <color indexed="81"/>
            <rFont val="ＭＳ Ｐゴシック"/>
            <family val="3"/>
            <charset val="128"/>
          </rPr>
          <t>県選手権の出場資格がある場合には、OPを選択してください！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H21" authorId="0" shapeId="0">
      <text>
        <r>
          <rPr>
            <sz val="11"/>
            <color indexed="81"/>
            <rFont val="ＭＳ Ｐゴシック"/>
            <family val="3"/>
            <charset val="128"/>
          </rPr>
          <t>県選手権の出場資格がある場合には、OPを選択してください！</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sz val="11"/>
            <color indexed="81"/>
            <rFont val="ＭＳ Ｐゴシック"/>
            <family val="3"/>
            <charset val="128"/>
          </rPr>
          <t>県選手権の出場資格がある場合には、OPを選択してください！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H22" authorId="0" shapeId="0">
      <text>
        <r>
          <rPr>
            <sz val="11"/>
            <color indexed="81"/>
            <rFont val="ＭＳ Ｐゴシック"/>
            <family val="3"/>
            <charset val="128"/>
          </rPr>
          <t>県選手権の出場資格がある場合には、OPを選択してください！</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sz val="11"/>
            <color indexed="81"/>
            <rFont val="ＭＳ Ｐゴシック"/>
            <family val="3"/>
            <charset val="128"/>
          </rPr>
          <t>県選手権の出場資格がある場合には、OPを選択してください！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H23" authorId="0" shapeId="0">
      <text>
        <r>
          <rPr>
            <sz val="11"/>
            <color indexed="81"/>
            <rFont val="ＭＳ Ｐゴシック"/>
            <family val="3"/>
            <charset val="128"/>
          </rPr>
          <t>県選手権の出場資格がある場合には、OPを選択してください！</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sz val="11"/>
            <color indexed="81"/>
            <rFont val="ＭＳ Ｐゴシック"/>
            <family val="3"/>
            <charset val="128"/>
          </rPr>
          <t>県選手権の出場資格がある場合には、OPを選択してください！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H24" authorId="0" shapeId="0">
      <text>
        <r>
          <rPr>
            <sz val="11"/>
            <color indexed="81"/>
            <rFont val="ＭＳ Ｐゴシック"/>
            <family val="3"/>
            <charset val="128"/>
          </rPr>
          <t>県選手権の出場資格がある場合には、OPを選択してください！</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sz val="11"/>
            <color indexed="81"/>
            <rFont val="ＭＳ Ｐゴシック"/>
            <family val="3"/>
            <charset val="128"/>
          </rPr>
          <t>県選手権の出場資格がある場合には、OPを選択してください！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H25" authorId="0" shapeId="0">
      <text>
        <r>
          <rPr>
            <sz val="11"/>
            <color indexed="81"/>
            <rFont val="ＭＳ Ｐゴシック"/>
            <family val="3"/>
            <charset val="128"/>
          </rPr>
          <t>県選手権の出場資格がある場合には、OPを選択してください！</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sz val="11"/>
            <color indexed="81"/>
            <rFont val="ＭＳ Ｐゴシック"/>
            <family val="3"/>
            <charset val="128"/>
          </rPr>
          <t>県選手権の出場資格がある場合には、OPを選択してください！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H26" authorId="0" shapeId="0">
      <text>
        <r>
          <rPr>
            <sz val="11"/>
            <color indexed="81"/>
            <rFont val="ＭＳ Ｐゴシック"/>
            <family val="3"/>
            <charset val="128"/>
          </rPr>
          <t>県選手権の出場資格がある場合には、OPを選択してください！</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sz val="11"/>
            <color indexed="81"/>
            <rFont val="ＭＳ Ｐゴシック"/>
            <family val="3"/>
            <charset val="128"/>
          </rPr>
          <t>県選手権の出場資格がある場合には、OPを選択してください！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H27" authorId="0" shapeId="0">
      <text>
        <r>
          <rPr>
            <sz val="11"/>
            <color indexed="81"/>
            <rFont val="ＭＳ Ｐゴシック"/>
            <family val="3"/>
            <charset val="128"/>
          </rPr>
          <t>県選手権の出場資格がある場合には、OPを選択してください！</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sz val="11"/>
            <color indexed="81"/>
            <rFont val="ＭＳ Ｐゴシック"/>
            <family val="3"/>
            <charset val="128"/>
          </rPr>
          <t>県選手権の出場資格がある場合には、OPを選択してください！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H28" authorId="0" shapeId="0">
      <text>
        <r>
          <rPr>
            <sz val="11"/>
            <color indexed="81"/>
            <rFont val="ＭＳ Ｐゴシック"/>
            <family val="3"/>
            <charset val="128"/>
          </rPr>
          <t>県選手権の出場資格がある場合には、OPを選択してください！</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sz val="11"/>
            <color indexed="81"/>
            <rFont val="ＭＳ Ｐゴシック"/>
            <family val="3"/>
            <charset val="128"/>
          </rPr>
          <t>県選手権の出場資格がある場合には、OPを選択してください！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H29" authorId="0" shapeId="0">
      <text>
        <r>
          <rPr>
            <sz val="11"/>
            <color indexed="81"/>
            <rFont val="ＭＳ Ｐゴシック"/>
            <family val="3"/>
            <charset val="128"/>
          </rPr>
          <t>県選手権の出場資格がある場合には、OPを選択してください！</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sz val="11"/>
            <color indexed="81"/>
            <rFont val="ＭＳ Ｐゴシック"/>
            <family val="3"/>
            <charset val="128"/>
          </rPr>
          <t>県選手権の出場資格がある場合には、OPを選択してください！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H30" authorId="0" shapeId="0">
      <text>
        <r>
          <rPr>
            <sz val="11"/>
            <color indexed="81"/>
            <rFont val="ＭＳ Ｐゴシック"/>
            <family val="3"/>
            <charset val="128"/>
          </rPr>
          <t>県選手権の出場資格がある場合には、OPを選択してください！</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sz val="11"/>
            <color indexed="81"/>
            <rFont val="ＭＳ Ｐゴシック"/>
            <family val="3"/>
            <charset val="128"/>
          </rPr>
          <t>県選手権の出場資格がある場合には、OPを選択してください！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H31" authorId="0" shapeId="0">
      <text>
        <r>
          <rPr>
            <sz val="11"/>
            <color indexed="81"/>
            <rFont val="ＭＳ Ｐゴシック"/>
            <family val="3"/>
            <charset val="128"/>
          </rPr>
          <t>県選手権の出場資格がある場合には、OPを選択してください！</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sz val="11"/>
            <color indexed="81"/>
            <rFont val="ＭＳ Ｐゴシック"/>
            <family val="3"/>
            <charset val="128"/>
          </rPr>
          <t>県選手権の出場資格がある場合には、OPを選択してください！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H32" authorId="0" shapeId="0">
      <text>
        <r>
          <rPr>
            <sz val="11"/>
            <color indexed="81"/>
            <rFont val="ＭＳ Ｐゴシック"/>
            <family val="3"/>
            <charset val="128"/>
          </rPr>
          <t>県選手権の出場資格がある場合には、OPを選択してください！</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sz val="11"/>
            <color indexed="81"/>
            <rFont val="ＭＳ Ｐゴシック"/>
            <family val="3"/>
            <charset val="128"/>
          </rPr>
          <t>県選手権の出場資格がある場合には、OPを選択してください！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H33" authorId="0" shapeId="0">
      <text>
        <r>
          <rPr>
            <sz val="11"/>
            <color indexed="81"/>
            <rFont val="ＭＳ Ｐゴシック"/>
            <family val="3"/>
            <charset val="128"/>
          </rPr>
          <t>県選手権の出場資格がある場合には、OPを選択してください！</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sz val="11"/>
            <color indexed="81"/>
            <rFont val="ＭＳ Ｐゴシック"/>
            <family val="3"/>
            <charset val="128"/>
          </rPr>
          <t>県選手権の出場資格がある場合には、OPを選択してください！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H34" authorId="0" shapeId="0">
      <text>
        <r>
          <rPr>
            <sz val="11"/>
            <color indexed="81"/>
            <rFont val="ＭＳ Ｐゴシック"/>
            <family val="3"/>
            <charset val="128"/>
          </rPr>
          <t>県選手権の出場資格がある場合には、OPを選択してください！</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sz val="11"/>
            <color indexed="81"/>
            <rFont val="ＭＳ Ｐゴシック"/>
            <family val="3"/>
            <charset val="128"/>
          </rPr>
          <t>県選手権の出場資格がある場合には、OPを選択してください！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H35" authorId="0" shapeId="0">
      <text>
        <r>
          <rPr>
            <sz val="11"/>
            <color indexed="81"/>
            <rFont val="ＭＳ Ｐゴシック"/>
            <family val="3"/>
            <charset val="128"/>
          </rPr>
          <t>県選手権の出場資格がある場合には、OPを選択してください！</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sz val="11"/>
            <color indexed="81"/>
            <rFont val="ＭＳ Ｐゴシック"/>
            <family val="3"/>
            <charset val="128"/>
          </rPr>
          <t>県選手権の出場資格がある場合には、OPを選択してください！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H36" authorId="0" shapeId="0">
      <text>
        <r>
          <rPr>
            <sz val="11"/>
            <color indexed="81"/>
            <rFont val="ＭＳ Ｐゴシック"/>
            <family val="3"/>
            <charset val="128"/>
          </rPr>
          <t>県選手権の出場資格がある場合には、OPを選択してください！</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sz val="11"/>
            <color indexed="81"/>
            <rFont val="ＭＳ Ｐゴシック"/>
            <family val="3"/>
            <charset val="128"/>
          </rPr>
          <t>県選手権の出場資格がある場合には、OPを選択してください！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H37" authorId="0" shapeId="0">
      <text>
        <r>
          <rPr>
            <sz val="11"/>
            <color indexed="81"/>
            <rFont val="ＭＳ Ｐゴシック"/>
            <family val="3"/>
            <charset val="128"/>
          </rPr>
          <t>県選手権の出場資格がある場合には、OPを選択してください！</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sz val="11"/>
            <color indexed="81"/>
            <rFont val="ＭＳ Ｐゴシック"/>
            <family val="3"/>
            <charset val="128"/>
          </rPr>
          <t>県選手権の出場資格がある場合には、OPを選択してください！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H38" authorId="0" shapeId="0">
      <text>
        <r>
          <rPr>
            <sz val="11"/>
            <color indexed="81"/>
            <rFont val="ＭＳ Ｐゴシック"/>
            <family val="3"/>
            <charset val="128"/>
          </rPr>
          <t>県選手権の出場資格がある場合には、OPを選択してください！</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sz val="11"/>
            <color indexed="81"/>
            <rFont val="ＭＳ Ｐゴシック"/>
            <family val="3"/>
            <charset val="128"/>
          </rPr>
          <t>県選手権の出場資格がある場合には、OPを選択してください！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H39" authorId="0" shapeId="0">
      <text>
        <r>
          <rPr>
            <sz val="11"/>
            <color indexed="81"/>
            <rFont val="ＭＳ Ｐゴシック"/>
            <family val="3"/>
            <charset val="128"/>
          </rPr>
          <t>県選手権の出場資格がある場合には、OPを選択してください！</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sz val="11"/>
            <color indexed="81"/>
            <rFont val="ＭＳ Ｐゴシック"/>
            <family val="3"/>
            <charset val="128"/>
          </rPr>
          <t>県選手権の出場資格がある場合には、OPを選択してください！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H40" authorId="0" shapeId="0">
      <text>
        <r>
          <rPr>
            <sz val="11"/>
            <color indexed="81"/>
            <rFont val="ＭＳ Ｐゴシック"/>
            <family val="3"/>
            <charset val="128"/>
          </rPr>
          <t>県選手権の出場資格がある場合には、OPを選択してください！</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sz val="11"/>
            <color indexed="81"/>
            <rFont val="ＭＳ Ｐゴシック"/>
            <family val="3"/>
            <charset val="128"/>
          </rPr>
          <t>県選手権の出場資格がある場合には、OPを選択してください！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H41" authorId="0" shapeId="0">
      <text>
        <r>
          <rPr>
            <sz val="11"/>
            <color indexed="81"/>
            <rFont val="ＭＳ Ｐゴシック"/>
            <family val="3"/>
            <charset val="128"/>
          </rPr>
          <t>県選手権の出場資格がある場合には、OPを選択してください！</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sz val="11"/>
            <color indexed="81"/>
            <rFont val="ＭＳ Ｐゴシック"/>
            <family val="3"/>
            <charset val="128"/>
          </rPr>
          <t>県選手権の出場資格がある場合には、OPを選択してください！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H42" authorId="0" shapeId="0">
      <text>
        <r>
          <rPr>
            <sz val="11"/>
            <color indexed="81"/>
            <rFont val="ＭＳ Ｐゴシック"/>
            <family val="3"/>
            <charset val="128"/>
          </rPr>
          <t>県選手権の出場資格がある場合には、OPを選択してください！</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sz val="11"/>
            <color indexed="81"/>
            <rFont val="ＭＳ Ｐゴシック"/>
            <family val="3"/>
            <charset val="128"/>
          </rPr>
          <t>県選手権の出場資格がある場合には、OPを選択してください！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H43" authorId="0" shapeId="0">
      <text>
        <r>
          <rPr>
            <sz val="11"/>
            <color indexed="81"/>
            <rFont val="ＭＳ Ｐゴシック"/>
            <family val="3"/>
            <charset val="128"/>
          </rPr>
          <t>県選手権の出場資格がある場合には、OPを選択してください！</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sz val="11"/>
            <color indexed="81"/>
            <rFont val="ＭＳ Ｐゴシック"/>
            <family val="3"/>
            <charset val="128"/>
          </rPr>
          <t>県選手権の出場資格がある場合には、OPを選択してください！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H44" authorId="0" shapeId="0">
      <text>
        <r>
          <rPr>
            <sz val="11"/>
            <color indexed="81"/>
            <rFont val="ＭＳ Ｐゴシック"/>
            <family val="3"/>
            <charset val="128"/>
          </rPr>
          <t>県選手権の出場資格がある場合には、OPを選択してください！</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sz val="11"/>
            <color indexed="81"/>
            <rFont val="ＭＳ Ｐゴシック"/>
            <family val="3"/>
            <charset val="128"/>
          </rPr>
          <t>県選手権の出場資格がある場合には、OPを選択してください！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H45" authorId="0" shapeId="0">
      <text>
        <r>
          <rPr>
            <sz val="11"/>
            <color indexed="81"/>
            <rFont val="ＭＳ Ｐゴシック"/>
            <family val="3"/>
            <charset val="128"/>
          </rPr>
          <t>県選手権の出場資格がある場合には、OPを選択してください！</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sz val="11"/>
            <color indexed="81"/>
            <rFont val="ＭＳ Ｐゴシック"/>
            <family val="3"/>
            <charset val="128"/>
          </rPr>
          <t>県選手権の出場資格がある場合には、OPを選択してください！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H46" authorId="0" shapeId="0">
      <text>
        <r>
          <rPr>
            <sz val="11"/>
            <color indexed="81"/>
            <rFont val="ＭＳ Ｐゴシック"/>
            <family val="3"/>
            <charset val="128"/>
          </rPr>
          <t>県選手権の出場資格がある場合には、OPを選択してください！</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sz val="11"/>
            <color indexed="81"/>
            <rFont val="ＭＳ Ｐゴシック"/>
            <family val="3"/>
            <charset val="128"/>
          </rPr>
          <t>県選手権の出場資格がある場合には、OPを選択してください！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H47" authorId="0" shapeId="0">
      <text>
        <r>
          <rPr>
            <sz val="11"/>
            <color indexed="81"/>
            <rFont val="ＭＳ Ｐゴシック"/>
            <family val="3"/>
            <charset val="128"/>
          </rPr>
          <t>県選手権の出場資格がある場合には、OPを選択してください！</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sz val="11"/>
            <color indexed="81"/>
            <rFont val="ＭＳ Ｐゴシック"/>
            <family val="3"/>
            <charset val="128"/>
          </rPr>
          <t>県選手権の出場資格がある場合には、OPを選択してください！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H48" authorId="0" shapeId="0">
      <text>
        <r>
          <rPr>
            <sz val="11"/>
            <color indexed="81"/>
            <rFont val="ＭＳ Ｐゴシック"/>
            <family val="3"/>
            <charset val="128"/>
          </rPr>
          <t>県選手権の出場資格がある場合には、OPを選択してください！</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sz val="11"/>
            <color indexed="81"/>
            <rFont val="ＭＳ Ｐゴシック"/>
            <family val="3"/>
            <charset val="128"/>
          </rPr>
          <t>県選手権の出場資格がある場合には、OPを選択してください！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H49" authorId="0" shapeId="0">
      <text>
        <r>
          <rPr>
            <sz val="11"/>
            <color indexed="81"/>
            <rFont val="ＭＳ Ｐゴシック"/>
            <family val="3"/>
            <charset val="128"/>
          </rPr>
          <t>県選手権の出場資格がある場合には、OPを選択してください！</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sz val="11"/>
            <color indexed="81"/>
            <rFont val="ＭＳ Ｐゴシック"/>
            <family val="3"/>
            <charset val="128"/>
          </rPr>
          <t>県選手権の出場資格がある場合には、OPを選択してください！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H50" authorId="0" shapeId="0">
      <text>
        <r>
          <rPr>
            <sz val="11"/>
            <color indexed="81"/>
            <rFont val="ＭＳ Ｐゴシック"/>
            <family val="3"/>
            <charset val="128"/>
          </rPr>
          <t>県選手権の出場資格がある場合には、OPを選択してください！</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sz val="11"/>
            <color indexed="81"/>
            <rFont val="ＭＳ Ｐゴシック"/>
            <family val="3"/>
            <charset val="128"/>
          </rPr>
          <t>県選手権の出場資格がある場合には、OPを選択してください！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H51" authorId="0" shapeId="0">
      <text>
        <r>
          <rPr>
            <sz val="11"/>
            <color indexed="81"/>
            <rFont val="ＭＳ Ｐゴシック"/>
            <family val="3"/>
            <charset val="128"/>
          </rPr>
          <t>県選手権の出場資格がある場合には、OPを選択してください！</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sz val="11"/>
            <color indexed="81"/>
            <rFont val="ＭＳ Ｐゴシック"/>
            <family val="3"/>
            <charset val="128"/>
          </rPr>
          <t>県選手権の出場資格がある場合には、OPを選択してください！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H52" authorId="0" shapeId="0">
      <text>
        <r>
          <rPr>
            <sz val="11"/>
            <color indexed="81"/>
            <rFont val="ＭＳ Ｐゴシック"/>
            <family val="3"/>
            <charset val="128"/>
          </rPr>
          <t>県選手権の出場資格がある場合には、OPを選択してください！</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sz val="11"/>
            <color indexed="81"/>
            <rFont val="ＭＳ Ｐゴシック"/>
            <family val="3"/>
            <charset val="128"/>
          </rPr>
          <t>県選手権の出場資格がある場合には、OPを選択してください！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H53" authorId="0" shapeId="0">
      <text>
        <r>
          <rPr>
            <sz val="11"/>
            <color indexed="81"/>
            <rFont val="ＭＳ Ｐゴシック"/>
            <family val="3"/>
            <charset val="128"/>
          </rPr>
          <t>県選手権の出場資格がある場合には、OPを選択してください！</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sz val="11"/>
            <color indexed="81"/>
            <rFont val="ＭＳ Ｐゴシック"/>
            <family val="3"/>
            <charset val="128"/>
          </rPr>
          <t>県選手権の出場資格がある場合には、OPを選択してください！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H54" authorId="0" shapeId="0">
      <text>
        <r>
          <rPr>
            <sz val="11"/>
            <color indexed="81"/>
            <rFont val="ＭＳ Ｐゴシック"/>
            <family val="3"/>
            <charset val="128"/>
          </rPr>
          <t>県選手権の出場資格がある場合には、OPを選択してください！</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sz val="11"/>
            <color indexed="81"/>
            <rFont val="ＭＳ Ｐゴシック"/>
            <family val="3"/>
            <charset val="128"/>
          </rPr>
          <t>県選手権の出場資格がある場合には、OPを選択してください！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H55" authorId="0" shapeId="0">
      <text>
        <r>
          <rPr>
            <sz val="11"/>
            <color indexed="81"/>
            <rFont val="ＭＳ Ｐゴシック"/>
            <family val="3"/>
            <charset val="128"/>
          </rPr>
          <t>県選手権の出場資格がある場合には、OPを選択してください！</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sz val="11"/>
            <color indexed="81"/>
            <rFont val="ＭＳ Ｐゴシック"/>
            <family val="3"/>
            <charset val="128"/>
          </rPr>
          <t>県選手権の出場資格がある場合には、OPを選択してください！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H56" authorId="0" shapeId="0">
      <text>
        <r>
          <rPr>
            <sz val="11"/>
            <color indexed="81"/>
            <rFont val="ＭＳ Ｐゴシック"/>
            <family val="3"/>
            <charset val="128"/>
          </rPr>
          <t>県選手権の出場資格がある場合には、OPを選択してください！</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sz val="11"/>
            <color indexed="81"/>
            <rFont val="ＭＳ Ｐゴシック"/>
            <family val="3"/>
            <charset val="128"/>
          </rPr>
          <t>県選手権の出場資格がある場合には、OPを選択してください！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H57" authorId="0" shapeId="0">
      <text>
        <r>
          <rPr>
            <sz val="11"/>
            <color indexed="81"/>
            <rFont val="ＭＳ Ｐゴシック"/>
            <family val="3"/>
            <charset val="128"/>
          </rPr>
          <t>県選手権の出場資格がある場合には、OPを選択してください！</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sz val="11"/>
            <color indexed="81"/>
            <rFont val="ＭＳ Ｐゴシック"/>
            <family val="3"/>
            <charset val="128"/>
          </rPr>
          <t>県選手権の出場資格がある場合には、OPを選択してください！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H58" authorId="0" shapeId="0">
      <text>
        <r>
          <rPr>
            <sz val="11"/>
            <color indexed="81"/>
            <rFont val="ＭＳ Ｐゴシック"/>
            <family val="3"/>
            <charset val="128"/>
          </rPr>
          <t>県選手権の出場資格がある場合には、OPを選択してください！</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sz val="11"/>
            <color indexed="81"/>
            <rFont val="ＭＳ Ｐゴシック"/>
            <family val="3"/>
            <charset val="128"/>
          </rPr>
          <t>県選手権の出場資格がある場合には、OPを選択してください！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H59" authorId="0" shapeId="0">
      <text>
        <r>
          <rPr>
            <sz val="11"/>
            <color indexed="81"/>
            <rFont val="ＭＳ Ｐゴシック"/>
            <family val="3"/>
            <charset val="128"/>
          </rPr>
          <t>県選手権の出場資格がある場合には、OPを選択してください！</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sz val="11"/>
            <color indexed="81"/>
            <rFont val="ＭＳ Ｐゴシック"/>
            <family val="3"/>
            <charset val="128"/>
          </rPr>
          <t>県選手権の出場資格がある場合には、OPを選択してください！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H60" authorId="0" shapeId="0">
      <text>
        <r>
          <rPr>
            <sz val="11"/>
            <color indexed="81"/>
            <rFont val="ＭＳ Ｐゴシック"/>
            <family val="3"/>
            <charset val="128"/>
          </rPr>
          <t>県選手権の出場資格がある場合には、OPを選択してください！</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sz val="11"/>
            <color indexed="81"/>
            <rFont val="ＭＳ Ｐゴシック"/>
            <family val="3"/>
            <charset val="128"/>
          </rPr>
          <t>県選手権の出場資格がある場合には、OPを選択してください！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H61" authorId="0" shapeId="0">
      <text>
        <r>
          <rPr>
            <sz val="11"/>
            <color indexed="81"/>
            <rFont val="ＭＳ Ｐゴシック"/>
            <family val="3"/>
            <charset val="128"/>
          </rPr>
          <t>県選手権の出場資格がある場合には、OPを選択してください！</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sz val="11"/>
            <color indexed="81"/>
            <rFont val="ＭＳ Ｐゴシック"/>
            <family val="3"/>
            <charset val="128"/>
          </rPr>
          <t>県選手権の出場資格がある場合には、OPを選択してください！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H62" authorId="0" shapeId="0">
      <text>
        <r>
          <rPr>
            <sz val="11"/>
            <color indexed="81"/>
            <rFont val="ＭＳ Ｐゴシック"/>
            <family val="3"/>
            <charset val="128"/>
          </rPr>
          <t>県選手権の出場資格がある場合には、OPを選択してください！</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sz val="11"/>
            <color indexed="81"/>
            <rFont val="ＭＳ Ｐゴシック"/>
            <family val="3"/>
            <charset val="128"/>
          </rPr>
          <t>県選手権の出場資格がある場合には、OPを選択してください！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H63" authorId="0" shapeId="0">
      <text>
        <r>
          <rPr>
            <sz val="11"/>
            <color indexed="81"/>
            <rFont val="ＭＳ Ｐゴシック"/>
            <family val="3"/>
            <charset val="128"/>
          </rPr>
          <t>県選手権の出場資格がある場合には、OPを選択してください！</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sz val="11"/>
            <color indexed="81"/>
            <rFont val="ＭＳ Ｐゴシック"/>
            <family val="3"/>
            <charset val="128"/>
          </rPr>
          <t>県選手権の出場資格がある場合には、OPを選択してください！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H64" authorId="0" shapeId="0">
      <text>
        <r>
          <rPr>
            <sz val="11"/>
            <color indexed="81"/>
            <rFont val="ＭＳ Ｐゴシック"/>
            <family val="3"/>
            <charset val="128"/>
          </rPr>
          <t>県選手権の出場資格がある場合には、OPを選択してください！</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sz val="11"/>
            <color indexed="81"/>
            <rFont val="ＭＳ Ｐゴシック"/>
            <family val="3"/>
            <charset val="128"/>
          </rPr>
          <t>県選手権の出場資格がある場合には、OPを選択してください！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H65" authorId="0" shapeId="0">
      <text>
        <r>
          <rPr>
            <sz val="11"/>
            <color indexed="81"/>
            <rFont val="ＭＳ Ｐゴシック"/>
            <family val="3"/>
            <charset val="128"/>
          </rPr>
          <t>県選手権の出場資格がある場合には、OPを選択してください！</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sz val="11"/>
            <color indexed="81"/>
            <rFont val="ＭＳ Ｐゴシック"/>
            <family val="3"/>
            <charset val="128"/>
          </rPr>
          <t>県選手権の出場資格がある場合には、OPを選択してください！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H66" authorId="0" shapeId="0">
      <text>
        <r>
          <rPr>
            <sz val="11"/>
            <color indexed="81"/>
            <rFont val="ＭＳ Ｐゴシック"/>
            <family val="3"/>
            <charset val="128"/>
          </rPr>
          <t>県選手権の出場資格がある場合には、OPを選択してください！</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sz val="11"/>
            <color indexed="81"/>
            <rFont val="ＭＳ Ｐゴシック"/>
            <family val="3"/>
            <charset val="128"/>
          </rPr>
          <t>県選手権の出場資格がある場合には、OPを選択してください！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H67" authorId="0" shapeId="0">
      <text>
        <r>
          <rPr>
            <sz val="11"/>
            <color indexed="81"/>
            <rFont val="ＭＳ Ｐゴシック"/>
            <family val="3"/>
            <charset val="128"/>
          </rPr>
          <t>県選手権の出場資格がある場合には、OPを選択してください！</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sz val="11"/>
            <color indexed="81"/>
            <rFont val="ＭＳ Ｐゴシック"/>
            <family val="3"/>
            <charset val="128"/>
          </rPr>
          <t>県選手権の出場資格がある場合には、OPを選択してください！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H68" authorId="0" shapeId="0">
      <text>
        <r>
          <rPr>
            <sz val="11"/>
            <color indexed="81"/>
            <rFont val="ＭＳ Ｐゴシック"/>
            <family val="3"/>
            <charset val="128"/>
          </rPr>
          <t>県選手権の出場資格がある場合には、OPを選択してください！</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sz val="11"/>
            <color indexed="81"/>
            <rFont val="ＭＳ Ｐゴシック"/>
            <family val="3"/>
            <charset val="128"/>
          </rPr>
          <t>県選手権の出場資格がある場合には、OPを選択してください！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H69" authorId="0" shapeId="0">
      <text>
        <r>
          <rPr>
            <sz val="11"/>
            <color indexed="81"/>
            <rFont val="ＭＳ Ｐゴシック"/>
            <family val="3"/>
            <charset val="128"/>
          </rPr>
          <t>県選手権の出場資格がある場合には、OPを選択してください！</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sz val="11"/>
            <color indexed="81"/>
            <rFont val="ＭＳ Ｐゴシック"/>
            <family val="3"/>
            <charset val="128"/>
          </rPr>
          <t>県選手権の出場資格がある場合には、OPを選択してください！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H70" authorId="0" shapeId="0">
      <text>
        <r>
          <rPr>
            <sz val="11"/>
            <color indexed="81"/>
            <rFont val="ＭＳ Ｐゴシック"/>
            <family val="3"/>
            <charset val="128"/>
          </rPr>
          <t>県選手権の出場資格がある場合には、OPを選択してください！</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sz val="11"/>
            <color indexed="81"/>
            <rFont val="ＭＳ Ｐゴシック"/>
            <family val="3"/>
            <charset val="128"/>
          </rPr>
          <t>県選手権の出場資格がある場合には、OPを選択してください！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H71" authorId="0" shapeId="0">
      <text>
        <r>
          <rPr>
            <sz val="11"/>
            <color indexed="81"/>
            <rFont val="ＭＳ Ｐゴシック"/>
            <family val="3"/>
            <charset val="128"/>
          </rPr>
          <t>県選手権の出場資格がある場合には、OPを選択してください！</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sz val="11"/>
            <color indexed="81"/>
            <rFont val="ＭＳ Ｐゴシック"/>
            <family val="3"/>
            <charset val="128"/>
          </rPr>
          <t>県選手権の出場資格がある場合には、OPを選択してください！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H72" authorId="0" shapeId="0">
      <text>
        <r>
          <rPr>
            <sz val="11"/>
            <color indexed="81"/>
            <rFont val="ＭＳ Ｐゴシック"/>
            <family val="3"/>
            <charset val="128"/>
          </rPr>
          <t>県選手権の出場資格がある場合には、OPを選択してください！</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sz val="11"/>
            <color indexed="81"/>
            <rFont val="ＭＳ Ｐゴシック"/>
            <family val="3"/>
            <charset val="128"/>
          </rPr>
          <t>県選手権の出場資格がある場合には、OPを選択してください！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H73" authorId="0" shapeId="0">
      <text>
        <r>
          <rPr>
            <sz val="11"/>
            <color indexed="81"/>
            <rFont val="ＭＳ Ｐゴシック"/>
            <family val="3"/>
            <charset val="128"/>
          </rPr>
          <t>県選手権の出場資格がある場合には、OPを選択してください！</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sz val="11"/>
            <color indexed="81"/>
            <rFont val="ＭＳ Ｐゴシック"/>
            <family val="3"/>
            <charset val="128"/>
          </rPr>
          <t>県選手権の出場資格がある場合には、OPを選択してください！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H74" authorId="0" shapeId="0">
      <text>
        <r>
          <rPr>
            <sz val="11"/>
            <color indexed="81"/>
            <rFont val="ＭＳ Ｐゴシック"/>
            <family val="3"/>
            <charset val="128"/>
          </rPr>
          <t>県選手権の出場資格がある場合には、OPを選択してください！</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sz val="11"/>
            <color indexed="81"/>
            <rFont val="ＭＳ Ｐゴシック"/>
            <family val="3"/>
            <charset val="128"/>
          </rPr>
          <t>県選手権の出場資格がある場合には、OPを選択してください！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H75" authorId="0" shapeId="0">
      <text>
        <r>
          <rPr>
            <sz val="11"/>
            <color indexed="81"/>
            <rFont val="ＭＳ Ｐゴシック"/>
            <family val="3"/>
            <charset val="128"/>
          </rPr>
          <t>県選手権の出場資格がある場合には、OPを選択してください！</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sz val="11"/>
            <color indexed="81"/>
            <rFont val="ＭＳ Ｐゴシック"/>
            <family val="3"/>
            <charset val="128"/>
          </rPr>
          <t>県選手権の出場資格がある場合には、OPを選択してください！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H76" authorId="0" shapeId="0">
      <text>
        <r>
          <rPr>
            <sz val="11"/>
            <color indexed="81"/>
            <rFont val="ＭＳ Ｐゴシック"/>
            <family val="3"/>
            <charset val="128"/>
          </rPr>
          <t>県選手権の出場資格がある場合には、OPを選択してください！</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sz val="11"/>
            <color indexed="81"/>
            <rFont val="ＭＳ Ｐゴシック"/>
            <family val="3"/>
            <charset val="128"/>
          </rPr>
          <t>県選手権の出場資格がある場合には、OPを選択してください！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H77" authorId="0" shapeId="0">
      <text>
        <r>
          <rPr>
            <sz val="11"/>
            <color indexed="81"/>
            <rFont val="ＭＳ Ｐゴシック"/>
            <family val="3"/>
            <charset val="128"/>
          </rPr>
          <t>県選手権の出場資格がある場合には、OPを選択してください！</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sz val="11"/>
            <color indexed="81"/>
            <rFont val="ＭＳ Ｐゴシック"/>
            <family val="3"/>
            <charset val="128"/>
          </rPr>
          <t>県選手権の出場資格がある場合には、OPを選択してください！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H78" authorId="0" shapeId="0">
      <text>
        <r>
          <rPr>
            <sz val="11"/>
            <color indexed="81"/>
            <rFont val="ＭＳ Ｐゴシック"/>
            <family val="3"/>
            <charset val="128"/>
          </rPr>
          <t>県選手権の出場資格がある場合には、OPを選択してください！</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sz val="11"/>
            <color indexed="81"/>
            <rFont val="ＭＳ Ｐゴシック"/>
            <family val="3"/>
            <charset val="128"/>
          </rPr>
          <t>県選手権の出場資格がある場合には、OPを選択してください！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H79" authorId="0" shapeId="0">
      <text>
        <r>
          <rPr>
            <sz val="11"/>
            <color indexed="81"/>
            <rFont val="ＭＳ Ｐゴシック"/>
            <family val="3"/>
            <charset val="128"/>
          </rPr>
          <t>県選手権の出場資格がある場合には、OPを選択してください！</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sz val="11"/>
            <color indexed="81"/>
            <rFont val="ＭＳ Ｐゴシック"/>
            <family val="3"/>
            <charset val="128"/>
          </rPr>
          <t>県選手権の出場資格がある場合には、OPを選択してください！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H80" authorId="0" shapeId="0">
      <text>
        <r>
          <rPr>
            <sz val="11"/>
            <color indexed="81"/>
            <rFont val="ＭＳ Ｐゴシック"/>
            <family val="3"/>
            <charset val="128"/>
          </rPr>
          <t>県選手権の出場資格がある場合には、OPを選択してください！</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sz val="11"/>
            <color indexed="81"/>
            <rFont val="ＭＳ Ｐゴシック"/>
            <family val="3"/>
            <charset val="128"/>
          </rPr>
          <t>県選手権の出場資格がある場合には、OPを選択してください！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H81" authorId="0" shapeId="0">
      <text>
        <r>
          <rPr>
            <sz val="11"/>
            <color indexed="81"/>
            <rFont val="ＭＳ Ｐゴシック"/>
            <family val="3"/>
            <charset val="128"/>
          </rPr>
          <t>県選手権の出場資格がある場合には、OPを選択してください！</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sz val="11"/>
            <color indexed="81"/>
            <rFont val="ＭＳ Ｐゴシック"/>
            <family val="3"/>
            <charset val="128"/>
          </rPr>
          <t>県選手権の出場資格がある場合には、OPを選択してください！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H82" authorId="0" shapeId="0">
      <text>
        <r>
          <rPr>
            <sz val="11"/>
            <color indexed="81"/>
            <rFont val="ＭＳ Ｐゴシック"/>
            <family val="3"/>
            <charset val="128"/>
          </rPr>
          <t>県選手権の出場資格がある場合には、OPを選択してください！</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sz val="11"/>
            <color indexed="81"/>
            <rFont val="ＭＳ Ｐゴシック"/>
            <family val="3"/>
            <charset val="128"/>
          </rPr>
          <t>県選手権の出場資格がある場合には、OPを選択してください！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H83" authorId="0" shapeId="0">
      <text>
        <r>
          <rPr>
            <sz val="11"/>
            <color indexed="81"/>
            <rFont val="ＭＳ Ｐゴシック"/>
            <family val="3"/>
            <charset val="128"/>
          </rPr>
          <t>県選手権の出場資格がある場合には、OPを選択してください！</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sz val="11"/>
            <color indexed="81"/>
            <rFont val="ＭＳ Ｐゴシック"/>
            <family val="3"/>
            <charset val="128"/>
          </rPr>
          <t>県選手権の出場資格がある場合には、OPを選択してください！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H84" authorId="0" shapeId="0">
      <text>
        <r>
          <rPr>
            <sz val="11"/>
            <color indexed="81"/>
            <rFont val="ＭＳ Ｐゴシック"/>
            <family val="3"/>
            <charset val="128"/>
          </rPr>
          <t>県選手権の出場資格がある場合には、OPを選択してください！</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sz val="11"/>
            <color indexed="81"/>
            <rFont val="ＭＳ Ｐゴシック"/>
            <family val="3"/>
            <charset val="128"/>
          </rPr>
          <t>県選手権の出場資格がある場合には、OPを選択してください！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H85" authorId="0" shapeId="0">
      <text>
        <r>
          <rPr>
            <sz val="11"/>
            <color indexed="81"/>
            <rFont val="ＭＳ Ｐゴシック"/>
            <family val="3"/>
            <charset val="128"/>
          </rPr>
          <t>県選手権の出場資格がある場合には、OPを選択してください！</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sz val="11"/>
            <color indexed="81"/>
            <rFont val="ＭＳ Ｐゴシック"/>
            <family val="3"/>
            <charset val="128"/>
          </rPr>
          <t>県選手権の出場資格がある場合には、OPを選択してください！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H86" authorId="0" shapeId="0">
      <text>
        <r>
          <rPr>
            <sz val="11"/>
            <color indexed="81"/>
            <rFont val="ＭＳ Ｐゴシック"/>
            <family val="3"/>
            <charset val="128"/>
          </rPr>
          <t>県選手権の出場資格がある場合には、OPを選択してください！</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sz val="11"/>
            <color indexed="81"/>
            <rFont val="ＭＳ Ｐゴシック"/>
            <family val="3"/>
            <charset val="128"/>
          </rPr>
          <t>県選手権の出場資格がある場合には、OPを選択してください！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H87" authorId="0" shapeId="0">
      <text>
        <r>
          <rPr>
            <sz val="11"/>
            <color indexed="81"/>
            <rFont val="ＭＳ Ｐゴシック"/>
            <family val="3"/>
            <charset val="128"/>
          </rPr>
          <t>県選手権の出場資格がある場合には、OPを選択してください！</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sz val="11"/>
            <color indexed="81"/>
            <rFont val="ＭＳ Ｐゴシック"/>
            <family val="3"/>
            <charset val="128"/>
          </rPr>
          <t>県選手権の出場資格がある場合には、OPを選択してください！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H88" authorId="0" shapeId="0">
      <text>
        <r>
          <rPr>
            <sz val="11"/>
            <color indexed="81"/>
            <rFont val="ＭＳ Ｐゴシック"/>
            <family val="3"/>
            <charset val="128"/>
          </rPr>
          <t>県選手権の出場資格がある場合には、OPを選択してください！</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sz val="11"/>
            <color indexed="81"/>
            <rFont val="ＭＳ Ｐゴシック"/>
            <family val="3"/>
            <charset val="128"/>
          </rPr>
          <t>県選手権の出場資格がある場合には、OPを選択してください！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H89" authorId="0" shapeId="0">
      <text>
        <r>
          <rPr>
            <sz val="11"/>
            <color indexed="81"/>
            <rFont val="ＭＳ Ｐゴシック"/>
            <family val="3"/>
            <charset val="128"/>
          </rPr>
          <t>県選手権の出場資格がある場合には、OPを選択してください！</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sz val="11"/>
            <color indexed="81"/>
            <rFont val="ＭＳ Ｐゴシック"/>
            <family val="3"/>
            <charset val="128"/>
          </rPr>
          <t>県選手権の出場資格がある場合には、OPを選択してください！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H90" authorId="0" shapeId="0">
      <text>
        <r>
          <rPr>
            <sz val="11"/>
            <color indexed="81"/>
            <rFont val="ＭＳ Ｐゴシック"/>
            <family val="3"/>
            <charset val="128"/>
          </rPr>
          <t>県選手権の出場資格がある場合には、OPを選択してください！</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sz val="11"/>
            <color indexed="81"/>
            <rFont val="ＭＳ Ｐゴシック"/>
            <family val="3"/>
            <charset val="128"/>
          </rPr>
          <t>県選手権の出場資格がある場合には、OPを選択してください！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H91" authorId="0" shapeId="0">
      <text>
        <r>
          <rPr>
            <sz val="11"/>
            <color indexed="81"/>
            <rFont val="ＭＳ Ｐゴシック"/>
            <family val="3"/>
            <charset val="128"/>
          </rPr>
          <t>県選手権の出場資格がある場合には、OPを選択してください！</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sz val="11"/>
            <color indexed="81"/>
            <rFont val="ＭＳ Ｐゴシック"/>
            <family val="3"/>
            <charset val="128"/>
          </rPr>
          <t>県選手権の出場資格がある場合には、OPを選択してください！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H92" authorId="0" shapeId="0">
      <text>
        <r>
          <rPr>
            <sz val="11"/>
            <color indexed="81"/>
            <rFont val="ＭＳ Ｐゴシック"/>
            <family val="3"/>
            <charset val="128"/>
          </rPr>
          <t>県選手権の出場資格がある場合には、OPを選択してください！</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sz val="11"/>
            <color indexed="81"/>
            <rFont val="ＭＳ Ｐゴシック"/>
            <family val="3"/>
            <charset val="128"/>
          </rPr>
          <t>県選手権の出場資格がある場合には、OPを選択してください！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H93" authorId="0" shapeId="0">
      <text>
        <r>
          <rPr>
            <sz val="11"/>
            <color indexed="81"/>
            <rFont val="ＭＳ Ｐゴシック"/>
            <family val="3"/>
            <charset val="128"/>
          </rPr>
          <t>県選手権の出場資格がある場合には、OPを選択してください！</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sz val="11"/>
            <color indexed="81"/>
            <rFont val="ＭＳ Ｐゴシック"/>
            <family val="3"/>
            <charset val="128"/>
          </rPr>
          <t>県選手権の出場資格がある場合には、OPを選択してください！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H94" authorId="0" shapeId="0">
      <text>
        <r>
          <rPr>
            <sz val="11"/>
            <color indexed="81"/>
            <rFont val="ＭＳ Ｐゴシック"/>
            <family val="3"/>
            <charset val="128"/>
          </rPr>
          <t>県選手権の出場資格がある場合には、OPを選択してください！</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sz val="11"/>
            <color indexed="81"/>
            <rFont val="ＭＳ Ｐゴシック"/>
            <family val="3"/>
            <charset val="128"/>
          </rPr>
          <t>県選手権の出場資格がある場合には、OPを選択してください！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H95" authorId="0" shapeId="0">
      <text>
        <r>
          <rPr>
            <sz val="11"/>
            <color indexed="81"/>
            <rFont val="ＭＳ Ｐゴシック"/>
            <family val="3"/>
            <charset val="128"/>
          </rPr>
          <t>県選手権の出場資格がある場合には、OPを選択してください！</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sz val="11"/>
            <color indexed="81"/>
            <rFont val="ＭＳ Ｐゴシック"/>
            <family val="3"/>
            <charset val="128"/>
          </rPr>
          <t>県選手権の出場資格がある場合には、OPを選択してください！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H96" authorId="0" shapeId="0">
      <text>
        <r>
          <rPr>
            <sz val="11"/>
            <color indexed="81"/>
            <rFont val="ＭＳ Ｐゴシック"/>
            <family val="3"/>
            <charset val="128"/>
          </rPr>
          <t>県選手権の出場資格がある場合には、OPを選択してください！</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sz val="11"/>
            <color indexed="81"/>
            <rFont val="ＭＳ Ｐゴシック"/>
            <family val="3"/>
            <charset val="128"/>
          </rPr>
          <t>県選手権の出場資格がある場合には、OPを選択してください！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H97" authorId="0" shapeId="0">
      <text>
        <r>
          <rPr>
            <sz val="11"/>
            <color indexed="81"/>
            <rFont val="ＭＳ Ｐゴシック"/>
            <family val="3"/>
            <charset val="128"/>
          </rPr>
          <t>県選手権の出場資格がある場合には、OPを選択してください！</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sz val="11"/>
            <color indexed="81"/>
            <rFont val="ＭＳ Ｐゴシック"/>
            <family val="3"/>
            <charset val="128"/>
          </rPr>
          <t>県選手権の出場資格がある場合には、OPを選択してください！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H98" authorId="0" shapeId="0">
      <text>
        <r>
          <rPr>
            <sz val="11"/>
            <color indexed="81"/>
            <rFont val="ＭＳ Ｐゴシック"/>
            <family val="3"/>
            <charset val="128"/>
          </rPr>
          <t>県選手権の出場資格がある場合には、OPを選択してください！</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sz val="11"/>
            <color indexed="81"/>
            <rFont val="ＭＳ Ｐゴシック"/>
            <family val="3"/>
            <charset val="128"/>
          </rPr>
          <t>県選手権の出場資格がある場合には、OPを選択してください！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H99" authorId="0" shapeId="0">
      <text>
        <r>
          <rPr>
            <sz val="11"/>
            <color indexed="81"/>
            <rFont val="ＭＳ Ｐゴシック"/>
            <family val="3"/>
            <charset val="128"/>
          </rPr>
          <t>県選手権の出場資格がある場合には、OPを選択してください！</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sz val="11"/>
            <color indexed="81"/>
            <rFont val="ＭＳ Ｐゴシック"/>
            <family val="3"/>
            <charset val="128"/>
          </rPr>
          <t>県選手権の出場資格がある場合には、OPを選択してください！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H100" authorId="0" shapeId="0">
      <text>
        <r>
          <rPr>
            <sz val="11"/>
            <color indexed="81"/>
            <rFont val="ＭＳ Ｐゴシック"/>
            <family val="3"/>
            <charset val="128"/>
          </rPr>
          <t>県選手権の出場資格がある場合には、OPを選択してください！</t>
        </r>
      </text>
    </comment>
    <comment ref="J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sz val="11"/>
            <color indexed="81"/>
            <rFont val="ＭＳ Ｐゴシック"/>
            <family val="3"/>
            <charset val="128"/>
          </rPr>
          <t>県選手権の出場資格がある場合には、OPを選択してください！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<sst xmlns="http://schemas.openxmlformats.org/spreadsheetml/2006/main" count="531" uniqueCount="400">
  <si>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</si>
  <si>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</si>
  <si>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</si>
  <si>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</si>
  <si>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</si>
  <si>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</si>
  <si>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</si>
  <si>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</si>
  <si>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</si>
  <si>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</si>
  <si>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</si>
  <si>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</si>
  <si>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</si>
  <si>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</si>
  <si>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</si>
  <si>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</si>
  <si>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</si>
  <si>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</si>
  <si>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</si>
  <si>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</si>
  <si>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</si>
  <si>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</si>
  <si>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</si>
  <si>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</si>
  <si>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</si>
  <si>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</si>
  <si>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</si>
  <si>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</si>
  <si>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</si>
  <si>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</si>
  <si>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</si>
  <si>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</si>
  <si>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</si>
  <si>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</si>
  <si>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</si>
  <si>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</si>
  <si>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</si>
  <si>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</si>
  <si>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</si>
  <si>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</si>
  <si>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</si>
  <si>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種目１</t>
    <rPh sb="0" eb="2">
      <t>シュモク</t>
    </rPh>
    <phoneticPr fontId="2"/>
  </si>
  <si>
    <t>記録１</t>
    <rPh sb="0" eb="2">
      <t>キロク</t>
    </rPh>
    <phoneticPr fontId="2"/>
  </si>
  <si>
    <t>種目２</t>
    <rPh sb="0" eb="2">
      <t>シュモク</t>
    </rPh>
    <phoneticPr fontId="2"/>
  </si>
  <si>
    <t>記録２</t>
    <rPh sb="0" eb="2">
      <t>キロク</t>
    </rPh>
    <phoneticPr fontId="2"/>
  </si>
  <si>
    <t>種目３</t>
    <rPh sb="0" eb="2">
      <t>シュモク</t>
    </rPh>
    <phoneticPr fontId="2"/>
  </si>
  <si>
    <t>例</t>
    <rPh sb="0" eb="1">
      <t>レイ</t>
    </rPh>
    <phoneticPr fontId="2"/>
  </si>
  <si>
    <t>西三　太郎</t>
    <rPh sb="0" eb="1">
      <t>セイ</t>
    </rPh>
    <rPh sb="1" eb="2">
      <t>サン</t>
    </rPh>
    <rPh sb="3" eb="5">
      <t>タロウ</t>
    </rPh>
    <phoneticPr fontId="2"/>
  </si>
  <si>
    <t>4X100mR</t>
    <phoneticPr fontId="2"/>
  </si>
  <si>
    <t>4X400mR</t>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</si>
  <si>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</si>
  <si>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</si>
  <si>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</si>
  <si>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</si>
  <si>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</si>
  <si>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</si>
  <si>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</si>
  <si>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</si>
  <si>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</si>
  <si>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４×１００ｍＲ</t>
    <phoneticPr fontId="6"/>
  </si>
  <si>
    <t>４×４００ｍＲ</t>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</si>
  <si>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</si>
  <si>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</si>
  <si>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</si>
  <si>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</si>
  <si>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</si>
  <si>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</si>
  <si>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</si>
  <si>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</si>
  <si>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</si>
  <si>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</si>
  <si>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</si>
  <si>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</si>
  <si>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</si>
  <si>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</si>
  <si>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</si>
  <si>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</si>
  <si>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</si>
  <si>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</si>
  <si>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</si>
  <si>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</si>
  <si>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 xml:space="preserve">チーム名 </t>
    <rPh sb="3" eb="4">
      <t>メイ</t>
    </rPh>
    <phoneticPr fontId="2"/>
  </si>
  <si>
    <t>12m00</t>
    <phoneticPr fontId="2"/>
  </si>
  <si>
    <t>54秒23</t>
    <rPh sb="2" eb="3">
      <t>ビョウ</t>
    </rPh>
    <phoneticPr fontId="2"/>
  </si>
  <si>
    <t>↓</t>
    <phoneticPr fontId="2"/>
  </si>
  <si>
    <t>期　日</t>
    <rPh sb="0" eb="1">
      <t>キ</t>
    </rPh>
    <rPh sb="2" eb="3">
      <t>ヒ</t>
    </rPh>
    <phoneticPr fontId="2"/>
  </si>
  <si>
    <t>会　場</t>
    <rPh sb="0" eb="1">
      <t>カイ</t>
    </rPh>
    <rPh sb="2" eb="3">
      <t>バ</t>
    </rPh>
    <phoneticPr fontId="2"/>
  </si>
  <si>
    <t>　★作業の流れは次のとおりです。</t>
    <rPh sb="2" eb="4">
      <t>サギョウ</t>
    </rPh>
    <rPh sb="5" eb="6">
      <t>ナガ</t>
    </rPh>
    <rPh sb="8" eb="9">
      <t>ツギ</t>
    </rPh>
    <phoneticPr fontId="2"/>
  </si>
  <si>
    <t>送付先</t>
    <rPh sb="0" eb="2">
      <t>ソウフ</t>
    </rPh>
    <rPh sb="2" eb="3">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</si>
  <si>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</si>
  <si>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</si>
  <si>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</si>
  <si>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</si>
  <si>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　　なっていることを確認してください。</t>
    <rPh sb="10" eb="12">
      <t>カクニン</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</si>
  <si>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</si>
  <si>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t>
    <phoneticPr fontId="2"/>
  </si>
  <si>
    <t>男100m</t>
    <rPh sb="0" eb="1">
      <t>ダン</t>
    </rPh>
    <phoneticPr fontId="2"/>
  </si>
  <si>
    <t>男砲丸投</t>
    <rPh sb="0" eb="1">
      <t>オトコ</t>
    </rPh>
    <rPh sb="1" eb="4">
      <t>ホウガンナ</t>
    </rPh>
    <phoneticPr fontId="6"/>
  </si>
  <si>
    <t>男1500m</t>
    <phoneticPr fontId="2"/>
  </si>
  <si>
    <t>★記録がない場合は空欄にしてください。</t>
    <rPh sb="1" eb="3">
      <t>キロク</t>
    </rPh>
    <rPh sb="6" eb="8">
      <t>バアイ</t>
    </rPh>
    <rPh sb="9" eb="11">
      <t>クウラン</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</si>
  <si>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</si>
  <si>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</si>
  <si>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</si>
  <si>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</si>
  <si>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</si>
  <si>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</si>
  <si>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</si>
  <si>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</si>
  <si>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</si>
  <si>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</si>
  <si>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</si>
  <si>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</si>
  <si>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</si>
  <si>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0"/>
  </si>
  <si>
    <t>男4X100mR</t>
    <rPh sb="0" eb="1">
      <t>オトコ</t>
    </rPh>
    <phoneticPr fontId="40"/>
  </si>
  <si>
    <t>男4X100mR</t>
    <rPh sb="0" eb="1">
      <t>オトコ</t>
    </rPh>
    <phoneticPr fontId="2"/>
  </si>
  <si>
    <t>男4X400mR</t>
    <rPh sb="0" eb="1">
      <t>オトコ</t>
    </rPh>
    <phoneticPr fontId="2"/>
  </si>
  <si>
    <t>女4X100mR</t>
    <phoneticPr fontId="2"/>
  </si>
  <si>
    <t>女4X400mR</t>
    <phoneticPr fontId="2"/>
  </si>
  <si>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</si>
  <si>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</si>
  <si>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</si>
  <si>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</si>
  <si>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</si>
  <si>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t>学校名</t>
    <rPh sb="0" eb="2">
      <t>ガッコウ</t>
    </rPh>
    <rPh sb="2" eb="3">
      <t>メイ</t>
    </rPh>
    <phoneticPr fontId="6"/>
  </si>
  <si>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</si>
  <si>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</si>
  <si>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　・必要事項を入力してください。</t>
    <rPh sb="2" eb="4">
      <t>ヒツヨウ</t>
    </rPh>
    <rPh sb="4" eb="6">
      <t>ジコウ</t>
    </rPh>
    <rPh sb="7" eb="9">
      <t>ニュウリョク</t>
    </rPh>
    <phoneticPr fontId="2"/>
  </si>
  <si>
    <t>学校名</t>
    <rPh sb="0" eb="2">
      <t>ガッコウ</t>
    </rPh>
    <rPh sb="2" eb="3">
      <t>メイ</t>
    </rPh>
    <phoneticPr fontId="40"/>
  </si>
  <si>
    <t>女4X100mR</t>
    <rPh sb="0" eb="1">
      <t>オンナ</t>
    </rPh>
    <phoneticPr fontId="40"/>
  </si>
  <si>
    <t>リレー</t>
    <phoneticPr fontId="40"/>
  </si>
  <si>
    <t>ﾅﾝﾊﾞｰ</t>
    <phoneticPr fontId="40"/>
  </si>
  <si>
    <t>氏　名</t>
    <rPh sb="0" eb="1">
      <t>シ</t>
    </rPh>
    <rPh sb="2" eb="3">
      <t>メイ</t>
    </rPh>
    <phoneticPr fontId="40"/>
  </si>
  <si>
    <t>性</t>
    <rPh sb="0" eb="1">
      <t>セイ</t>
    </rPh>
    <phoneticPr fontId="40"/>
  </si>
  <si>
    <t>16R</t>
    <phoneticPr fontId="40"/>
  </si>
  <si>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</si>
  <si>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</si>
  <si>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0"/>
  </si>
  <si>
    <t>男　　子</t>
    <rPh sb="0" eb="1">
      <t>オトコ</t>
    </rPh>
    <rPh sb="3" eb="4">
      <t>コ</t>
    </rPh>
    <phoneticPr fontId="40"/>
  </si>
  <si>
    <t>女　　子</t>
    <rPh sb="0" eb="1">
      <t>オンナ</t>
    </rPh>
    <rPh sb="3" eb="4">
      <t>コ</t>
    </rPh>
    <phoneticPr fontId="40"/>
  </si>
  <si>
    <t>男　　　子</t>
    <rPh sb="0" eb="1">
      <t>オトコ</t>
    </rPh>
    <rPh sb="4" eb="5">
      <t>コ</t>
    </rPh>
    <phoneticPr fontId="40"/>
  </si>
  <si>
    <t>女　　　子</t>
    <rPh sb="0" eb="1">
      <t>オンナ</t>
    </rPh>
    <rPh sb="4" eb="5">
      <t>コ</t>
    </rPh>
    <phoneticPr fontId="40"/>
  </si>
  <si>
    <t>一覧表用　種目名</t>
    <rPh sb="0" eb="2">
      <t>イチラン</t>
    </rPh>
    <rPh sb="2" eb="3">
      <t>ヒョウ</t>
    </rPh>
    <rPh sb="3" eb="4">
      <t>ヨウ</t>
    </rPh>
    <rPh sb="5" eb="7">
      <t>シュモク</t>
    </rPh>
    <rPh sb="7" eb="8">
      <t>メイ</t>
    </rPh>
    <phoneticPr fontId="40"/>
  </si>
  <si>
    <t>振込明細書のコピーを裏面に添付してください</t>
    <rPh sb="0" eb="2">
      <t>フリコミ</t>
    </rPh>
    <rPh sb="2" eb="5">
      <t>メイサイショ</t>
    </rPh>
    <rPh sb="10" eb="12">
      <t>ウラメン</t>
    </rPh>
    <rPh sb="13" eb="15">
      <t>テンプ</t>
    </rPh>
    <phoneticPr fontId="2"/>
  </si>
  <si>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</si>
  <si>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</si>
  <si>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2"/>
  </si>
  <si>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0"/>
  </si>
  <si>
    <t>競技者NO</t>
    <rPh sb="0" eb="3">
      <t>キョウギシャ</t>
    </rPh>
    <phoneticPr fontId="2"/>
  </si>
  <si>
    <t>男400R</t>
    <rPh sb="0" eb="1">
      <t>オトコ</t>
    </rPh>
    <phoneticPr fontId="2"/>
  </si>
  <si>
    <t>リレー記録</t>
    <rPh sb="3" eb="5">
      <t>キロク</t>
    </rPh>
    <phoneticPr fontId="2"/>
  </si>
  <si>
    <t>4X100mR</t>
  </si>
  <si>
    <t>4X400mR</t>
  </si>
  <si>
    <t>男子</t>
    <rPh sb="0" eb="2">
      <t>ダンシ</t>
    </rPh>
    <phoneticPr fontId="2"/>
  </si>
  <si>
    <t>女子</t>
    <rPh sb="0" eb="2">
      <t>ジョシ</t>
    </rPh>
    <phoneticPr fontId="2"/>
  </si>
  <si>
    <t>男1600R</t>
    <rPh sb="0" eb="1">
      <t>オトコ</t>
    </rPh>
    <phoneticPr fontId="2"/>
  </si>
  <si>
    <t>女400R</t>
    <rPh sb="0" eb="1">
      <t>オンナ</t>
    </rPh>
    <phoneticPr fontId="2"/>
  </si>
  <si>
    <t>女1600R</t>
    <rPh sb="0" eb="1">
      <t>オンナ</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</si>
  <si>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</si>
  <si>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</si>
  <si>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</si>
  <si>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　・リレーにエントリーをする選手のナンバーと、チームの記録を確認してください。</t>
    <rPh sb="14" eb="16">
      <t>センシュ</t>
    </rPh>
    <rPh sb="27" eb="29">
      <t>キロク</t>
    </rPh>
    <rPh sb="30" eb="32">
      <t>カクニン</t>
    </rPh>
    <phoneticPr fontId="2"/>
  </si>
  <si>
    <t>パロマ瑞穂スタジアム・パロマ瑞穂北陸上競技場</t>
    <rPh sb="3" eb="5">
      <t>ミズホ</t>
    </rPh>
    <rPh sb="14" eb="16">
      <t>ミズホ</t>
    </rPh>
    <rPh sb="16" eb="17">
      <t>キタ</t>
    </rPh>
    <rPh sb="17" eb="22">
      <t>リクジョウキョウギジョウ</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</si>
  <si>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</si>
  <si>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</si>
  <si>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男子4X100mR</t>
  </si>
  <si>
    <t>女子4X100mR</t>
  </si>
  <si>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</si>
  <si>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</si>
  <si>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</si>
  <si>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t>
    <phoneticPr fontId="6"/>
  </si>
  <si>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2"/>
  </si>
  <si>
    <t>リレー計</t>
    <rPh sb="3" eb="4">
      <t>ケイ</t>
    </rPh>
    <phoneticPr fontId="2"/>
  </si>
  <si>
    <t>部</t>
    <rPh sb="0" eb="1">
      <t>ブ</t>
    </rPh>
    <phoneticPr fontId="6"/>
  </si>
  <si>
    <t>役員のできる方のお名前を入力してください</t>
    <rPh sb="0" eb="2">
      <t>ヤクイン</t>
    </rPh>
    <rPh sb="6" eb="7">
      <t>カタ</t>
    </rPh>
    <rPh sb="9" eb="11">
      <t>ナマ</t>
    </rPh>
    <rPh sb="12" eb="14">
      <t>ニュウリョク</t>
    </rPh>
    <phoneticPr fontId="2"/>
  </si>
  <si>
    <t>男</t>
    <rPh sb="0" eb="1">
      <t>オトコ</t>
    </rPh>
    <phoneticPr fontId="2"/>
  </si>
  <si>
    <t>女</t>
    <rPh sb="0" eb="1">
      <t>オンナ</t>
    </rPh>
    <phoneticPr fontId="2"/>
  </si>
  <si>
    <t>申込責任者</t>
    <rPh sb="0" eb="2">
      <t>モウシコミ</t>
    </rPh>
    <rPh sb="2" eb="5">
      <t>セキニ</t>
    </rPh>
    <phoneticPr fontId="2"/>
  </si>
  <si>
    <t>申込責任者</t>
    <rPh sb="0" eb="2">
      <t>モウシコミ</t>
    </rPh>
    <rPh sb="2" eb="5">
      <t>セキニンシャ</t>
    </rPh>
    <phoneticPr fontId="2"/>
  </si>
  <si>
    <t>団体コード</t>
    <rPh sb="0" eb="2">
      <t>ダン</t>
    </rPh>
    <phoneticPr fontId="2"/>
  </si>
  <si>
    <t>略称ヨミガナ</t>
    <rPh sb="0" eb="2">
      <t>リャクショウ</t>
    </rPh>
    <phoneticPr fontId="2"/>
  </si>
  <si>
    <t>団体名</t>
    <rPh sb="0" eb="2">
      <t>ダン</t>
    </rPh>
    <rPh sb="2" eb="3">
      <t>メイ</t>
    </rPh>
    <phoneticPr fontId="2"/>
  </si>
  <si>
    <t>略称団体名</t>
    <rPh sb="0" eb="2">
      <t>リャクショウ</t>
    </rPh>
    <rPh sb="2" eb="4">
      <t>ダ</t>
    </rPh>
    <rPh sb="4" eb="5">
      <t>メイ</t>
    </rPh>
    <phoneticPr fontId="2"/>
  </si>
  <si>
    <t xml:space="preserve">５ </t>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</si>
  <si>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</si>
  <si>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　・正しく送信されれば、受信した旨の返信が届きます。</t>
    <rPh sb="2" eb="3">
      <t>タダ</t>
    </rPh>
    <rPh sb="5" eb="7">
      <t>ソウシン</t>
    </rPh>
    <rPh sb="12" eb="14">
      <t>ジュシン</t>
    </rPh>
    <rPh sb="16" eb="17">
      <t>ムネ</t>
    </rPh>
    <rPh sb="18" eb="20">
      <t>ヘンシン</t>
    </rPh>
    <rPh sb="21" eb="22">
      <t>トド</t>
    </rPh>
    <phoneticPr fontId="2"/>
  </si>
  <si>
    <r>
      <t>　・入力したファイルを送信してください。</t>
    </r>
    <r>
      <rPr>
        <b/>
        <sz val="12"/>
        <color theme="1"/>
        <rFont val="ＭＳ 明朝"/>
        <family val="1"/>
        <charset val="128"/>
      </rPr>
      <t/>
    </r>
    <rPh sb="2" eb="4">
      <t>ニュウリョク</t>
    </rPh>
    <phoneticPr fontId="2"/>
  </si>
  <si>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</si>
  <si>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2"/>
  </si>
  <si>
    <t>①団体情報入力</t>
    <rPh sb="1" eb="3">
      <t>ダンタイ</t>
    </rPh>
    <rPh sb="3" eb="5">
      <t>ジョウホウ</t>
    </rPh>
    <rPh sb="5" eb="7">
      <t>ニュウリョク</t>
    </rPh>
    <phoneticPr fontId="2"/>
  </si>
  <si>
    <t>メール送信期限</t>
    <rPh sb="3" eb="5">
      <t>ソウシン</t>
    </rPh>
    <rPh sb="5" eb="7">
      <t>キゲン</t>
    </rPh>
    <phoneticPr fontId="2"/>
  </si>
  <si>
    <t>※メール送信を完了してください！</t>
    <rPh sb="4" eb="6">
      <t>ソウシン</t>
    </rPh>
    <rPh sb="7" eb="9">
      <t>カンリョウ</t>
    </rPh>
    <phoneticPr fontId="2"/>
  </si>
  <si>
    <t>部</t>
    <rPh sb="0" eb="1">
      <t>ブ</t>
    </rPh>
    <phoneticPr fontId="2"/>
  </si>
  <si>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2"/>
  </si>
  <si>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2"/>
  </si>
  <si>
    <t>ﾅﾝﾊﾞｰ1</t>
    <phoneticPr fontId="2"/>
  </si>
  <si>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</si>
  <si>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2"/>
  </si>
  <si>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2"/>
  </si>
  <si>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2"/>
  </si>
  <si>
    <t xml:space="preserve">８ </t>
    <phoneticPr fontId="2"/>
  </si>
  <si>
    <r>
      <t>このファイルには、印刷ボタンにマクロを使用しています。</t>
    </r>
    <r>
      <rPr>
        <sz val="11"/>
        <color rgb="FFFF0000"/>
        <rFont val="ＭＳ 明朝"/>
        <family val="1"/>
        <charset val="128"/>
      </rPr>
      <t>エクセルの設定をマクロ有効にしてください。</t>
    </r>
    <rPh sb="9" eb="11">
      <t>インサツ</t>
    </rPh>
    <rPh sb="19" eb="21">
      <t>シヨウ</t>
    </rPh>
    <rPh sb="32" eb="34">
      <t>セッテイ</t>
    </rPh>
    <rPh sb="38" eb="40">
      <t>ユウコウ</t>
    </rPh>
    <phoneticPr fontId="2"/>
  </si>
  <si>
    <t>役員のできる方のお名前</t>
    <rPh sb="0" eb="2">
      <t>ヤクイン</t>
    </rPh>
    <rPh sb="6" eb="7">
      <t>カタ</t>
    </rPh>
    <rPh sb="9" eb="11">
      <t>ナマ</t>
    </rPh>
    <phoneticPr fontId="2"/>
  </si>
  <si>
    <t>Ver2</t>
    <phoneticPr fontId="2"/>
  </si>
  <si>
    <t>OP</t>
    <phoneticPr fontId="2"/>
  </si>
  <si>
    <t>OP1</t>
    <phoneticPr fontId="2"/>
  </si>
  <si>
    <t>OP2</t>
    <phoneticPr fontId="2"/>
  </si>
  <si>
    <t>OP3</t>
    <phoneticPr fontId="2"/>
  </si>
  <si>
    <t>記録</t>
    <rPh sb="0" eb="2">
      <t>キロク</t>
    </rPh>
    <phoneticPr fontId="2"/>
  </si>
  <si>
    <t>男女計</t>
    <rPh sb="0" eb="3">
      <t>ダンジョケイ</t>
    </rPh>
    <phoneticPr fontId="2"/>
  </si>
  <si>
    <t>参加人数</t>
    <rPh sb="0" eb="4">
      <t>サンカニンズウ</t>
    </rPh>
    <phoneticPr fontId="2"/>
  </si>
  <si>
    <t xml:space="preserve">１ </t>
    <phoneticPr fontId="2"/>
  </si>
  <si>
    <t xml:space="preserve">２ </t>
    <phoneticPr fontId="2"/>
  </si>
  <si>
    <t xml:space="preserve">３ </t>
    <phoneticPr fontId="2"/>
  </si>
  <si>
    <t xml:space="preserve">４ </t>
    <phoneticPr fontId="2"/>
  </si>
  <si>
    <t xml:space="preserve">６ </t>
    <phoneticPr fontId="2"/>
  </si>
  <si>
    <t>　　②団体情報の入力</t>
    <rPh sb="3" eb="5">
      <t>ダ</t>
    </rPh>
    <rPh sb="5" eb="7">
      <t>ジョウホウ</t>
    </rPh>
    <rPh sb="8" eb="10">
      <t>ニュウリョク</t>
    </rPh>
    <phoneticPr fontId="2"/>
  </si>
  <si>
    <t>　　入力を確認して、申込種目、記録を入力してください。</t>
    <rPh sb="2" eb="4">
      <t>ニュウリョク</t>
    </rPh>
    <rPh sb="5" eb="7">
      <t>カクニン</t>
    </rPh>
    <phoneticPr fontId="2"/>
  </si>
  <si>
    <t>⇒</t>
    <phoneticPr fontId="2"/>
  </si>
  <si>
    <t>　・プログラム購入部数、合計金額を確認してください。</t>
    <rPh sb="7" eb="9">
      <t>コウニュウ</t>
    </rPh>
    <rPh sb="9" eb="11">
      <t>ブスウ</t>
    </rPh>
    <rPh sb="12" eb="16">
      <t>ゴウケイキンガク</t>
    </rPh>
    <rPh sb="17" eb="19">
      <t>カクニン</t>
    </rPh>
    <phoneticPr fontId="2"/>
  </si>
  <si>
    <t xml:space="preserve">　　 ９ </t>
    <phoneticPr fontId="2"/>
  </si>
  <si>
    <t>②団体情報、③選手情報の各シートに上書きをすると式が消えます。</t>
  </si>
  <si>
    <t>⑤申込一覧表</t>
    <rPh sb="1" eb="3">
      <t>モウシコミ</t>
    </rPh>
    <rPh sb="3" eb="6">
      <t>イチランヒョウ</t>
    </rPh>
    <phoneticPr fontId="2"/>
  </si>
  <si>
    <t>大会名</t>
    <phoneticPr fontId="40"/>
  </si>
  <si>
    <t>リレー</t>
    <phoneticPr fontId="40"/>
  </si>
  <si>
    <t>No</t>
    <phoneticPr fontId="40"/>
  </si>
  <si>
    <t>FLAG</t>
    <phoneticPr fontId="40"/>
  </si>
  <si>
    <t>絶対に、行を空けないでください。</t>
    <rPh sb="0" eb="2">
      <t>ゼッタイ</t>
    </rPh>
    <rPh sb="4" eb="5">
      <t>ギョウ</t>
    </rPh>
    <rPh sb="6" eb="7">
      <t>ア</t>
    </rPh>
    <phoneticPr fontId="2"/>
  </si>
  <si>
    <t>こちらには、データを送信しないで下さい。</t>
  </si>
  <si>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</si>
  <si>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</si>
  <si>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</si>
  <si>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※データを修正する場合は、必ず「Delete」キーを使用してください。</t>
    <rPh sb="5" eb="7">
      <t>シュウセイ</t>
    </rPh>
    <rPh sb="9" eb="11">
      <t>バアイ</t>
    </rPh>
    <rPh sb="13" eb="14">
      <t>カナラ</t>
    </rPh>
    <rPh sb="26" eb="28">
      <t>シヨウ</t>
    </rPh>
    <phoneticPr fontId="2"/>
  </si>
  <si>
    <r>
      <t>　　※</t>
    </r>
    <r>
      <rPr>
        <b/>
        <u/>
        <sz val="11"/>
        <color rgb="FF00B050"/>
        <rFont val="ＭＳ 明朝"/>
        <family val="1"/>
        <charset val="128"/>
      </rPr>
      <t>入力は、男子を先に入力し、続けて女子を入力してください。絶対に行を空けないでください。</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phoneticPr fontId="2"/>
  </si>
  <si>
    <t>学年</t>
    <rPh sb="0" eb="1">
      <t>ガク</t>
    </rPh>
    <rPh sb="1" eb="2">
      <t>ネン</t>
    </rPh>
    <phoneticPr fontId="40"/>
  </si>
  <si>
    <t>　　①選手情報の入力</t>
    <rPh sb="3" eb="5">
      <t>センシュ</t>
    </rPh>
    <rPh sb="5" eb="7">
      <t>ジョウホウ</t>
    </rPh>
    <rPh sb="8" eb="10">
      <t>ニュウリョク</t>
    </rPh>
    <phoneticPr fontId="2"/>
  </si>
  <si>
    <t>↓</t>
    <phoneticPr fontId="2"/>
  </si>
  <si>
    <t>20m</t>
    <phoneticPr fontId="2"/>
  </si>
  <si>
    <t>20m00</t>
    <phoneticPr fontId="2"/>
  </si>
  <si>
    <t>　　③リレー情報の確認</t>
    <rPh sb="6" eb="8">
      <t>ジョウホウ</t>
    </rPh>
    <rPh sb="9" eb="11">
      <t>カクニン</t>
    </rPh>
    <phoneticPr fontId="2"/>
  </si>
  <si>
    <t>　　④種目別人数の確認</t>
    <rPh sb="3" eb="6">
      <t>シュモクベツ</t>
    </rPh>
    <rPh sb="6" eb="8">
      <t>ニンズウ</t>
    </rPh>
    <rPh sb="9" eb="11">
      <t>カクニン</t>
    </rPh>
    <phoneticPr fontId="2"/>
  </si>
  <si>
    <t>　　⑤申込一覧表の確認</t>
    <rPh sb="3" eb="5">
      <t>モウシコミ</t>
    </rPh>
    <rPh sb="5" eb="7">
      <t>イチラン</t>
    </rPh>
    <rPh sb="7" eb="8">
      <t>ヒョウ</t>
    </rPh>
    <rPh sb="9" eb="11">
      <t>カクニン</t>
    </rPh>
    <phoneticPr fontId="2"/>
  </si>
  <si>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2"/>
  </si>
  <si>
    <t>　　⑦ファイルの保存</t>
    <rPh sb="8" eb="10">
      <t>ホゾン</t>
    </rPh>
    <phoneticPr fontId="2"/>
  </si>
  <si>
    <t>　　⑧メール送信</t>
    <rPh sb="6" eb="8">
      <t>ソウシン</t>
    </rPh>
    <phoneticPr fontId="2"/>
  </si>
  <si>
    <t>E-mail：</t>
    <phoneticPr fontId="2"/>
  </si>
  <si>
    <t>　　⑨参加料の振込</t>
    <rPh sb="3" eb="6">
      <t>サンカリョウ</t>
    </rPh>
    <rPh sb="7" eb="9">
      <t>フリコミ</t>
    </rPh>
    <phoneticPr fontId="54"/>
  </si>
  <si>
    <t>↓</t>
    <phoneticPr fontId="54"/>
  </si>
  <si>
    <t>　　⑩郵送</t>
    <rPh sb="3" eb="5">
      <t>ユウソウ</t>
    </rPh>
    <phoneticPr fontId="2"/>
  </si>
  <si>
    <t>　　⑪申込完了</t>
    <rPh sb="3" eb="5">
      <t>モウシコミ</t>
    </rPh>
    <rPh sb="5" eb="7">
      <t>カンリョウ</t>
    </rPh>
    <phoneticPr fontId="2"/>
  </si>
  <si>
    <t>　★問い合わせ先</t>
    <rPh sb="2" eb="3">
      <t>ト</t>
    </rPh>
    <rPh sb="4" eb="5">
      <t>ア</t>
    </rPh>
    <rPh sb="7" eb="8">
      <t>サキ</t>
    </rPh>
    <phoneticPr fontId="2"/>
  </si>
  <si>
    <t>mail：</t>
    <phoneticPr fontId="2"/>
  </si>
  <si>
    <t>toiawase.nagoya@gmail.com</t>
    <phoneticPr fontId="2"/>
  </si>
  <si>
    <t>←入力してください。</t>
    <rPh sb="1" eb="3">
      <t>ニュウリョク</t>
    </rPh>
    <phoneticPr fontId="2"/>
  </si>
  <si>
    <r>
      <t>←入力してください(ハイフンを入れる)。　</t>
    </r>
    <r>
      <rPr>
        <b/>
        <sz val="11"/>
        <rFont val="ＭＳ ゴシック"/>
        <family val="3"/>
        <charset val="128"/>
      </rPr>
      <t>※緊急時に連絡がとれる番号</t>
    </r>
    <rPh sb="1" eb="3">
      <t>ニュウリョク</t>
    </rPh>
    <rPh sb="15" eb="16">
      <t>イ</t>
    </rPh>
    <rPh sb="22" eb="25">
      <t>キンキュウジ</t>
    </rPh>
    <rPh sb="26" eb="28">
      <t>レンラク</t>
    </rPh>
    <rPh sb="32" eb="34">
      <t>バンゴウ</t>
    </rPh>
    <phoneticPr fontId="2"/>
  </si>
  <si>
    <t>Ver２</t>
    <phoneticPr fontId="2"/>
  </si>
  <si>
    <t>中学用</t>
    <rPh sb="0" eb="2">
      <t>チュウガク</t>
    </rPh>
    <rPh sb="2" eb="3">
      <t>ヨウ</t>
    </rPh>
    <phoneticPr fontId="2"/>
  </si>
  <si>
    <t>↓</t>
    <phoneticPr fontId="2"/>
  </si>
  <si>
    <r>
      <t>◎トラック種目・・・・</t>
    </r>
    <r>
      <rPr>
        <sz val="14"/>
        <color theme="1"/>
        <rFont val="ＭＳ ゴシック"/>
        <family val="3"/>
        <charset val="128"/>
      </rPr>
      <t>分秒をドット「．」で区切り</t>
    </r>
    <r>
      <rPr>
        <sz val="11"/>
        <color theme="1"/>
        <rFont val="ＭＳ 明朝"/>
        <family val="1"/>
        <charset val="128"/>
      </rPr>
      <t>、</t>
    </r>
    <r>
      <rPr>
        <b/>
        <u/>
        <sz val="18"/>
        <color rgb="FFFF0000"/>
        <rFont val="ＭＳ ゴシック"/>
        <family val="3"/>
        <charset val="128"/>
      </rPr>
      <t>100分の1秒まで入力</t>
    </r>
    <rPh sb="5" eb="7">
      <t>シュモク</t>
    </rPh>
    <phoneticPr fontId="2"/>
  </si>
  <si>
    <t>⇒</t>
    <phoneticPr fontId="2"/>
  </si>
  <si>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2"/>
  </si>
  <si>
    <t>4.07.00 ○</t>
    <phoneticPr fontId="2"/>
  </si>
  <si>
    <t>4.7 X</t>
    <phoneticPr fontId="2"/>
  </si>
  <si>
    <t>この大会は、名古屋市内の中学校に在学の方のみ参加できます。</t>
    <rPh sb="12" eb="15">
      <t>チュウガッコウ</t>
    </rPh>
    <rPh sb="13" eb="15">
      <t>ガッコウ</t>
    </rPh>
    <phoneticPr fontId="2"/>
  </si>
  <si>
    <t>中男100m</t>
  </si>
  <si>
    <t>中女100m</t>
  </si>
  <si>
    <t>中男400m</t>
  </si>
  <si>
    <t>中女200m</t>
  </si>
  <si>
    <t>中男1500m</t>
  </si>
  <si>
    <t>中女800m</t>
  </si>
  <si>
    <t>中男110mH(0.914m)</t>
  </si>
  <si>
    <t>中女100mH(0.762m)</t>
  </si>
  <si>
    <t>中男走高跳</t>
  </si>
  <si>
    <t>中女走高跳</t>
  </si>
  <si>
    <t>中男走幅跳</t>
  </si>
  <si>
    <t>中女走幅跳</t>
  </si>
  <si>
    <t>中男砲丸投(5.000kg)</t>
  </si>
  <si>
    <t>中女砲丸投(2.721kg)</t>
  </si>
  <si>
    <t>下記生徒は本校生徒であって健康であるので出場することを認めます。</t>
    <rPh sb="0" eb="2">
      <t>カキ</t>
    </rPh>
    <phoneticPr fontId="40"/>
  </si>
  <si>
    <t>学校長</t>
    <rPh sb="0" eb="3">
      <t>ガッコウチョウ</t>
    </rPh>
    <phoneticPr fontId="2"/>
  </si>
  <si>
    <t>印</t>
    <rPh sb="0" eb="1">
      <t>イン</t>
    </rPh>
    <phoneticPr fontId="40"/>
  </si>
  <si>
    <t>校長名</t>
    <rPh sb="0" eb="2">
      <t>コウチョウ</t>
    </rPh>
    <rPh sb="2" eb="3">
      <t>メイ</t>
    </rPh>
    <phoneticPr fontId="2"/>
  </si>
  <si>
    <t>4R</t>
    <phoneticPr fontId="40"/>
  </si>
  <si>
    <t>2017年　名古屋市民スポーツ祭陸上競技大会</t>
    <rPh sb="4" eb="5">
      <t>ネン</t>
    </rPh>
    <rPh sb="6" eb="9">
      <t>ナゴヤ</t>
    </rPh>
    <rPh sb="9" eb="11">
      <t>シミン</t>
    </rPh>
    <rPh sb="15" eb="16">
      <t>サイ</t>
    </rPh>
    <rPh sb="16" eb="22">
      <t>リクジョウキョウギタイカイ</t>
    </rPh>
    <phoneticPr fontId="2"/>
  </si>
  <si>
    <t>書類郵送期限　</t>
    <rPh sb="0" eb="2">
      <t>ショルイ</t>
    </rPh>
    <rPh sb="2" eb="4">
      <t>ユウソウ</t>
    </rPh>
    <rPh sb="4" eb="6">
      <t>キゲン</t>
    </rPh>
    <phoneticPr fontId="2"/>
  </si>
  <si>
    <t>必着</t>
    <rPh sb="0" eb="2">
      <t>ヒッチャク</t>
    </rPh>
    <phoneticPr fontId="2"/>
  </si>
  <si>
    <t>平成29年度　名古屋市民スポーツ祭</t>
    <rPh sb="0" eb="2">
      <t>ヘイセイ</t>
    </rPh>
    <rPh sb="4" eb="6">
      <t>ネンド</t>
    </rPh>
    <rPh sb="7" eb="12">
      <t>ナゴヤシミン</t>
    </rPh>
    <rPh sb="16" eb="17">
      <t>サイ</t>
    </rPh>
    <phoneticPr fontId="2"/>
  </si>
  <si>
    <t>大会番号　３０１</t>
    <rPh sb="0" eb="4">
      <t>タイカイバンゴウ</t>
    </rPh>
    <phoneticPr fontId="2"/>
  </si>
  <si>
    <t>パロマ瑞穂スタジアム</t>
    <rPh sb="3" eb="5">
      <t>ミズホ</t>
    </rPh>
    <phoneticPr fontId="2"/>
  </si>
  <si>
    <t>一　般</t>
    <rPh sb="0" eb="1">
      <t>イチ</t>
    </rPh>
    <rPh sb="2" eb="3">
      <t>ハン</t>
    </rPh>
    <phoneticPr fontId="2"/>
  </si>
  <si>
    <t>公認の部(愛知陸協登録者)</t>
    <rPh sb="0" eb="2">
      <t>コウニン</t>
    </rPh>
    <rPh sb="3" eb="4">
      <t>ブ</t>
    </rPh>
    <rPh sb="5" eb="9">
      <t>アイチリクキョウ</t>
    </rPh>
    <rPh sb="9" eb="12">
      <t>トウロクシャ</t>
    </rPh>
    <phoneticPr fontId="2"/>
  </si>
  <si>
    <t>26日(土)</t>
    <rPh sb="2" eb="3">
      <t>ニチ</t>
    </rPh>
    <rPh sb="4" eb="5">
      <t>ツチ</t>
    </rPh>
    <phoneticPr fontId="2"/>
  </si>
  <si>
    <t>100m･4×100mR･走幅跳･砲丸投</t>
    <rPh sb="13" eb="16">
      <t>ハシリハバトビ</t>
    </rPh>
    <rPh sb="17" eb="20">
      <t>ホウガンナ</t>
    </rPh>
    <phoneticPr fontId="2"/>
  </si>
  <si>
    <t>非公認の部(非登録者)</t>
    <rPh sb="0" eb="3">
      <t>ヒコウニン</t>
    </rPh>
    <rPh sb="4" eb="5">
      <t>ブ</t>
    </rPh>
    <rPh sb="6" eb="7">
      <t>ヒ</t>
    </rPh>
    <rPh sb="7" eb="10">
      <t>トウロクシャ</t>
    </rPh>
    <phoneticPr fontId="2"/>
  </si>
  <si>
    <t>100m･走幅跳･砲丸投</t>
    <rPh sb="5" eb="8">
      <t>ハシリハバトビ</t>
    </rPh>
    <rPh sb="9" eb="12">
      <t>ホウガンナゲ</t>
    </rPh>
    <phoneticPr fontId="2"/>
  </si>
  <si>
    <t>共通</t>
    <rPh sb="0" eb="2">
      <t>キョウツウ</t>
    </rPh>
    <phoneticPr fontId="2"/>
  </si>
  <si>
    <t>（39歳以下･40歳代･50歳代･60歳代,70歳以上)</t>
    <rPh sb="3" eb="6">
      <t>サイイカ</t>
    </rPh>
    <rPh sb="9" eb="11">
      <t>サイダイ</t>
    </rPh>
    <rPh sb="14" eb="16">
      <t>サイダイ</t>
    </rPh>
    <rPh sb="19" eb="21">
      <t>サイダイ</t>
    </rPh>
    <rPh sb="24" eb="27">
      <t>サイイジョウ</t>
    </rPh>
    <phoneticPr fontId="2"/>
  </si>
  <si>
    <t>高　校</t>
    <rPh sb="0" eb="1">
      <t>コウ</t>
    </rPh>
    <rPh sb="2" eb="3">
      <t>コウ</t>
    </rPh>
    <phoneticPr fontId="2"/>
  </si>
  <si>
    <t>1日目</t>
    <rPh sb="1" eb="3">
      <t>ニチメ</t>
    </rPh>
    <phoneticPr fontId="2"/>
  </si>
  <si>
    <t>男子　100m･4×100mR･走幅跳･砲丸投</t>
    <rPh sb="0" eb="2">
      <t>ダンシ</t>
    </rPh>
    <rPh sb="17" eb="18">
      <t>ハバ</t>
    </rPh>
    <rPh sb="20" eb="23">
      <t>ホウガンナゲ</t>
    </rPh>
    <phoneticPr fontId="2"/>
  </si>
  <si>
    <t>女子　100m･4×100mR･走幅跳･砲丸投</t>
    <rPh sb="0" eb="2">
      <t>ジョシ</t>
    </rPh>
    <rPh sb="17" eb="18">
      <t>ハバ</t>
    </rPh>
    <phoneticPr fontId="2"/>
  </si>
  <si>
    <t>2日目</t>
    <rPh sb="1" eb="3">
      <t>ニチメ</t>
    </rPh>
    <phoneticPr fontId="2"/>
  </si>
  <si>
    <t>男子　400m･1500m･110mH･4×400mR･走高跳･やり投</t>
    <rPh sb="0" eb="2">
      <t>ダンシ</t>
    </rPh>
    <phoneticPr fontId="2"/>
  </si>
  <si>
    <t>女子　400m･1500m･100mH･4×400mR･走高跳･やり投</t>
    <rPh sb="0" eb="2">
      <t>ジョシ</t>
    </rPh>
    <rPh sb="29" eb="30">
      <t>タカ</t>
    </rPh>
    <phoneticPr fontId="2"/>
  </si>
  <si>
    <t>中　学</t>
    <rPh sb="0" eb="1">
      <t>ナカ</t>
    </rPh>
    <rPh sb="2" eb="3">
      <t>ガク</t>
    </rPh>
    <phoneticPr fontId="2"/>
  </si>
  <si>
    <t>男子　100m･走高跳･4×100mR</t>
    <rPh sb="0" eb="2">
      <t>ダンシ</t>
    </rPh>
    <rPh sb="8" eb="11">
      <t>ハシリタカトビ</t>
    </rPh>
    <phoneticPr fontId="2"/>
  </si>
  <si>
    <t>女子　100m･走高跳･4×100mR</t>
    <rPh sb="0" eb="2">
      <t>ジョシ</t>
    </rPh>
    <phoneticPr fontId="2"/>
  </si>
  <si>
    <t>男子　400m･1500m･110mH･走幅跳･砲丸投</t>
    <rPh sb="0" eb="2">
      <t>ダンシ</t>
    </rPh>
    <phoneticPr fontId="2"/>
  </si>
  <si>
    <t>女子　200m･800m･100mH･走幅跳･砲丸投</t>
    <rPh sb="0" eb="2">
      <t>ジョシ</t>
    </rPh>
    <rPh sb="19" eb="22">
      <t>ハシリハバトビ</t>
    </rPh>
    <phoneticPr fontId="2"/>
  </si>
  <si>
    <t>小学校</t>
    <rPh sb="0" eb="3">
      <t>ショウガッコウ</t>
    </rPh>
    <phoneticPr fontId="2"/>
  </si>
  <si>
    <t>4年50m･5年100m･6年100m･50mH(65cm)･4,5,6年走高跳･</t>
    <rPh sb="1" eb="2">
      <t>ネン</t>
    </rPh>
    <rPh sb="14" eb="15">
      <t>ネン</t>
    </rPh>
    <rPh sb="36" eb="37">
      <t>ネン</t>
    </rPh>
    <rPh sb="37" eb="40">
      <t>ハシリタカトビ</t>
    </rPh>
    <phoneticPr fontId="2"/>
  </si>
  <si>
    <t>4,5,6年走幅跳･4,5,6年ジャベリックボール投</t>
    <rPh sb="15" eb="16">
      <t>ネン</t>
    </rPh>
    <phoneticPr fontId="2"/>
  </si>
  <si>
    <t>･4×100mR(学年別･男女別)</t>
    <rPh sb="9" eb="12">
      <t>ガクネンベツ</t>
    </rPh>
    <rPh sb="13" eb="16">
      <t>ダンジョベツ</t>
    </rPh>
    <phoneticPr fontId="2"/>
  </si>
  <si>
    <t>①一般の部　名古屋市内在勤・在住者の社会人・大学生に限ります</t>
    <rPh sb="1" eb="3">
      <t>イッパン</t>
    </rPh>
    <rPh sb="4" eb="5">
      <t>ブ</t>
    </rPh>
    <rPh sb="6" eb="11">
      <t>ナゴヤシナイ</t>
    </rPh>
    <rPh sb="11" eb="13">
      <t>ザイキン</t>
    </rPh>
    <rPh sb="14" eb="17">
      <t>ザイジュウシャ</t>
    </rPh>
    <rPh sb="18" eb="21">
      <t>シャカイジン</t>
    </rPh>
    <rPh sb="22" eb="25">
      <t>ダイガクセイ</t>
    </rPh>
    <phoneticPr fontId="2"/>
  </si>
  <si>
    <t>　　　　　　　　　１名１種目(リレーは除く)</t>
    <rPh sb="10" eb="11">
      <t>メイ</t>
    </rPh>
    <rPh sb="12" eb="14">
      <t>シュモク</t>
    </rPh>
    <rPh sb="19" eb="20">
      <t>ノゾ</t>
    </rPh>
    <phoneticPr fontId="2"/>
  </si>
  <si>
    <r>
      <t>②高校の部　</t>
    </r>
    <r>
      <rPr>
        <b/>
        <u val="double"/>
        <sz val="14"/>
        <rFont val="ＭＳ Ｐ明朝"/>
        <family val="1"/>
        <charset val="128"/>
      </rPr>
      <t>名古屋市内の高等学校に在学中の生徒に限ります</t>
    </r>
    <rPh sb="1" eb="3">
      <t>コウコウ</t>
    </rPh>
    <rPh sb="4" eb="5">
      <t>ブ</t>
    </rPh>
    <rPh sb="6" eb="11">
      <t>ナゴヤシナイ</t>
    </rPh>
    <rPh sb="12" eb="16">
      <t>コウトウガッコウ</t>
    </rPh>
    <rPh sb="17" eb="20">
      <t>ザイガクチュウ</t>
    </rPh>
    <rPh sb="21" eb="23">
      <t>セイト</t>
    </rPh>
    <phoneticPr fontId="2"/>
  </si>
  <si>
    <t>　　　　　　　　　１校１種目２名まで・１名１種目(リレーは除く)</t>
    <rPh sb="10" eb="11">
      <t>コウ</t>
    </rPh>
    <rPh sb="12" eb="14">
      <t>シュモク</t>
    </rPh>
    <rPh sb="15" eb="16">
      <t>メイ</t>
    </rPh>
    <rPh sb="20" eb="21">
      <t>メイ</t>
    </rPh>
    <rPh sb="22" eb="24">
      <t>シュモク</t>
    </rPh>
    <rPh sb="29" eb="30">
      <t>ノゾ</t>
    </rPh>
    <phoneticPr fontId="2"/>
  </si>
  <si>
    <t>　　　　　　　　　リレーは１校１種目１チーム</t>
    <rPh sb="14" eb="15">
      <t>コウ</t>
    </rPh>
    <rPh sb="16" eb="18">
      <t>シュモク</t>
    </rPh>
    <phoneticPr fontId="2"/>
  </si>
  <si>
    <r>
      <t>③中学の部　</t>
    </r>
    <r>
      <rPr>
        <b/>
        <sz val="11"/>
        <rFont val="ＭＳ Ｐ明朝"/>
        <family val="1"/>
        <charset val="128"/>
      </rPr>
      <t>名古屋市内の中学校に在学中の生徒に限ります</t>
    </r>
    <rPh sb="1" eb="3">
      <t>チュウガク</t>
    </rPh>
    <rPh sb="4" eb="5">
      <t>ブ</t>
    </rPh>
    <rPh sb="6" eb="11">
      <t>ナゴヤシナイ</t>
    </rPh>
    <rPh sb="12" eb="14">
      <t>チュウガク</t>
    </rPh>
    <rPh sb="14" eb="15">
      <t>コウ</t>
    </rPh>
    <rPh sb="16" eb="19">
      <t>ザイガクチュウ</t>
    </rPh>
    <rPh sb="20" eb="22">
      <t>セイト</t>
    </rPh>
    <phoneticPr fontId="2"/>
  </si>
  <si>
    <t>　　　　　　　　　１校１種目２名まで・１名１種目(リレーは除く)</t>
    <phoneticPr fontId="2"/>
  </si>
  <si>
    <r>
      <t>④小学生の部　</t>
    </r>
    <r>
      <rPr>
        <b/>
        <sz val="11"/>
        <rFont val="ＭＳ Ｐ明朝"/>
        <family val="1"/>
        <charset val="128"/>
      </rPr>
      <t>名古屋市内の小学校に在学中の児童に限ります</t>
    </r>
    <rPh sb="1" eb="4">
      <t>ショウガクセイ</t>
    </rPh>
    <rPh sb="5" eb="6">
      <t>ブ</t>
    </rPh>
    <rPh sb="13" eb="15">
      <t>ショウガク</t>
    </rPh>
    <rPh sb="21" eb="23">
      <t>ジドウ</t>
    </rPh>
    <phoneticPr fontId="2"/>
  </si>
  <si>
    <t>　　　　　　　　　１名１種目まで(1000m・リレーは除く)</t>
    <rPh sb="10" eb="11">
      <t>ナ</t>
    </rPh>
    <phoneticPr fontId="2"/>
  </si>
  <si>
    <t>注意</t>
    <rPh sb="0" eb="2">
      <t>チュウイ</t>
    </rPh>
    <phoneticPr fontId="2"/>
  </si>
  <si>
    <t>　　クラブチームに所属する中学生も１団体１種目２名･１名１種目までです。</t>
    <rPh sb="9" eb="11">
      <t>ショゾク</t>
    </rPh>
    <rPh sb="13" eb="16">
      <t>チュウガクセイ</t>
    </rPh>
    <rPh sb="18" eb="20">
      <t>ダンタイ</t>
    </rPh>
    <rPh sb="24" eb="25">
      <t>メイ</t>
    </rPh>
    <rPh sb="27" eb="28">
      <t>メイ</t>
    </rPh>
    <phoneticPr fontId="2"/>
  </si>
  <si>
    <t>⑤申込　　　　すべてのカテゴリーでメールでの申し込が必要となりました。</t>
    <rPh sb="1" eb="2">
      <t>モウ</t>
    </rPh>
    <rPh sb="2" eb="3">
      <t>コ</t>
    </rPh>
    <rPh sb="22" eb="23">
      <t>モウ</t>
    </rPh>
    <rPh sb="24" eb="25">
      <t>コ</t>
    </rPh>
    <rPh sb="26" eb="28">
      <t>ヒツヨウ</t>
    </rPh>
    <phoneticPr fontId="2"/>
  </si>
  <si>
    <t>　　　　　　　　 必ず、メールを送信してください。</t>
    <rPh sb="9" eb="10">
      <t>カナラ</t>
    </rPh>
    <rPh sb="16" eb="18">
      <t>ソウシン</t>
    </rPh>
    <phoneticPr fontId="2"/>
  </si>
  <si>
    <t>　　　　　　　　 申し込みファイルは、以下のアドレスからダウンロードしてください。</t>
    <rPh sb="9" eb="10">
      <t>モウ</t>
    </rPh>
    <rPh sb="11" eb="12">
      <t>コ</t>
    </rPh>
    <rPh sb="19" eb="21">
      <t>イカ</t>
    </rPh>
    <phoneticPr fontId="2"/>
  </si>
  <si>
    <t>http://www.aichi-rk.jp/01_01nittei.htm</t>
  </si>
  <si>
    <t>⑥プログラムは個人団体毎に１部無料でお渡しします。</t>
    <rPh sb="7" eb="9">
      <t>コジン</t>
    </rPh>
    <rPh sb="9" eb="11">
      <t>ダンタイ</t>
    </rPh>
    <rPh sb="11" eb="12">
      <t>マイ</t>
    </rPh>
    <rPh sb="14" eb="15">
      <t>ブ</t>
    </rPh>
    <rPh sb="15" eb="17">
      <t>ムリョウ</t>
    </rPh>
    <rPh sb="19" eb="20">
      <t>ワタ</t>
    </rPh>
    <phoneticPr fontId="2"/>
  </si>
  <si>
    <t>　追加で必要な場合は１部１０００円で販売します。</t>
    <rPh sb="4" eb="6">
      <t>ヒツヨウ</t>
    </rPh>
    <rPh sb="18" eb="20">
      <t>ハンバイ</t>
    </rPh>
    <phoneticPr fontId="2"/>
  </si>
  <si>
    <t>プログラム追加購入分代金納入先</t>
    <rPh sb="5" eb="9">
      <t>ツイカコウニュウ</t>
    </rPh>
    <rPh sb="9" eb="10">
      <t>ブン</t>
    </rPh>
    <rPh sb="10" eb="12">
      <t>ダイ</t>
    </rPh>
    <rPh sb="12" eb="14">
      <t>ノウニュウ</t>
    </rPh>
    <rPh sb="14" eb="15">
      <t>サキ</t>
    </rPh>
    <phoneticPr fontId="2"/>
  </si>
  <si>
    <r>
      <t>☆</t>
    </r>
    <r>
      <rPr>
        <b/>
        <u/>
        <sz val="11"/>
        <rFont val="ＭＳ ゴシック"/>
        <family val="3"/>
        <charset val="128"/>
      </rPr>
      <t>郵便振替</t>
    </r>
    <rPh sb="1" eb="3">
      <t>ユウビン</t>
    </rPh>
    <rPh sb="3" eb="5">
      <t>フリカエ</t>
    </rPh>
    <phoneticPr fontId="79"/>
  </si>
  <si>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9"/>
  </si>
  <si>
    <t>口座番号</t>
    <rPh sb="0" eb="2">
      <t>コウザ</t>
    </rPh>
    <rPh sb="2" eb="4">
      <t>バンゴウ</t>
    </rPh>
    <phoneticPr fontId="79"/>
  </si>
  <si>
    <t>00870 = 3 = 90904</t>
  </si>
  <si>
    <t>加入者名</t>
    <rPh sb="0" eb="3">
      <t>カニュウシャ</t>
    </rPh>
    <rPh sb="3" eb="4">
      <t>メイ</t>
    </rPh>
    <phoneticPr fontId="79"/>
  </si>
  <si>
    <t>名古屋地区陸上競技協会</t>
    <rPh sb="5" eb="7">
      <t>リクジョウ</t>
    </rPh>
    <rPh sb="7" eb="9">
      <t>キョウギ</t>
    </rPh>
    <rPh sb="9" eb="11">
      <t>キョウカイ</t>
    </rPh>
    <phoneticPr fontId="79"/>
  </si>
  <si>
    <t>金　　額</t>
    <rPh sb="0" eb="1">
      <t>キン</t>
    </rPh>
    <rPh sb="3" eb="4">
      <t>ガク</t>
    </rPh>
    <phoneticPr fontId="79"/>
  </si>
  <si>
    <t>追加プログラム冊数×1000円</t>
    <rPh sb="0" eb="2">
      <t>ツイカ</t>
    </rPh>
    <rPh sb="7" eb="9">
      <t>サッスウ</t>
    </rPh>
    <rPh sb="14" eb="15">
      <t>エン</t>
    </rPh>
    <phoneticPr fontId="79"/>
  </si>
  <si>
    <t>通信欄に記入事項（おところ、おなまえの他に）</t>
    <rPh sb="0" eb="3">
      <t>ツウシンラン</t>
    </rPh>
    <rPh sb="4" eb="6">
      <t>キニュウ</t>
    </rPh>
    <rPh sb="6" eb="8">
      <t>ジコウ</t>
    </rPh>
    <rPh sb="19" eb="20">
      <t>ホカ</t>
    </rPh>
    <phoneticPr fontId="79"/>
  </si>
  <si>
    <r>
      <t>①</t>
    </r>
    <r>
      <rPr>
        <b/>
        <sz val="11"/>
        <rFont val="ＭＳ Ｐゴシック"/>
        <family val="3"/>
        <charset val="128"/>
      </rPr>
      <t>申込大会名（大会期日）</t>
    </r>
    <rPh sb="1" eb="3">
      <t>モウシコミ</t>
    </rPh>
    <rPh sb="3" eb="6">
      <t>タイカイメイ</t>
    </rPh>
    <rPh sb="7" eb="9">
      <t>タイカイ</t>
    </rPh>
    <rPh sb="9" eb="11">
      <t>キジツ</t>
    </rPh>
    <phoneticPr fontId="79"/>
  </si>
  <si>
    <r>
      <t>②</t>
    </r>
    <r>
      <rPr>
        <b/>
        <sz val="11"/>
        <rFont val="ＭＳ Ｐゴシック"/>
        <family val="3"/>
        <charset val="128"/>
      </rPr>
      <t>申込団体名・学校名のいずれか</t>
    </r>
    <rPh sb="1" eb="3">
      <t>モウシコミ</t>
    </rPh>
    <rPh sb="3" eb="6">
      <t>ダンタイメイ</t>
    </rPh>
    <rPh sb="7" eb="10">
      <t>ガッコウメイ</t>
    </rPh>
    <phoneticPr fontId="79"/>
  </si>
  <si>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9"/>
  </si>
  <si>
    <t>店名</t>
    <rPh sb="0" eb="2">
      <t>テンメイ</t>
    </rPh>
    <phoneticPr fontId="79"/>
  </si>
  <si>
    <t>〇八九</t>
    <rPh sb="0" eb="3">
      <t>０８９</t>
    </rPh>
    <phoneticPr fontId="79"/>
  </si>
  <si>
    <t>店</t>
    <rPh sb="0" eb="1">
      <t>テン</t>
    </rPh>
    <phoneticPr fontId="79"/>
  </si>
  <si>
    <t>店番</t>
    <rPh sb="0" eb="1">
      <t>テン</t>
    </rPh>
    <rPh sb="1" eb="2">
      <t>バン</t>
    </rPh>
    <phoneticPr fontId="79"/>
  </si>
  <si>
    <t>０８９</t>
  </si>
  <si>
    <t>ｾﾞﾛﾊﾁｷｭｳ</t>
  </si>
  <si>
    <t>預金項目</t>
    <rPh sb="0" eb="2">
      <t>ヨキン</t>
    </rPh>
    <rPh sb="2" eb="4">
      <t>コウモク</t>
    </rPh>
    <phoneticPr fontId="79"/>
  </si>
  <si>
    <t>２</t>
  </si>
  <si>
    <t>当座預金</t>
    <rPh sb="0" eb="2">
      <t>トウザ</t>
    </rPh>
    <rPh sb="2" eb="4">
      <t>ヨキン</t>
    </rPh>
    <phoneticPr fontId="79"/>
  </si>
  <si>
    <t>００９０９０４</t>
  </si>
  <si>
    <t>☆銀行振込</t>
    <rPh sb="1" eb="5">
      <t>ギンコウフリコミ</t>
    </rPh>
    <phoneticPr fontId="2"/>
  </si>
  <si>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2"/>
  </si>
  <si>
    <t>普通預金　口座番号００７４９４８</t>
    <rPh sb="0" eb="4">
      <t>フツウヨキン</t>
    </rPh>
    <rPh sb="5" eb="9">
      <t>コウザバンゴウ</t>
    </rPh>
    <phoneticPr fontId="2"/>
  </si>
  <si>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2"/>
  </si>
  <si>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2"/>
  </si>
  <si>
    <t>　　例）　００１ｱｻﾋｶﾞｵｶｺｳｺｳ</t>
    <rPh sb="2" eb="3">
      <t>レイ</t>
    </rPh>
    <phoneticPr fontId="2"/>
  </si>
  <si>
    <t>振込口座の間違いにお気をつけください。</t>
    <rPh sb="0" eb="2">
      <t>フリコミ</t>
    </rPh>
    <rPh sb="2" eb="4">
      <t>コウザ</t>
    </rPh>
    <rPh sb="5" eb="7">
      <t>マチガ</t>
    </rPh>
    <rPh sb="10" eb="11">
      <t>キ</t>
    </rPh>
    <phoneticPr fontId="2"/>
  </si>
  <si>
    <t>団体名が判らなくなりますので、</t>
    <rPh sb="0" eb="3">
      <t>ダンタイメイ</t>
    </rPh>
    <rPh sb="4" eb="5">
      <t>ワカ</t>
    </rPh>
    <phoneticPr fontId="2"/>
  </si>
  <si>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20"/>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2"/>
  </si>
  <si>
    <t>一般・高校</t>
    <rPh sb="0" eb="2">
      <t>イッパン</t>
    </rPh>
    <rPh sb="3" eb="5">
      <t>コウコウ</t>
    </rPh>
    <phoneticPr fontId="2"/>
  </si>
  <si>
    <t>中学校</t>
    <rPh sb="0" eb="3">
      <t>チュウガッコウ</t>
    </rPh>
    <phoneticPr fontId="2"/>
  </si>
  <si>
    <t>maezu-j@nagoya-c.ed.jp</t>
    <phoneticPr fontId="2"/>
  </si>
  <si>
    <t>(1)小学生のフィールド競技は、トップ８を実施しません。</t>
    <rPh sb="3" eb="6">
      <t>ショウガクセイ</t>
    </rPh>
    <rPh sb="12" eb="14">
      <t>キョウギ</t>
    </rPh>
    <rPh sb="21" eb="23">
      <t>ジッシ</t>
    </rPh>
    <phoneticPr fontId="2"/>
  </si>
  <si>
    <t>(２)記録会の部への参加については、名古屋地区要覧市民スポーツ祭</t>
    <rPh sb="3" eb="6">
      <t>キロクカイ</t>
    </rPh>
    <rPh sb="7" eb="8">
      <t>ブ</t>
    </rPh>
    <rPh sb="10" eb="12">
      <t>サンカ</t>
    </rPh>
    <rPh sb="18" eb="23">
      <t>ナゴヤチク</t>
    </rPh>
    <rPh sb="23" eb="25">
      <t>ヨウラン</t>
    </rPh>
    <rPh sb="25" eb="27">
      <t>シミン</t>
    </rPh>
    <rPh sb="31" eb="32">
      <t>サイ</t>
    </rPh>
    <phoneticPr fontId="2"/>
  </si>
  <si>
    <t>　 記録会のページをご覧ください。</t>
    <phoneticPr fontId="2"/>
  </si>
  <si>
    <t>(3)時間プログラム、受付一覧、大会注意事項、待機場所割当表、エントリーリストは、大会７日程度前に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2"/>
  </si>
  <si>
    <t>http://www.aichi-rk.jp/01_01nittei.htm</t>
    <phoneticPr fontId="2"/>
  </si>
  <si>
    <t>(4)メールの件名には、必ず団体名を記入してください。</t>
    <rPh sb="7" eb="9">
      <t>ケンメイ</t>
    </rPh>
    <rPh sb="12" eb="13">
      <t>カナラ</t>
    </rPh>
    <rPh sb="14" eb="17">
      <t>ダンタイメイ</t>
    </rPh>
    <rPh sb="18" eb="20">
      <t>キニュウ</t>
    </rPh>
    <phoneticPr fontId="2"/>
  </si>
  <si>
    <t>(5)申込ファイル名も団体名に変えてから送信してください。</t>
    <rPh sb="3" eb="5">
      <t>モウシコミ</t>
    </rPh>
    <rPh sb="9" eb="10">
      <t>メイ</t>
    </rPh>
    <rPh sb="11" eb="14">
      <t>ダンタイメイ</t>
    </rPh>
    <rPh sb="15" eb="16">
      <t>カ</t>
    </rPh>
    <rPh sb="20" eb="22">
      <t>ソウシン</t>
    </rPh>
    <phoneticPr fontId="2"/>
  </si>
  <si>
    <t>(6)中学校･高校は、申し込み人数に応じて、本競技場２F･３F</t>
    <rPh sb="3" eb="6">
      <t>チュウガッコウ</t>
    </rPh>
    <rPh sb="7" eb="9">
      <t>コウコウ</t>
    </rPh>
    <rPh sb="11" eb="12">
      <t>モウ</t>
    </rPh>
    <rPh sb="13" eb="14">
      <t>コ</t>
    </rPh>
    <rPh sb="15" eb="17">
      <t>ニンズウ</t>
    </rPh>
    <rPh sb="18" eb="19">
      <t>オウ</t>
    </rPh>
    <rPh sb="22" eb="26">
      <t>ホンキョウギジョウ</t>
    </rPh>
    <phoneticPr fontId="2"/>
  </si>
  <si>
    <t>　のスタンド下の割り振りを行いますので、場所取りは</t>
    <rPh sb="8" eb="9">
      <t>ワ</t>
    </rPh>
    <rPh sb="10" eb="11">
      <t>フ</t>
    </rPh>
    <rPh sb="13" eb="14">
      <t>オコナ</t>
    </rPh>
    <rPh sb="20" eb="23">
      <t>バショト</t>
    </rPh>
    <phoneticPr fontId="2"/>
  </si>
  <si>
    <t>プログラム追加購入部数</t>
    <rPh sb="5" eb="7">
      <t>ツイカ</t>
    </rPh>
    <phoneticPr fontId="2"/>
  </si>
  <si>
    <t>ナンバーのアルファベット</t>
    <phoneticPr fontId="2"/>
  </si>
  <si>
    <t>←半角大文字で入力してください。</t>
    <rPh sb="1" eb="3">
      <t>ハンカク</t>
    </rPh>
    <rPh sb="3" eb="6">
      <t>オオモジ</t>
    </rPh>
    <rPh sb="7" eb="15">
      <t>ニュウリョク</t>
    </rPh>
    <phoneticPr fontId="2"/>
  </si>
  <si>
    <t>←入力不要です(担当者が入力します）</t>
    <rPh sb="1" eb="5">
      <t>ニュウリョクフヨウ</t>
    </rPh>
    <rPh sb="8" eb="11">
      <t>タントウシャ</t>
    </rPh>
    <rPh sb="12" eb="14">
      <t>ニュウリョク</t>
    </rPh>
    <phoneticPr fontId="2"/>
  </si>
  <si>
    <t>←名古屋市立等は省略してください</t>
    <rPh sb="1" eb="6">
      <t>ナゴヤシリツ</t>
    </rPh>
    <rPh sb="6" eb="7">
      <t>ラ</t>
    </rPh>
    <rPh sb="8" eb="10">
      <t>ショウリャク</t>
    </rPh>
    <phoneticPr fontId="2"/>
  </si>
  <si>
    <t>←全角７文字以内です。</t>
    <rPh sb="1" eb="3">
      <t>ゼンカク</t>
    </rPh>
    <rPh sb="4" eb="6">
      <t>モジ</t>
    </rPh>
    <rPh sb="6" eb="8">
      <t>イナイ</t>
    </rPh>
    <phoneticPr fontId="2"/>
  </si>
  <si>
    <t>←略称に対するヨミガナを入力してください。</t>
    <rPh sb="1" eb="4">
      <t>リャ</t>
    </rPh>
    <rPh sb="4" eb="7">
      <t>タイ</t>
    </rPh>
    <rPh sb="12" eb="20">
      <t>ニュウ</t>
    </rPh>
    <phoneticPr fontId="2"/>
  </si>
  <si>
    <t xml:space="preserve">１．期  日 </t>
    <phoneticPr fontId="2"/>
  </si>
  <si>
    <t>２．場  所</t>
    <phoneticPr fontId="2"/>
  </si>
  <si>
    <t>３．種　目</t>
    <phoneticPr fontId="2"/>
  </si>
  <si>
    <t>2000m</t>
    <phoneticPr fontId="2"/>
  </si>
  <si>
    <t>1000m</t>
    <phoneticPr fontId="2"/>
  </si>
  <si>
    <t>４．参加について</t>
    <phoneticPr fontId="2"/>
  </si>
  <si>
    <t>６．申込ｱﾄﾞﾚｽ</t>
    <phoneticPr fontId="2"/>
  </si>
  <si>
    <t>shisupo.moushikomi@gmail.com</t>
    <phoneticPr fontId="2"/>
  </si>
  <si>
    <t>arimatsu-e@nagoya-c.ed.jp</t>
    <phoneticPr fontId="2"/>
  </si>
  <si>
    <t>７．申込締切</t>
    <phoneticPr fontId="2"/>
  </si>
  <si>
    <t>８．その他</t>
    <phoneticPr fontId="2"/>
  </si>
  <si>
    <t>　行わないでください。</t>
    <phoneticPr fontId="2"/>
  </si>
  <si>
    <t>maezu-j@nagoya-c.ed.jp</t>
    <phoneticPr fontId="2"/>
  </si>
  <si>
    <t>　　修正がある場合は、「②選手情報入力」で修正してください。</t>
    <rPh sb="2" eb="4">
      <t>シュウセイ</t>
    </rPh>
    <rPh sb="7" eb="9">
      <t>バアイ</t>
    </rPh>
    <rPh sb="13" eb="15">
      <t>センシュ</t>
    </rPh>
    <rPh sb="15" eb="17">
      <t>ジョウホウ</t>
    </rPh>
    <rPh sb="17" eb="19">
      <t>ニュウリョク</t>
    </rPh>
    <rPh sb="21" eb="23">
      <t>シュウセイ</t>
    </rPh>
    <phoneticPr fontId="2"/>
  </si>
  <si>
    <t>　　※ナンバーは、アルファベットは団体情報入力で、数字は選手情報入力で入力してください。</t>
    <rPh sb="17" eb="19">
      <t>ダンタイ</t>
    </rPh>
    <rPh sb="19" eb="21">
      <t>ジョウホウ</t>
    </rPh>
    <rPh sb="21" eb="23">
      <t>ニュウリョク</t>
    </rPh>
    <rPh sb="25" eb="27">
      <t>スウジ</t>
    </rPh>
    <rPh sb="28" eb="30">
      <t>センシュ</t>
    </rPh>
    <rPh sb="30" eb="32">
      <t>ジョウホウ</t>
    </rPh>
    <rPh sb="32" eb="34">
      <t>ニュウリョク</t>
    </rPh>
    <rPh sb="35" eb="37">
      <t>ニュウリョク</t>
    </rPh>
    <phoneticPr fontId="2"/>
  </si>
  <si>
    <t>←プログラムは個人団体毎に１部無料でお渡しします。追加購入が必要な場合のみ必要部数を入力してください。</t>
    <phoneticPr fontId="2"/>
  </si>
  <si>
    <t>プログラム追加購入部数</t>
    <rPh sb="5" eb="7">
      <t>ツイカ</t>
    </rPh>
    <phoneticPr fontId="6"/>
  </si>
  <si>
    <t>プログラム追加購入部数</t>
    <rPh sb="5" eb="9">
      <t>ツイカ</t>
    </rPh>
    <rPh sb="9" eb="11">
      <t>ブスウ</t>
    </rPh>
    <phoneticPr fontId="6"/>
  </si>
  <si>
    <t>プログラム追加部数✕1000円</t>
    <rPh sb="5" eb="7">
      <t>ツイ</t>
    </rPh>
    <rPh sb="7" eb="9">
      <t>ブスウ</t>
    </rPh>
    <rPh sb="14" eb="15">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</si>
</sst>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ggge&quot;年&quot;m&quot;月&quot;d&quot;日&quot;&quot;(&quot;aaa&quot;)&quot;"/>
    <numFmt numFmtId="180" formatCode="m&quot;月&quot;d&quot;日&quot;&quot;(&quot;aaa&quot;)&quot;"/>
    <numFmt numFmtId="181" formatCode="[$-411]m&quot;月&quot;d&quot;日&quot;&quot;(&quot;aaa&quot;)メール必着&quot;"/>
  </numFmts>
  <fonts count="94">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1"/>
      <color theme="3" tint="0.39997558519241921"/>
      <name val="ＭＳ ゴシック"/>
      <family val="3"/>
      <charset val="128"/>
    </font>
    <font>
      <b/>
      <sz val="14"/>
      <color indexed="10"/>
      <name val="ＭＳ 明朝"/>
      <family val="1"/>
      <charset val="128"/>
    </font>
    <font>
      <sz val="9"/>
      <color indexed="81"/>
      <name val="ＭＳ Ｐゴシック"/>
      <family val="3"/>
      <charset val="128"/>
    </font>
    <font>
      <b/>
      <sz val="9"/>
      <color indexed="81"/>
      <name val="ＭＳ Ｐゴシック"/>
      <family val="3"/>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sz val="12"/>
      <color theme="1"/>
      <name val="ＭＳ ゴシック"/>
      <family val="3"/>
      <charset val="128"/>
    </font>
    <font>
      <sz val="9"/>
      <color theme="1"/>
      <name val="ＭＳ 明朝"/>
      <family val="1"/>
      <charset val="128"/>
    </font>
    <font>
      <b/>
      <sz val="9"/>
      <color theme="1"/>
      <name val="ＭＳ 明朝"/>
      <family val="1"/>
      <charset val="128"/>
    </font>
    <font>
      <sz val="10"/>
      <color theme="1"/>
      <name val="ＭＳ ゴシック"/>
      <family val="3"/>
      <charset val="128"/>
    </font>
    <font>
      <b/>
      <sz val="10"/>
      <color theme="1"/>
      <name val="ＭＳ 明朝"/>
      <family val="1"/>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sz val="14"/>
      <color theme="1"/>
      <name val="ＭＳ ゴシック"/>
      <family val="3"/>
      <charset val="128"/>
    </font>
    <font>
      <b/>
      <u/>
      <sz val="18"/>
      <color rgb="FFFF0000"/>
      <name val="ＭＳ ゴシック"/>
      <family val="3"/>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sz val="12"/>
      <name val="ＭＳ Ｐゴシック"/>
      <family val="3"/>
      <charset val="128"/>
    </font>
    <font>
      <b/>
      <u val="double"/>
      <sz val="14"/>
      <name val="ＭＳ Ｐ明朝"/>
      <family val="1"/>
      <charset val="128"/>
    </font>
    <font>
      <b/>
      <sz val="14"/>
      <name val="ＭＳ ゴシック"/>
      <family val="3"/>
      <charset val="128"/>
    </font>
    <font>
      <sz val="14"/>
      <name val="ＭＳ 明朝"/>
      <family val="1"/>
      <charset val="128"/>
    </font>
    <font>
      <b/>
      <sz val="12"/>
      <name val="ＭＳ Ｐゴシック"/>
      <family val="3"/>
      <charset val="128"/>
    </font>
    <font>
      <b/>
      <sz val="20"/>
      <name val="ＭＳ Ｐ明朝"/>
      <family val="1"/>
      <charset val="128"/>
    </font>
    <font>
      <b/>
      <u/>
      <sz val="11"/>
      <name val="ＭＳ ゴシック"/>
      <family val="3"/>
      <charset val="128"/>
    </font>
    <font>
      <b/>
      <sz val="20"/>
      <name val="ＭＳ Ｐゴシック"/>
      <family val="3"/>
      <charset val="128"/>
    </font>
    <font>
      <b/>
      <sz val="16"/>
      <name val="ＭＳ Ｐゴシック"/>
      <family val="3"/>
      <charset val="128"/>
    </font>
    <font>
      <b/>
      <sz val="16"/>
      <name val="ＭＳ Ｐ明朝"/>
      <family val="1"/>
      <charset val="128"/>
    </font>
    <font>
      <b/>
      <sz val="20"/>
      <color theme="1"/>
      <name val="ＭＳ Ｐ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0000"/>
        <bgColor indexed="64"/>
      </patternFill>
    </fill>
  </fills>
  <borders count="13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s>
  <cellStyleXfs count="4">
    <xf numFmtId="0" fontId="0" fillId="0" borderId="0">
      <alignment vertical="center"/>
    </xf>
    <xf numFmtId="0" fontId="23" fillId="0" borderId="0"/>
    <xf numFmtId="0" fontId="12" fillId="0" borderId="0">
      <alignment vertical="center"/>
    </xf>
    <xf numFmtId="0" fontId="1" fillId="0" borderId="0">
      <alignment vertical="center"/>
    </xf>
  </cellStyleXfs>
  <cellXfs count="505">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9" fillId="0" borderId="0" xfId="0" applyFont="1" applyAlignment="1">
      <alignment vertical="center"/>
    </xf>
    <xf numFmtId="0" fontId="24" fillId="0" borderId="2" xfId="0" applyFont="1" applyBorder="1" applyAlignment="1">
      <alignment horizontal="center" vertical="center"/>
    </xf>
    <xf numFmtId="0" fontId="24" fillId="0" borderId="0" xfId="0" applyFont="1">
      <alignment vertical="center"/>
    </xf>
    <xf numFmtId="49" fontId="24" fillId="0" borderId="0" xfId="0" applyNumberFormat="1" applyFont="1" applyAlignment="1">
      <alignment horizontal="right" vertical="center"/>
    </xf>
    <xf numFmtId="0" fontId="24" fillId="0" borderId="0" xfId="0" applyFont="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34" fillId="5" borderId="0" xfId="0" applyFont="1" applyFill="1">
      <alignment vertical="center"/>
    </xf>
    <xf numFmtId="0" fontId="24" fillId="5" borderId="0" xfId="0" applyFont="1" applyFill="1" applyAlignment="1">
      <alignment horizontal="center" vertical="center"/>
    </xf>
    <xf numFmtId="0" fontId="24" fillId="0" borderId="27" xfId="0" applyFont="1" applyBorder="1" applyAlignment="1">
      <alignment horizontal="center" vertical="center"/>
    </xf>
    <xf numFmtId="0" fontId="24" fillId="0" borderId="20" xfId="0" applyFont="1" applyBorder="1" applyAlignment="1">
      <alignment horizontal="center" vertical="center"/>
    </xf>
    <xf numFmtId="0" fontId="0" fillId="0" borderId="29" xfId="0" applyBorder="1">
      <alignment vertical="center"/>
    </xf>
    <xf numFmtId="0" fontId="24" fillId="0" borderId="24"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0" borderId="20" xfId="0" applyFont="1" applyBorder="1" applyAlignment="1">
      <alignment horizontal="center" vertical="center" wrapText="1"/>
    </xf>
    <xf numFmtId="0" fontId="35"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40" xfId="0" applyFont="1" applyFill="1" applyBorder="1">
      <alignment vertical="center"/>
    </xf>
    <xf numFmtId="0" fontId="24" fillId="5" borderId="41" xfId="0" applyFont="1" applyFill="1" applyBorder="1">
      <alignment vertical="center"/>
    </xf>
    <xf numFmtId="0" fontId="24" fillId="5" borderId="42" xfId="0" applyFont="1" applyFill="1" applyBorder="1">
      <alignment vertical="center"/>
    </xf>
    <xf numFmtId="0" fontId="24" fillId="5" borderId="0" xfId="0" applyFont="1" applyFill="1" applyBorder="1" applyAlignment="1">
      <alignment horizontal="right" vertical="center"/>
    </xf>
    <xf numFmtId="0" fontId="24" fillId="5" borderId="43" xfId="0" applyFont="1" applyFill="1" applyBorder="1">
      <alignment vertical="center"/>
    </xf>
    <xf numFmtId="0" fontId="24" fillId="5" borderId="0" xfId="0" applyFont="1" applyFill="1" applyBorder="1">
      <alignment vertical="center"/>
    </xf>
    <xf numFmtId="0" fontId="24" fillId="5" borderId="44" xfId="0" applyFont="1" applyFill="1" applyBorder="1">
      <alignment vertical="center"/>
    </xf>
    <xf numFmtId="0" fontId="24" fillId="5" borderId="45" xfId="0" applyFont="1" applyFill="1" applyBorder="1" applyAlignment="1">
      <alignment horizontal="right" vertical="center"/>
    </xf>
    <xf numFmtId="0" fontId="24" fillId="5" borderId="46" xfId="0" applyFont="1" applyFill="1" applyBorder="1" applyAlignment="1">
      <alignment horizontal="right" vertical="center"/>
    </xf>
    <xf numFmtId="0" fontId="24" fillId="5" borderId="46" xfId="0" applyFont="1" applyFill="1" applyBorder="1" applyAlignment="1">
      <alignment horizontal="center" vertical="center"/>
    </xf>
    <xf numFmtId="0" fontId="24" fillId="5" borderId="46" xfId="0" applyFont="1" applyFill="1" applyBorder="1" applyAlignment="1">
      <alignment horizontal="left" vertical="center"/>
    </xf>
    <xf numFmtId="0" fontId="24" fillId="5" borderId="47" xfId="0" applyFont="1" applyFill="1" applyBorder="1">
      <alignment vertical="center"/>
    </xf>
    <xf numFmtId="0" fontId="24" fillId="0" borderId="0" xfId="0" applyFont="1" applyProtection="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0" xfId="0" applyFont="1" applyFill="1" applyBorder="1" applyAlignment="1" applyProtection="1">
      <alignment horizontal="right" vertical="center"/>
    </xf>
    <xf numFmtId="0" fontId="24" fillId="0" borderId="48" xfId="0" applyFont="1" applyBorder="1" applyAlignment="1">
      <alignment vertical="center"/>
    </xf>
    <xf numFmtId="0" fontId="24" fillId="0" borderId="51" xfId="0" applyFont="1" applyBorder="1" applyAlignment="1">
      <alignment horizontal="center" vertical="center"/>
    </xf>
    <xf numFmtId="0" fontId="24" fillId="0" borderId="53" xfId="0" applyFont="1" applyBorder="1" applyAlignment="1">
      <alignment vertical="center"/>
    </xf>
    <xf numFmtId="0" fontId="24" fillId="0" borderId="56"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51" xfId="0" applyBorder="1">
      <alignment vertical="center"/>
    </xf>
    <xf numFmtId="0" fontId="0" fillId="0" borderId="56" xfId="0" applyBorder="1">
      <alignment vertical="center"/>
    </xf>
    <xf numFmtId="0" fontId="0" fillId="0" borderId="52" xfId="0" applyBorder="1">
      <alignment vertical="center"/>
    </xf>
    <xf numFmtId="0" fontId="46" fillId="5" borderId="0" xfId="0" applyFont="1" applyFill="1" applyAlignment="1">
      <alignment vertical="center"/>
    </xf>
    <xf numFmtId="0" fontId="24" fillId="0" borderId="48" xfId="0" applyFont="1" applyBorder="1">
      <alignment vertical="center"/>
    </xf>
    <xf numFmtId="0" fontId="24" fillId="0" borderId="50" xfId="0" applyFont="1" applyBorder="1">
      <alignment vertical="center"/>
    </xf>
    <xf numFmtId="0" fontId="28" fillId="0" borderId="50" xfId="0" applyFont="1" applyBorder="1">
      <alignment vertical="center"/>
    </xf>
    <xf numFmtId="0" fontId="24" fillId="0" borderId="51" xfId="0" applyFont="1" applyBorder="1">
      <alignment vertical="center"/>
    </xf>
    <xf numFmtId="0" fontId="24" fillId="0" borderId="53" xfId="0" applyFont="1" applyBorder="1">
      <alignment vertical="center"/>
    </xf>
    <xf numFmtId="0" fontId="24" fillId="0" borderId="0" xfId="0" applyFont="1" applyBorder="1">
      <alignment vertical="center"/>
    </xf>
    <xf numFmtId="0" fontId="24" fillId="0" borderId="56" xfId="0" applyFont="1" applyBorder="1">
      <alignment vertical="center"/>
    </xf>
    <xf numFmtId="0" fontId="24" fillId="0" borderId="13" xfId="0" applyFont="1" applyBorder="1">
      <alignment vertical="center"/>
    </xf>
    <xf numFmtId="0" fontId="24" fillId="0" borderId="39" xfId="0" applyFont="1" applyBorder="1">
      <alignment vertical="center"/>
    </xf>
    <xf numFmtId="0" fontId="24" fillId="0" borderId="52"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24" fillId="0" borderId="0" xfId="0" applyFont="1" applyFill="1" applyAlignment="1">
      <alignment horizontal="center" vertical="center"/>
    </xf>
    <xf numFmtId="0" fontId="0" fillId="0" borderId="50" xfId="0" applyBorder="1">
      <alignment vertical="center"/>
    </xf>
    <xf numFmtId="0" fontId="0" fillId="0" borderId="39" xfId="0" applyBorder="1">
      <alignment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2" xfId="0" applyFill="1" applyBorder="1">
      <alignment vertical="center"/>
    </xf>
    <xf numFmtId="0" fontId="37" fillId="0" borderId="16"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37" fillId="0" borderId="18" xfId="0"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27" fillId="0" borderId="0" xfId="0" applyFont="1" applyFill="1" applyBorder="1" applyAlignment="1" applyProtection="1">
      <alignment horizontal="center" vertical="center"/>
    </xf>
    <xf numFmtId="0" fontId="24" fillId="0" borderId="31" xfId="0" applyFont="1" applyBorder="1" applyAlignment="1">
      <alignment horizontal="center" vertical="center"/>
    </xf>
    <xf numFmtId="0" fontId="25" fillId="0" borderId="0" xfId="0" applyFont="1" applyAlignment="1" applyProtection="1">
      <alignment vertical="center"/>
    </xf>
    <xf numFmtId="0" fontId="5"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2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36" fillId="0" borderId="29" xfId="0" applyFont="1" applyFill="1" applyBorder="1" applyAlignment="1" applyProtection="1">
      <alignment vertical="center"/>
    </xf>
    <xf numFmtId="0" fontId="36" fillId="0" borderId="29"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6" xfId="0" applyFont="1" applyFill="1" applyBorder="1" applyProtection="1">
      <alignment vertical="center"/>
    </xf>
    <xf numFmtId="0" fontId="0" fillId="0" borderId="36"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30" fillId="0" borderId="0" xfId="1" applyFont="1" applyFill="1" applyBorder="1" applyAlignment="1" applyProtection="1">
      <alignment horizontal="right" vertical="center"/>
    </xf>
    <xf numFmtId="0" fontId="32" fillId="0" borderId="0" xfId="1" applyFont="1" applyFill="1" applyBorder="1" applyAlignment="1" applyProtection="1">
      <alignment horizontal="center" vertical="center"/>
    </xf>
    <xf numFmtId="0" fontId="27"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3"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3"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0"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8" xfId="1" applyFont="1" applyBorder="1" applyAlignment="1" applyProtection="1">
      <alignment horizontal="distributed" vertical="center" indent="1" shrinkToFit="1"/>
    </xf>
    <xf numFmtId="0" fontId="20" fillId="0" borderId="9" xfId="1" applyFont="1" applyBorder="1" applyAlignment="1" applyProtection="1">
      <alignment horizontal="center" vertical="center"/>
    </xf>
    <xf numFmtId="0" fontId="43" fillId="0" borderId="8" xfId="1" applyFont="1" applyBorder="1" applyAlignment="1" applyProtection="1">
      <alignment horizontal="distributed" vertical="center" indent="1" shrinkToFit="1"/>
    </xf>
    <xf numFmtId="0" fontId="13" fillId="0" borderId="27" xfId="1" applyFont="1" applyBorder="1" applyAlignment="1" applyProtection="1">
      <alignment horizontal="distributed" vertical="center" indent="1" shrinkToFit="1"/>
    </xf>
    <xf numFmtId="0" fontId="20" fillId="0" borderId="24" xfId="1" applyFont="1" applyBorder="1" applyAlignment="1" applyProtection="1">
      <alignment horizontal="center" vertical="center"/>
    </xf>
    <xf numFmtId="0" fontId="13" fillId="0" borderId="28" xfId="1" applyFont="1" applyBorder="1" applyAlignment="1" applyProtection="1">
      <alignment horizontal="distributed" vertical="center" indent="1" shrinkToFit="1"/>
    </xf>
    <xf numFmtId="0" fontId="20" fillId="0" borderId="25" xfId="1" applyFont="1" applyBorder="1" applyAlignment="1" applyProtection="1">
      <alignment horizontal="center" vertical="center"/>
    </xf>
    <xf numFmtId="0" fontId="13" fillId="0" borderId="10" xfId="1" applyFont="1" applyBorder="1" applyAlignment="1" applyProtection="1">
      <alignment horizontal="distributed" vertical="center" indent="2"/>
    </xf>
    <xf numFmtId="0" fontId="13" fillId="0" borderId="75" xfId="1" applyFont="1" applyBorder="1" applyAlignment="1" applyProtection="1">
      <alignment horizontal="distributed" vertical="center" indent="2"/>
    </xf>
    <xf numFmtId="0" fontId="23" fillId="0" borderId="0" xfId="1" applyBorder="1" applyAlignment="1" applyProtection="1">
      <alignment vertical="center"/>
    </xf>
    <xf numFmtId="0" fontId="7"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6"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2" fontId="24" fillId="0" borderId="54" xfId="0" applyNumberFormat="1" applyFont="1" applyBorder="1" applyAlignment="1" applyProtection="1">
      <alignment horizontal="center" vertical="center"/>
      <protection locked="0"/>
    </xf>
    <xf numFmtId="0" fontId="24"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5" fillId="0" borderId="0" xfId="0" applyFont="1" applyFill="1">
      <alignment vertical="center"/>
    </xf>
    <xf numFmtId="0" fontId="27" fillId="0" borderId="0" xfId="0" applyFont="1" applyAlignment="1">
      <alignment vertical="center" shrinkToFit="1"/>
    </xf>
    <xf numFmtId="0" fontId="49" fillId="0" borderId="3" xfId="0" applyFont="1" applyBorder="1" applyAlignment="1" applyProtection="1">
      <alignment horizontal="center" vertical="center" shrinkToFit="1"/>
    </xf>
    <xf numFmtId="0" fontId="43" fillId="0" borderId="6" xfId="1" applyFont="1" applyBorder="1" applyAlignment="1" applyProtection="1">
      <alignment horizontal="center" vertical="center" shrinkToFit="1"/>
    </xf>
    <xf numFmtId="0" fontId="13" fillId="0" borderId="13" xfId="1" applyFont="1" applyBorder="1" applyAlignment="1" applyProtection="1">
      <alignment horizontal="distributed" vertical="center" indent="1"/>
    </xf>
    <xf numFmtId="5" fontId="20" fillId="0" borderId="82" xfId="1" applyNumberFormat="1" applyFont="1" applyBorder="1" applyAlignment="1" applyProtection="1">
      <alignmen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52" xfId="1" applyFont="1" applyBorder="1" applyAlignment="1" applyProtection="1">
      <alignment horizontal="center" vertical="center"/>
    </xf>
    <xf numFmtId="0" fontId="13" fillId="0" borderId="12" xfId="1" applyFont="1" applyBorder="1" applyAlignment="1" applyProtection="1">
      <alignment horizontal="distributed" vertical="center" indent="1" shrinkToFit="1"/>
    </xf>
    <xf numFmtId="0" fontId="13" fillId="0" borderId="10" xfId="1" applyFont="1" applyBorder="1" applyAlignment="1" applyProtection="1">
      <alignment horizontal="distributed" vertical="center" indent="1" shrinkToFit="1"/>
    </xf>
    <xf numFmtId="0" fontId="13" fillId="0" borderId="11" xfId="1" applyFont="1" applyBorder="1" applyAlignment="1" applyProtection="1">
      <alignment horizontal="center" vertical="center" shrinkToFit="1"/>
    </xf>
    <xf numFmtId="0" fontId="11" fillId="0" borderId="84"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4" fillId="0" borderId="85" xfId="0" applyFont="1" applyBorder="1" applyAlignment="1">
      <alignment horizontal="center" vertical="center" wrapText="1"/>
    </xf>
    <xf numFmtId="0" fontId="28" fillId="3" borderId="86" xfId="0" applyNumberFormat="1" applyFont="1" applyFill="1" applyBorder="1" applyAlignment="1">
      <alignment horizontal="center" vertical="center"/>
    </xf>
    <xf numFmtId="0" fontId="42" fillId="0" borderId="87" xfId="1" applyFont="1" applyBorder="1" applyAlignment="1" applyProtection="1">
      <alignment horizontal="center" vertical="center" shrinkToFit="1"/>
    </xf>
    <xf numFmtId="0" fontId="60" fillId="0" borderId="0" xfId="0" applyFont="1" applyFill="1" applyBorder="1" applyAlignment="1">
      <alignment vertical="center"/>
    </xf>
    <xf numFmtId="0" fontId="56" fillId="0" borderId="0" xfId="0" applyFont="1" applyFill="1" applyAlignment="1">
      <alignment horizontal="right" vertical="center"/>
    </xf>
    <xf numFmtId="0" fontId="29" fillId="0" borderId="0" xfId="1" applyFont="1" applyAlignment="1" applyProtection="1">
      <alignment horizontal="center" vertical="center"/>
    </xf>
    <xf numFmtId="0" fontId="24" fillId="0" borderId="3" xfId="0" applyFont="1" applyBorder="1" applyAlignment="1">
      <alignment horizontal="center" vertical="center" shrinkToFit="1"/>
    </xf>
    <xf numFmtId="0" fontId="20" fillId="0" borderId="88" xfId="1" applyNumberFormat="1" applyFont="1" applyBorder="1" applyAlignment="1" applyProtection="1">
      <alignment horizontal="center" vertical="center"/>
      <protection locked="0"/>
    </xf>
    <xf numFmtId="0" fontId="20" fillId="0" borderId="38" xfId="1" applyNumberFormat="1" applyFont="1" applyBorder="1" applyAlignment="1" applyProtection="1">
      <alignment vertical="center"/>
    </xf>
    <xf numFmtId="0" fontId="27" fillId="0" borderId="0" xfId="0" applyFont="1" applyAlignment="1">
      <alignment vertical="center"/>
    </xf>
    <xf numFmtId="0" fontId="20" fillId="0" borderId="83"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5" fillId="0" borderId="0" xfId="1" applyFont="1" applyAlignment="1" applyProtection="1">
      <alignment vertical="center"/>
    </xf>
    <xf numFmtId="0" fontId="26" fillId="0" borderId="0" xfId="0" applyFont="1">
      <alignment vertical="center"/>
    </xf>
    <xf numFmtId="0" fontId="15" fillId="0" borderId="0" xfId="0" applyFont="1">
      <alignment vertical="center"/>
    </xf>
    <xf numFmtId="0" fontId="9" fillId="0" borderId="72" xfId="1" applyFont="1" applyBorder="1" applyAlignment="1" applyProtection="1">
      <alignment horizontal="center" vertical="center" shrinkToFit="1"/>
    </xf>
    <xf numFmtId="0" fontId="9" fillId="0" borderId="78" xfId="1" applyFont="1" applyBorder="1" applyAlignment="1" applyProtection="1">
      <alignment horizontal="center" vertical="center" shrinkToFit="1"/>
    </xf>
    <xf numFmtId="0" fontId="24" fillId="0" borderId="34" xfId="0" applyFont="1" applyBorder="1" applyAlignment="1">
      <alignment horizontal="center" vertical="center"/>
    </xf>
    <xf numFmtId="0" fontId="35" fillId="3" borderId="35" xfId="0" applyFont="1" applyFill="1" applyBorder="1" applyAlignment="1">
      <alignment horizontal="center" vertical="center"/>
    </xf>
    <xf numFmtId="0" fontId="5" fillId="0" borderId="0" xfId="0" applyFont="1">
      <alignment vertical="center"/>
    </xf>
    <xf numFmtId="0" fontId="67" fillId="0" borderId="81" xfId="1" applyFont="1" applyBorder="1" applyAlignment="1" applyProtection="1">
      <alignment horizontal="distributed" vertical="center" indent="1"/>
    </xf>
    <xf numFmtId="0" fontId="24" fillId="0" borderId="35" xfId="0" applyFont="1" applyBorder="1" applyAlignment="1" applyProtection="1">
      <alignment horizontal="center" vertical="center"/>
      <protection locked="0"/>
    </xf>
    <xf numFmtId="0" fontId="24" fillId="0" borderId="86" xfId="0" applyNumberFormat="1" applyFont="1" applyBorder="1" applyAlignment="1" applyProtection="1">
      <alignment horizontal="center" vertical="center" shrinkToFit="1"/>
    </xf>
    <xf numFmtId="0" fontId="28" fillId="3" borderId="35" xfId="0" applyFont="1" applyFill="1" applyBorder="1" applyAlignment="1">
      <alignment horizontal="center" vertical="center"/>
    </xf>
    <xf numFmtId="0" fontId="24" fillId="0" borderId="35" xfId="0" applyFont="1" applyBorder="1" applyAlignment="1" applyProtection="1">
      <alignment horizontal="center" vertical="center" shrinkToFit="1"/>
      <protection locked="0"/>
    </xf>
    <xf numFmtId="0" fontId="24" fillId="2" borderId="34" xfId="0" applyFont="1" applyFill="1" applyBorder="1" applyAlignment="1">
      <alignment horizontal="center" vertical="center"/>
    </xf>
    <xf numFmtId="2" fontId="24" fillId="0" borderId="57" xfId="0" applyNumberFormat="1" applyFont="1" applyBorder="1" applyAlignment="1" applyProtection="1">
      <alignment horizontal="center" vertical="center"/>
      <protection locked="0"/>
    </xf>
    <xf numFmtId="0" fontId="24" fillId="0" borderId="30" xfId="0" applyFont="1" applyBorder="1" applyAlignment="1">
      <alignment horizontal="center" vertical="center"/>
    </xf>
    <xf numFmtId="2" fontId="24" fillId="0" borderId="35" xfId="0" applyNumberFormat="1" applyFont="1" applyBorder="1" applyAlignment="1" applyProtection="1">
      <alignment horizontal="center" vertical="center"/>
      <protection locked="0"/>
    </xf>
    <xf numFmtId="2" fontId="24" fillId="0" borderId="19" xfId="0" applyNumberFormat="1" applyFont="1" applyBorder="1" applyAlignment="1" applyProtection="1">
      <alignment horizontal="center" vertical="center"/>
      <protection locked="0"/>
    </xf>
    <xf numFmtId="0" fontId="24" fillId="0" borderId="7" xfId="0" applyNumberFormat="1" applyFont="1" applyBorder="1" applyAlignment="1" applyProtection="1">
      <alignment horizontal="center" vertical="center"/>
      <protection locked="0"/>
    </xf>
    <xf numFmtId="0" fontId="24" fillId="0" borderId="35" xfId="0" applyFont="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0" fillId="0" borderId="21" xfId="1" applyNumberFormat="1" applyFont="1" applyBorder="1" applyAlignment="1" applyProtection="1">
      <alignment vertical="center"/>
    </xf>
    <xf numFmtId="0" fontId="0" fillId="0" borderId="0" xfId="0" applyAlignment="1">
      <alignment horizontal="center" vertical="center"/>
    </xf>
    <xf numFmtId="0" fontId="24" fillId="0" borderId="1" xfId="0" applyFont="1" applyBorder="1" applyAlignment="1">
      <alignment horizontal="right" vertical="center"/>
    </xf>
    <xf numFmtId="0" fontId="38" fillId="0" borderId="0" xfId="0" applyFont="1" applyBorder="1" applyAlignment="1">
      <alignment vertical="center"/>
    </xf>
    <xf numFmtId="0" fontId="24" fillId="0" borderId="19" xfId="0" applyFont="1" applyBorder="1" applyAlignment="1">
      <alignment horizontal="right" vertical="center"/>
    </xf>
    <xf numFmtId="0" fontId="27" fillId="5" borderId="0" xfId="0" applyFont="1" applyFill="1">
      <alignment vertical="center"/>
    </xf>
    <xf numFmtId="0" fontId="14" fillId="5" borderId="0" xfId="0" applyFont="1" applyFill="1">
      <alignment vertical="center"/>
    </xf>
    <xf numFmtId="49" fontId="24" fillId="0" borderId="0" xfId="0" applyNumberFormat="1" applyFont="1" applyAlignment="1">
      <alignment vertical="center"/>
    </xf>
    <xf numFmtId="0" fontId="24" fillId="0" borderId="8" xfId="0" applyFont="1" applyBorder="1" applyAlignment="1">
      <alignment horizontal="center" vertical="center"/>
    </xf>
    <xf numFmtId="0" fontId="24" fillId="0" borderId="91" xfId="0" applyFont="1" applyBorder="1" applyAlignment="1" applyProtection="1">
      <alignment horizontal="center" vertical="center"/>
      <protection locked="0"/>
    </xf>
    <xf numFmtId="0" fontId="24" fillId="0" borderId="26" xfId="0" applyFont="1" applyBorder="1" applyAlignment="1" applyProtection="1">
      <alignment horizontal="center" vertical="center" shrinkToFit="1"/>
      <protection locked="0"/>
    </xf>
    <xf numFmtId="0" fontId="24" fillId="0" borderId="92" xfId="0" applyNumberFormat="1" applyFont="1" applyBorder="1" applyAlignment="1" applyProtection="1">
      <alignment horizontal="center" vertical="center" shrinkToFit="1"/>
    </xf>
    <xf numFmtId="0" fontId="24" fillId="0" borderId="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91" xfId="0" applyFont="1" applyBorder="1" applyAlignment="1" applyProtection="1">
      <alignment horizontal="center" vertical="center" shrinkToFit="1"/>
      <protection locked="0"/>
    </xf>
    <xf numFmtId="2" fontId="24" fillId="0" borderId="9" xfId="0" applyNumberFormat="1" applyFont="1" applyBorder="1" applyAlignment="1" applyProtection="1">
      <alignment horizontal="center" vertical="center" shrinkToFit="1"/>
      <protection locked="0"/>
    </xf>
    <xf numFmtId="0" fontId="24" fillId="0" borderId="50" xfId="0" applyFont="1" applyBorder="1" applyAlignment="1">
      <alignment horizontal="center" vertical="center"/>
    </xf>
    <xf numFmtId="0" fontId="24" fillId="0" borderId="50" xfId="0" applyFont="1" applyBorder="1" applyAlignment="1">
      <alignment horizontal="right" vertical="center"/>
    </xf>
    <xf numFmtId="0" fontId="25" fillId="0" borderId="50" xfId="0" applyFont="1" applyBorder="1" applyAlignment="1">
      <alignment horizontal="center" vertical="center"/>
    </xf>
    <xf numFmtId="0" fontId="24" fillId="0" borderId="50" xfId="0" applyFont="1" applyBorder="1" applyAlignment="1">
      <alignment vertical="center"/>
    </xf>
    <xf numFmtId="0" fontId="24" fillId="0" borderId="53" xfId="0" applyFont="1" applyBorder="1" applyAlignment="1">
      <alignment horizontal="center" vertical="center"/>
    </xf>
    <xf numFmtId="0" fontId="48" fillId="0" borderId="0" xfId="0" applyFont="1" applyAlignment="1" applyProtection="1">
      <alignment vertical="center" shrinkToFit="1"/>
    </xf>
    <xf numFmtId="0" fontId="24" fillId="0" borderId="0" xfId="0" applyFont="1" applyAlignment="1" applyProtection="1">
      <alignment horizontal="center" vertical="center" shrinkToFit="1"/>
    </xf>
    <xf numFmtId="0" fontId="24" fillId="0" borderId="87" xfId="0" applyFont="1" applyBorder="1" applyAlignment="1" applyProtection="1">
      <alignment horizontal="center" vertical="center"/>
    </xf>
    <xf numFmtId="0" fontId="24" fillId="0" borderId="87" xfId="0" applyFont="1" applyBorder="1" applyAlignment="1" applyProtection="1">
      <alignment horizontal="center" vertical="center" shrinkToFit="1"/>
    </xf>
    <xf numFmtId="0" fontId="48" fillId="0" borderId="0" xfId="0" applyFont="1" applyProtection="1">
      <alignment vertical="center"/>
    </xf>
    <xf numFmtId="0" fontId="70" fillId="0" borderId="80" xfId="0" applyFont="1" applyBorder="1" applyAlignment="1" applyProtection="1">
      <alignment horizontal="center" vertical="center"/>
    </xf>
    <xf numFmtId="0" fontId="48" fillId="0" borderId="27" xfId="0" applyFont="1" applyBorder="1" applyAlignment="1" applyProtection="1">
      <alignment horizontal="center" vertical="center" shrinkToFit="1"/>
    </xf>
    <xf numFmtId="0" fontId="70" fillId="0" borderId="24" xfId="0" applyFont="1" applyBorder="1" applyAlignment="1" applyProtection="1">
      <alignment horizontal="center" vertical="center" shrinkToFit="1"/>
    </xf>
    <xf numFmtId="0" fontId="70" fillId="0" borderId="31" xfId="0" applyFont="1" applyBorder="1" applyAlignment="1" applyProtection="1">
      <alignment horizontal="center" vertical="center"/>
    </xf>
    <xf numFmtId="0" fontId="48" fillId="0" borderId="28" xfId="0" applyFont="1" applyBorder="1" applyAlignment="1" applyProtection="1">
      <alignment horizontal="center" vertical="center" shrinkToFit="1"/>
    </xf>
    <xf numFmtId="0" fontId="70" fillId="0" borderId="25" xfId="0" applyFont="1" applyBorder="1" applyAlignment="1" applyProtection="1">
      <alignment horizontal="center" vertical="center" shrinkToFit="1"/>
    </xf>
    <xf numFmtId="0" fontId="48" fillId="0" borderId="27" xfId="0" applyFont="1" applyBorder="1" applyProtection="1">
      <alignment vertical="center"/>
    </xf>
    <xf numFmtId="0" fontId="48" fillId="0" borderId="20" xfId="0" applyFont="1" applyBorder="1" applyAlignment="1" applyProtection="1">
      <alignment horizontal="center" vertical="center"/>
    </xf>
    <xf numFmtId="0" fontId="48" fillId="0" borderId="20" xfId="0" applyFont="1" applyBorder="1" applyAlignment="1" applyProtection="1">
      <alignment horizontal="center" vertical="center" shrinkToFit="1"/>
    </xf>
    <xf numFmtId="0" fontId="48" fillId="0" borderId="24" xfId="0" applyFont="1" applyBorder="1" applyAlignment="1" applyProtection="1">
      <alignment horizontal="center" vertical="center"/>
    </xf>
    <xf numFmtId="0" fontId="48" fillId="0" borderId="95" xfId="0" applyFont="1" applyBorder="1" applyProtection="1">
      <alignment vertical="center"/>
    </xf>
    <xf numFmtId="0" fontId="48" fillId="0" borderId="16" xfId="0" applyFont="1" applyBorder="1" applyAlignment="1" applyProtection="1">
      <alignment horizontal="center" vertical="center" shrinkToFit="1"/>
    </xf>
    <xf numFmtId="0" fontId="48" fillId="0" borderId="16" xfId="0" applyFont="1" applyBorder="1" applyAlignment="1" applyProtection="1">
      <alignment horizontal="center" vertical="center"/>
    </xf>
    <xf numFmtId="0" fontId="48" fillId="0" borderId="16" xfId="0" applyFont="1" applyBorder="1" applyAlignment="1" applyProtection="1">
      <alignment vertical="center" shrinkToFit="1"/>
    </xf>
    <xf numFmtId="0" fontId="48" fillId="0" borderId="96" xfId="0" applyFont="1" applyBorder="1" applyAlignment="1" applyProtection="1">
      <alignment horizontal="center" vertical="center"/>
    </xf>
    <xf numFmtId="0" fontId="48" fillId="0" borderId="97" xfId="0" applyFont="1" applyBorder="1" applyProtection="1">
      <alignment vertical="center"/>
    </xf>
    <xf numFmtId="0" fontId="48" fillId="0" borderId="17" xfId="0" applyFont="1" applyBorder="1" applyAlignment="1" applyProtection="1">
      <alignment horizontal="center" vertical="center" shrinkToFit="1"/>
    </xf>
    <xf numFmtId="0" fontId="48" fillId="0" borderId="17" xfId="0" applyFont="1" applyBorder="1" applyAlignment="1" applyProtection="1">
      <alignment horizontal="center" vertical="center"/>
    </xf>
    <xf numFmtId="0" fontId="48" fillId="0" borderId="17" xfId="0" applyFont="1" applyBorder="1" applyAlignment="1" applyProtection="1">
      <alignment vertical="center" shrinkToFit="1"/>
    </xf>
    <xf numFmtId="0" fontId="48" fillId="0" borderId="98" xfId="0" applyFont="1" applyBorder="1" applyAlignment="1" applyProtection="1">
      <alignment horizontal="center" vertical="center"/>
    </xf>
    <xf numFmtId="0" fontId="48" fillId="0" borderId="99" xfId="0" applyFont="1" applyBorder="1" applyProtection="1">
      <alignment vertical="center"/>
    </xf>
    <xf numFmtId="0" fontId="48" fillId="0" borderId="73" xfId="0" applyFont="1" applyBorder="1" applyAlignment="1" applyProtection="1">
      <alignment horizontal="center" vertical="center" shrinkToFit="1"/>
    </xf>
    <xf numFmtId="0" fontId="48" fillId="0" borderId="73" xfId="0" applyFont="1" applyBorder="1" applyAlignment="1" applyProtection="1">
      <alignment horizontal="center" vertical="center"/>
    </xf>
    <xf numFmtId="0" fontId="48" fillId="0" borderId="73" xfId="0" applyFont="1" applyBorder="1" applyAlignment="1" applyProtection="1">
      <alignment vertical="center" shrinkToFit="1"/>
    </xf>
    <xf numFmtId="0" fontId="48" fillId="0" borderId="100" xfId="0" applyFont="1" applyBorder="1" applyAlignment="1" applyProtection="1">
      <alignment horizontal="center" vertical="center"/>
    </xf>
    <xf numFmtId="0" fontId="48" fillId="0" borderId="101" xfId="0" applyFont="1" applyBorder="1" applyProtection="1">
      <alignment vertical="center"/>
    </xf>
    <xf numFmtId="0" fontId="48" fillId="0" borderId="18" xfId="0" applyFont="1" applyBorder="1" applyAlignment="1" applyProtection="1">
      <alignment horizontal="center" vertical="center" shrinkToFit="1"/>
    </xf>
    <xf numFmtId="0" fontId="48" fillId="0" borderId="18" xfId="0" applyFont="1" applyBorder="1" applyAlignment="1" applyProtection="1">
      <alignment horizontal="center" vertical="center"/>
    </xf>
    <xf numFmtId="0" fontId="48" fillId="0" borderId="18" xfId="0" applyFont="1" applyBorder="1" applyAlignment="1" applyProtection="1">
      <alignment vertical="center" shrinkToFit="1"/>
    </xf>
    <xf numFmtId="0" fontId="48" fillId="0" borderId="102" xfId="0" applyFont="1" applyBorder="1" applyAlignment="1" applyProtection="1">
      <alignment horizontal="center" vertical="center"/>
    </xf>
    <xf numFmtId="0" fontId="48" fillId="0" borderId="103" xfId="0" applyFont="1" applyBorder="1" applyProtection="1">
      <alignment vertical="center"/>
    </xf>
    <xf numFmtId="0" fontId="48" fillId="0" borderId="74" xfId="0" applyFont="1" applyBorder="1" applyAlignment="1" applyProtection="1">
      <alignment horizontal="center" vertical="center" shrinkToFit="1"/>
    </xf>
    <xf numFmtId="0" fontId="48" fillId="0" borderId="74" xfId="0" applyFont="1" applyBorder="1" applyAlignment="1" applyProtection="1">
      <alignment horizontal="center" vertical="center"/>
    </xf>
    <xf numFmtId="0" fontId="48" fillId="0" borderId="74" xfId="0" applyFont="1" applyBorder="1" applyAlignment="1" applyProtection="1">
      <alignment vertical="center" shrinkToFit="1"/>
    </xf>
    <xf numFmtId="0" fontId="48" fillId="0" borderId="104" xfId="0" applyFont="1" applyBorder="1" applyAlignment="1" applyProtection="1">
      <alignment horizontal="center" vertical="center"/>
    </xf>
    <xf numFmtId="0" fontId="48" fillId="0" borderId="105" xfId="0" applyFont="1" applyBorder="1" applyProtection="1">
      <alignment vertical="center"/>
    </xf>
    <xf numFmtId="0" fontId="48" fillId="0" borderId="106" xfId="0" applyFont="1" applyBorder="1" applyAlignment="1" applyProtection="1">
      <alignment horizontal="center" vertical="center" shrinkToFit="1"/>
    </xf>
    <xf numFmtId="0" fontId="48" fillId="0" borderId="106" xfId="0" applyFont="1" applyBorder="1" applyAlignment="1" applyProtection="1">
      <alignment horizontal="center" vertical="center"/>
    </xf>
    <xf numFmtId="0" fontId="48" fillId="0" borderId="106" xfId="0" applyFont="1" applyBorder="1" applyAlignment="1" applyProtection="1">
      <alignment vertical="center" shrinkToFit="1"/>
    </xf>
    <xf numFmtId="0" fontId="48" fillId="0" borderId="107" xfId="0" applyFont="1" applyBorder="1" applyAlignment="1" applyProtection="1">
      <alignment horizontal="center" vertical="center"/>
    </xf>
    <xf numFmtId="0" fontId="48" fillId="0" borderId="111" xfId="0" applyFont="1" applyBorder="1" applyProtection="1">
      <alignment vertical="center"/>
    </xf>
    <xf numFmtId="0" fontId="48" fillId="0" borderId="112" xfId="0" applyFont="1" applyBorder="1" applyAlignment="1" applyProtection="1">
      <alignment horizontal="center" vertical="center" shrinkToFit="1"/>
    </xf>
    <xf numFmtId="0" fontId="48" fillId="0" borderId="112" xfId="0" applyFont="1" applyBorder="1" applyAlignment="1" applyProtection="1">
      <alignment horizontal="center" vertical="center"/>
    </xf>
    <xf numFmtId="0" fontId="48" fillId="0" borderId="112" xfId="0" applyFont="1" applyBorder="1" applyAlignment="1" applyProtection="1">
      <alignment vertical="center" shrinkToFit="1"/>
    </xf>
    <xf numFmtId="0" fontId="48" fillId="0" borderId="113" xfId="0" applyFont="1" applyBorder="1" applyAlignment="1" applyProtection="1">
      <alignment horizontal="center" vertical="center"/>
    </xf>
    <xf numFmtId="0" fontId="74" fillId="5" borderId="0" xfId="0" applyFont="1" applyFill="1" applyAlignment="1">
      <alignment vertical="center"/>
    </xf>
    <xf numFmtId="0" fontId="5" fillId="5" borderId="0" xfId="0" applyFont="1" applyFill="1" applyAlignment="1">
      <alignment vertical="center"/>
    </xf>
    <xf numFmtId="0" fontId="26" fillId="5" borderId="0" xfId="0" applyFont="1" applyFill="1" applyAlignment="1">
      <alignment vertical="center"/>
    </xf>
    <xf numFmtId="0" fontId="75" fillId="0" borderId="0" xfId="0" applyFont="1">
      <alignment vertical="center"/>
    </xf>
    <xf numFmtId="0" fontId="65" fillId="0" borderId="0" xfId="0" applyFont="1" applyAlignment="1">
      <alignment vertical="center"/>
    </xf>
    <xf numFmtId="0" fontId="24" fillId="5" borderId="0" xfId="0" applyFont="1" applyFill="1" applyBorder="1" applyAlignment="1">
      <alignment horizontal="left" vertical="center"/>
    </xf>
    <xf numFmtId="0" fontId="29" fillId="0" borderId="0" xfId="0" applyFont="1">
      <alignment vertical="center"/>
    </xf>
    <xf numFmtId="0" fontId="24" fillId="2" borderId="114" xfId="0" applyFont="1" applyFill="1" applyBorder="1" applyAlignment="1">
      <alignment horizontal="center" vertical="center"/>
    </xf>
    <xf numFmtId="0" fontId="28" fillId="3" borderId="115" xfId="0" applyFont="1" applyFill="1" applyBorder="1" applyAlignment="1">
      <alignment horizontal="center" vertical="center"/>
    </xf>
    <xf numFmtId="2" fontId="24" fillId="2" borderId="115" xfId="0" applyNumberFormat="1" applyFont="1" applyFill="1" applyBorder="1" applyAlignment="1" applyProtection="1">
      <alignment horizontal="center" vertical="center" shrinkToFit="1"/>
      <protection locked="0"/>
    </xf>
    <xf numFmtId="2" fontId="24" fillId="2" borderId="116" xfId="0" applyNumberFormat="1" applyFont="1" applyFill="1" applyBorder="1" applyAlignment="1" applyProtection="1">
      <alignment horizontal="center" vertical="center" shrinkToFit="1"/>
      <protection locked="0"/>
    </xf>
    <xf numFmtId="0" fontId="69" fillId="0" borderId="50" xfId="0" applyFont="1" applyBorder="1" applyAlignment="1" applyProtection="1">
      <alignment horizontal="center" vertical="center" shrinkToFit="1"/>
    </xf>
    <xf numFmtId="0" fontId="24" fillId="0" borderId="0" xfId="0" applyFont="1" applyBorder="1" applyAlignment="1">
      <alignment horizontal="center" vertical="center" shrinkToFit="1"/>
    </xf>
    <xf numFmtId="0" fontId="73" fillId="0" borderId="0" xfId="0" applyFont="1" applyBorder="1" applyAlignment="1">
      <alignment horizontal="center" vertical="center" shrinkToFit="1"/>
    </xf>
    <xf numFmtId="0" fontId="30" fillId="0" borderId="0" xfId="0" applyFont="1" applyBorder="1" applyAlignment="1">
      <alignment horizontal="center" vertical="center" shrinkToFit="1"/>
    </xf>
    <xf numFmtId="0" fontId="69" fillId="0" borderId="0" xfId="0" applyFont="1" applyBorder="1" applyAlignment="1" applyProtection="1">
      <alignment horizontal="center" vertical="center" shrinkToFit="1"/>
    </xf>
    <xf numFmtId="0" fontId="72" fillId="0" borderId="0" xfId="0" applyFont="1" applyBorder="1" applyAlignment="1" applyProtection="1">
      <alignment horizontal="center" vertical="center" shrinkToFit="1"/>
    </xf>
    <xf numFmtId="0" fontId="24" fillId="0" borderId="0" xfId="0" applyFont="1" applyAlignment="1">
      <alignment horizontal="right" vertical="center" shrinkToFit="1"/>
    </xf>
    <xf numFmtId="0" fontId="24" fillId="0" borderId="0" xfId="0" applyFont="1" applyAlignment="1">
      <alignment horizontal="center" vertical="center" shrinkToFit="1"/>
    </xf>
    <xf numFmtId="0" fontId="48" fillId="0" borderId="0" xfId="0" applyFont="1" applyAlignment="1">
      <alignment vertical="center" shrinkToFit="1"/>
    </xf>
    <xf numFmtId="0" fontId="24" fillId="0" borderId="0" xfId="0" applyFont="1" applyBorder="1" applyAlignment="1">
      <alignment horizontal="distributed" vertical="center" indent="1"/>
    </xf>
    <xf numFmtId="0" fontId="27" fillId="0" borderId="0" xfId="0" applyFont="1" applyFill="1" applyBorder="1" applyAlignment="1" applyProtection="1">
      <alignment horizontal="center" vertical="center"/>
      <protection locked="0"/>
    </xf>
    <xf numFmtId="0" fontId="48" fillId="0" borderId="117" xfId="0" applyFont="1" applyBorder="1" applyAlignment="1" applyProtection="1">
      <alignment horizontal="center" vertical="center" shrinkToFit="1"/>
    </xf>
    <xf numFmtId="0" fontId="70" fillId="0" borderId="114" xfId="0" applyFont="1" applyBorder="1" applyAlignment="1" applyProtection="1">
      <alignment horizontal="center" vertical="center" shrinkToFit="1"/>
    </xf>
    <xf numFmtId="0" fontId="48" fillId="0" borderId="118" xfId="0" applyFont="1" applyBorder="1" applyAlignment="1" applyProtection="1">
      <alignment horizontal="center" vertical="center" shrinkToFit="1"/>
    </xf>
    <xf numFmtId="0" fontId="70" fillId="0" borderId="116" xfId="0" applyFont="1" applyBorder="1" applyAlignment="1" applyProtection="1">
      <alignment horizontal="center" vertical="center" shrinkToFit="1"/>
    </xf>
    <xf numFmtId="0" fontId="48" fillId="0" borderId="119" xfId="0" applyFont="1" applyBorder="1" applyAlignment="1" applyProtection="1">
      <alignment horizontal="center" vertical="center" shrinkToFit="1"/>
    </xf>
    <xf numFmtId="0" fontId="48" fillId="0" borderId="120" xfId="0" applyFont="1" applyBorder="1" applyAlignment="1" applyProtection="1">
      <alignment vertical="center" shrinkToFit="1"/>
    </xf>
    <xf numFmtId="0" fontId="48" fillId="0" borderId="120" xfId="0" applyFont="1" applyBorder="1" applyAlignment="1" applyProtection="1">
      <alignment horizontal="center" vertical="center" shrinkToFit="1"/>
    </xf>
    <xf numFmtId="0" fontId="48" fillId="0" borderId="121" xfId="0" applyFont="1" applyBorder="1" applyAlignment="1" applyProtection="1">
      <alignment vertical="center" shrinkToFit="1"/>
    </xf>
    <xf numFmtId="0" fontId="48" fillId="0" borderId="121" xfId="0" applyFont="1" applyBorder="1" applyAlignment="1" applyProtection="1">
      <alignment horizontal="center" vertical="center" shrinkToFit="1"/>
    </xf>
    <xf numFmtId="0" fontId="48" fillId="0" borderId="122" xfId="0" applyFont="1" applyBorder="1" applyAlignment="1" applyProtection="1">
      <alignment vertical="center" shrinkToFit="1"/>
    </xf>
    <xf numFmtId="0" fontId="48" fillId="0" borderId="122" xfId="0" applyFont="1" applyBorder="1" applyAlignment="1" applyProtection="1">
      <alignment horizontal="center" vertical="center" shrinkToFit="1"/>
    </xf>
    <xf numFmtId="0" fontId="48" fillId="0" borderId="123" xfId="0" applyFont="1" applyBorder="1" applyAlignment="1" applyProtection="1">
      <alignment vertical="center" shrinkToFit="1"/>
    </xf>
    <xf numFmtId="0" fontId="48" fillId="0" borderId="123" xfId="0" applyFont="1" applyBorder="1" applyAlignment="1" applyProtection="1">
      <alignment horizontal="center" vertical="center" shrinkToFit="1"/>
    </xf>
    <xf numFmtId="0" fontId="48" fillId="0" borderId="124" xfId="0" applyFont="1" applyBorder="1" applyAlignment="1" applyProtection="1">
      <alignment vertical="center" shrinkToFit="1"/>
    </xf>
    <xf numFmtId="0" fontId="48" fillId="0" borderId="124" xfId="0" applyFont="1" applyBorder="1" applyAlignment="1" applyProtection="1">
      <alignment horizontal="center" vertical="center" shrinkToFit="1"/>
    </xf>
    <xf numFmtId="0" fontId="48" fillId="0" borderId="125" xfId="0" applyFont="1" applyBorder="1" applyAlignment="1" applyProtection="1">
      <alignment vertical="center" shrinkToFit="1"/>
    </xf>
    <xf numFmtId="0" fontId="48" fillId="0" borderId="125" xfId="0" applyFont="1" applyBorder="1" applyAlignment="1" applyProtection="1">
      <alignment horizontal="center" vertical="center" shrinkToFit="1"/>
    </xf>
    <xf numFmtId="0" fontId="48" fillId="0" borderId="126" xfId="0" applyFont="1" applyBorder="1" applyAlignment="1" applyProtection="1">
      <alignment vertical="center" shrinkToFit="1"/>
    </xf>
    <xf numFmtId="0" fontId="48" fillId="0" borderId="126" xfId="0" applyFont="1" applyBorder="1" applyAlignment="1" applyProtection="1">
      <alignment horizontal="center" vertical="center" shrinkToFit="1"/>
    </xf>
    <xf numFmtId="0" fontId="0" fillId="10" borderId="0" xfId="0" applyFill="1">
      <alignment vertical="center"/>
    </xf>
    <xf numFmtId="0" fontId="24" fillId="0" borderId="0" xfId="0" applyFont="1" applyAlignment="1">
      <alignment vertical="center" wrapText="1"/>
    </xf>
    <xf numFmtId="0" fontId="12" fillId="0" borderId="0" xfId="2" applyFont="1" applyAlignment="1">
      <alignment vertical="center"/>
    </xf>
    <xf numFmtId="0" fontId="81" fillId="0" borderId="0" xfId="2" applyFont="1">
      <alignment vertical="center"/>
    </xf>
    <xf numFmtId="0" fontId="12" fillId="0" borderId="0" xfId="2" applyFont="1">
      <alignment vertical="center"/>
    </xf>
    <xf numFmtId="0" fontId="82" fillId="0" borderId="0" xfId="2" applyFont="1">
      <alignment vertical="center"/>
    </xf>
    <xf numFmtId="0" fontId="83" fillId="0" borderId="0" xfId="2" applyFont="1">
      <alignment vertical="center"/>
    </xf>
    <xf numFmtId="0" fontId="81" fillId="0" borderId="26" xfId="2" applyFont="1" applyBorder="1">
      <alignment vertical="center"/>
    </xf>
    <xf numFmtId="0" fontId="81" fillId="0" borderId="127" xfId="2" applyFont="1" applyBorder="1">
      <alignment vertical="center"/>
    </xf>
    <xf numFmtId="0" fontId="81" fillId="0" borderId="29" xfId="2" applyFont="1" applyBorder="1">
      <alignment vertical="center"/>
    </xf>
    <xf numFmtId="0" fontId="81" fillId="0" borderId="91" xfId="2" applyFont="1" applyBorder="1">
      <alignment vertical="center"/>
    </xf>
    <xf numFmtId="0" fontId="81" fillId="0" borderId="36" xfId="2" applyFont="1" applyBorder="1">
      <alignment vertical="center"/>
    </xf>
    <xf numFmtId="0" fontId="81" fillId="0" borderId="128" xfId="2" applyFont="1" applyBorder="1">
      <alignment vertical="center"/>
    </xf>
    <xf numFmtId="0" fontId="81" fillId="0" borderId="0" xfId="2" applyFont="1" applyBorder="1">
      <alignment vertical="center"/>
    </xf>
    <xf numFmtId="0" fontId="81" fillId="0" borderId="2" xfId="2" applyFont="1" applyBorder="1">
      <alignment vertical="center"/>
    </xf>
    <xf numFmtId="0" fontId="81" fillId="0" borderId="23" xfId="2" applyFont="1" applyBorder="1">
      <alignment vertical="center"/>
    </xf>
    <xf numFmtId="0" fontId="81" fillId="0" borderId="1" xfId="2" applyFont="1" applyBorder="1">
      <alignment vertical="center"/>
    </xf>
    <xf numFmtId="0" fontId="81" fillId="0" borderId="129" xfId="2" applyFont="1" applyBorder="1">
      <alignment vertical="center"/>
    </xf>
    <xf numFmtId="0" fontId="81" fillId="0" borderId="130" xfId="2" applyFont="1" applyBorder="1">
      <alignment vertical="center"/>
    </xf>
    <xf numFmtId="0" fontId="80" fillId="0" borderId="0" xfId="2" applyFont="1">
      <alignment vertical="center"/>
    </xf>
    <xf numFmtId="0" fontId="83" fillId="0" borderId="0" xfId="2" applyFont="1" applyAlignment="1">
      <alignment vertical="top"/>
    </xf>
    <xf numFmtId="0" fontId="81" fillId="0" borderId="0" xfId="2" applyFont="1" applyAlignment="1">
      <alignment vertical="center"/>
    </xf>
    <xf numFmtId="0" fontId="85" fillId="0" borderId="0" xfId="2" applyFont="1" applyAlignment="1">
      <alignment vertical="center"/>
    </xf>
    <xf numFmtId="0" fontId="85" fillId="0" borderId="0" xfId="2" applyFont="1" applyAlignment="1">
      <alignment horizontal="center" vertical="center" wrapText="1"/>
    </xf>
    <xf numFmtId="0" fontId="86" fillId="0" borderId="0" xfId="2" applyFont="1" applyAlignment="1">
      <alignment vertical="center"/>
    </xf>
    <xf numFmtId="0" fontId="87" fillId="0" borderId="0" xfId="2" applyFont="1" applyAlignment="1">
      <alignment horizontal="right" vertical="center"/>
    </xf>
    <xf numFmtId="0" fontId="86" fillId="0" borderId="0" xfId="2" applyFont="1">
      <alignment vertical="center"/>
    </xf>
    <xf numFmtId="0" fontId="88" fillId="0" borderId="0" xfId="2" applyFont="1">
      <alignment vertical="center"/>
    </xf>
    <xf numFmtId="0" fontId="12" fillId="0" borderId="0" xfId="2" applyFont="1" applyAlignment="1">
      <alignment horizontal="center" vertical="center"/>
    </xf>
    <xf numFmtId="0" fontId="82" fillId="0" borderId="0" xfId="2" applyFont="1" applyAlignment="1">
      <alignment vertical="center"/>
    </xf>
    <xf numFmtId="0" fontId="81" fillId="0" borderId="0" xfId="2" applyFont="1" applyAlignment="1">
      <alignment vertical="top"/>
    </xf>
    <xf numFmtId="0" fontId="80" fillId="0" borderId="0" xfId="2" applyFont="1" applyAlignment="1">
      <alignment vertical="center"/>
    </xf>
    <xf numFmtId="0" fontId="55" fillId="0" borderId="0" xfId="2" applyFont="1">
      <alignment vertical="center"/>
    </xf>
    <xf numFmtId="0" fontId="92" fillId="0" borderId="0" xfId="2" applyFont="1">
      <alignment vertical="center"/>
    </xf>
    <xf numFmtId="0" fontId="24" fillId="0" borderId="86" xfId="0" applyFont="1" applyFill="1" applyBorder="1" applyAlignment="1" applyProtection="1">
      <alignment horizontal="center" vertical="center"/>
    </xf>
    <xf numFmtId="0" fontId="24" fillId="0" borderId="134" xfId="0" applyFont="1" applyFill="1" applyBorder="1" applyAlignment="1" applyProtection="1">
      <alignment horizontal="center" vertical="center"/>
    </xf>
    <xf numFmtId="0" fontId="24" fillId="0" borderId="135" xfId="0" applyFont="1" applyFill="1" applyBorder="1" applyAlignment="1" applyProtection="1">
      <alignment horizontal="center" vertical="center"/>
    </xf>
    <xf numFmtId="0" fontId="37" fillId="0" borderId="135" xfId="0" applyFont="1" applyFill="1" applyBorder="1" applyAlignment="1" applyProtection="1">
      <alignment horizontal="center" vertical="center" shrinkToFit="1"/>
    </xf>
    <xf numFmtId="0" fontId="24" fillId="0" borderId="136" xfId="0" applyFont="1" applyFill="1" applyBorder="1" applyAlignment="1" applyProtection="1">
      <alignment horizontal="center" vertical="center"/>
    </xf>
    <xf numFmtId="0" fontId="37" fillId="0" borderId="136" xfId="0" applyFont="1" applyFill="1" applyBorder="1" applyAlignment="1" applyProtection="1">
      <alignment horizontal="center" vertical="center" shrinkToFit="1"/>
    </xf>
    <xf numFmtId="0" fontId="24" fillId="0" borderId="138" xfId="0" applyFont="1" applyFill="1" applyBorder="1" applyAlignment="1" applyProtection="1">
      <alignment horizontal="center" vertical="center"/>
    </xf>
    <xf numFmtId="0" fontId="37" fillId="0" borderId="138" xfId="0" applyFont="1" applyFill="1" applyBorder="1" applyAlignment="1" applyProtection="1">
      <alignment horizontal="center" vertical="center" shrinkToFit="1"/>
    </xf>
    <xf numFmtId="0" fontId="90" fillId="0" borderId="0" xfId="2" applyFont="1">
      <alignment vertical="center"/>
    </xf>
    <xf numFmtId="0" fontId="93" fillId="0" borderId="0" xfId="0" applyFont="1">
      <alignment vertical="center"/>
    </xf>
    <xf numFmtId="0" fontId="55" fillId="0" borderId="0" xfId="2" applyFont="1" applyAlignment="1">
      <alignment horizontal="left" vertical="top" wrapText="1"/>
    </xf>
    <xf numFmtId="0" fontId="91" fillId="0" borderId="0" xfId="2" applyFont="1" applyAlignment="1">
      <alignment vertical="top"/>
    </xf>
    <xf numFmtId="0" fontId="80" fillId="0" borderId="0" xfId="2" applyFont="1" applyAlignment="1">
      <alignment horizontal="center" vertical="center"/>
    </xf>
    <xf numFmtId="179" fontId="81" fillId="0" borderId="0" xfId="2" applyNumberFormat="1" applyFont="1" applyAlignment="1">
      <alignment horizontal="center" vertical="center"/>
    </xf>
    <xf numFmtId="180" fontId="81" fillId="0" borderId="0" xfId="2" applyNumberFormat="1" applyFont="1" applyAlignment="1">
      <alignment horizontal="center" vertical="center"/>
    </xf>
    <xf numFmtId="0" fontId="85" fillId="0" borderId="0" xfId="2" applyFont="1" applyAlignment="1">
      <alignment horizontal="center" vertical="center" wrapText="1"/>
    </xf>
    <xf numFmtId="0" fontId="12" fillId="0" borderId="0" xfId="2" applyFont="1" applyAlignment="1">
      <alignment vertical="center" wrapText="1"/>
    </xf>
    <xf numFmtId="181" fontId="82" fillId="0" borderId="0" xfId="2" applyNumberFormat="1" applyFont="1" applyAlignment="1">
      <alignment horizontal="left" vertical="center"/>
    </xf>
    <xf numFmtId="0" fontId="33" fillId="5" borderId="0" xfId="0" applyFont="1" applyFill="1" applyAlignment="1">
      <alignment horizontal="center" vertical="center"/>
    </xf>
    <xf numFmtId="0" fontId="53" fillId="3" borderId="68" xfId="0" applyFont="1" applyFill="1" applyBorder="1" applyAlignment="1">
      <alignment horizontal="center" vertical="center" shrinkToFit="1"/>
    </xf>
    <xf numFmtId="0" fontId="53" fillId="3" borderId="69" xfId="0" applyFont="1" applyFill="1" applyBorder="1" applyAlignment="1">
      <alignment horizontal="center" vertical="center" shrinkToFit="1"/>
    </xf>
    <xf numFmtId="0" fontId="26" fillId="0" borderId="41" xfId="0" applyFont="1" applyBorder="1" applyAlignment="1">
      <alignment horizontal="center" vertical="center"/>
    </xf>
    <xf numFmtId="178" fontId="53" fillId="3" borderId="68" xfId="0" applyNumberFormat="1" applyFont="1" applyFill="1" applyBorder="1" applyAlignment="1">
      <alignment horizontal="center" vertical="center" shrinkToFit="1"/>
    </xf>
    <xf numFmtId="178" fontId="53" fillId="3" borderId="69" xfId="0" applyNumberFormat="1" applyFont="1" applyFill="1" applyBorder="1" applyAlignment="1">
      <alignment horizontal="center" vertical="center" shrinkToFit="1"/>
    </xf>
    <xf numFmtId="0" fontId="38" fillId="0" borderId="1" xfId="0" applyFont="1" applyBorder="1" applyAlignment="1">
      <alignment horizontal="center" vertical="center" shrinkToFit="1"/>
    </xf>
    <xf numFmtId="0" fontId="41" fillId="0" borderId="58" xfId="0" applyFont="1" applyFill="1" applyBorder="1" applyAlignment="1">
      <alignment horizontal="center" vertical="center" shrinkToFit="1"/>
    </xf>
    <xf numFmtId="0" fontId="41" fillId="0" borderId="59" xfId="0" applyFont="1" applyFill="1" applyBorder="1" applyAlignment="1">
      <alignment horizontal="center" vertical="center" shrinkToFit="1"/>
    </xf>
    <xf numFmtId="0" fontId="41" fillId="0" borderId="60" xfId="0" applyFont="1" applyFill="1" applyBorder="1" applyAlignment="1">
      <alignment horizontal="center" vertical="center" shrinkToFit="1"/>
    </xf>
    <xf numFmtId="0" fontId="41" fillId="0" borderId="61"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62" xfId="0" applyFont="1" applyFill="1" applyBorder="1" applyAlignment="1">
      <alignment horizontal="center" vertical="center" shrinkToFit="1"/>
    </xf>
    <xf numFmtId="0" fontId="41" fillId="0" borderId="63" xfId="0" applyFont="1" applyFill="1" applyBorder="1" applyAlignment="1">
      <alignment horizontal="center" vertical="center" shrinkToFit="1"/>
    </xf>
    <xf numFmtId="0" fontId="41" fillId="0" borderId="64" xfId="0" applyFont="1" applyFill="1" applyBorder="1" applyAlignment="1">
      <alignment horizontal="center" vertical="center" shrinkToFit="1"/>
    </xf>
    <xf numFmtId="0" fontId="41" fillId="0" borderId="65" xfId="0" applyFont="1" applyFill="1" applyBorder="1" applyAlignment="1">
      <alignment horizontal="center" vertical="center" shrinkToFit="1"/>
    </xf>
    <xf numFmtId="0" fontId="38" fillId="0" borderId="19" xfId="0" applyFont="1" applyBorder="1" applyAlignment="1">
      <alignment horizontal="center" vertical="center" shrinkToFit="1"/>
    </xf>
    <xf numFmtId="178" fontId="53" fillId="3" borderId="70" xfId="0" applyNumberFormat="1" applyFont="1" applyFill="1" applyBorder="1" applyAlignment="1">
      <alignment horizontal="center" vertical="center" shrinkToFit="1"/>
    </xf>
    <xf numFmtId="178" fontId="29" fillId="3" borderId="69" xfId="0" applyNumberFormat="1" applyFont="1" applyFill="1" applyBorder="1" applyAlignment="1">
      <alignment horizontal="center" vertical="center"/>
    </xf>
    <xf numFmtId="20" fontId="44" fillId="3" borderId="69" xfId="0" applyNumberFormat="1" applyFont="1" applyFill="1" applyBorder="1" applyAlignment="1">
      <alignment horizontal="center" vertical="center"/>
    </xf>
    <xf numFmtId="0" fontId="44" fillId="3" borderId="70" xfId="0" applyFont="1" applyFill="1" applyBorder="1" applyAlignment="1">
      <alignment horizontal="center" vertical="center"/>
    </xf>
    <xf numFmtId="0" fontId="66" fillId="0" borderId="0" xfId="0" applyFont="1">
      <alignment vertical="center"/>
    </xf>
    <xf numFmtId="0" fontId="24" fillId="5" borderId="46" xfId="0" applyFont="1" applyFill="1" applyBorder="1" applyAlignment="1">
      <alignment horizontal="center" vertical="center"/>
    </xf>
    <xf numFmtId="0" fontId="24" fillId="5" borderId="0" xfId="0" applyFont="1" applyFill="1" applyAlignment="1">
      <alignment horizontal="center" vertical="center"/>
    </xf>
    <xf numFmtId="178" fontId="53" fillId="0" borderId="19" xfId="0" applyNumberFormat="1" applyFont="1" applyBorder="1" applyAlignment="1">
      <alignment horizontal="center" vertical="center"/>
    </xf>
    <xf numFmtId="177" fontId="53" fillId="0" borderId="19" xfId="0" applyNumberFormat="1" applyFont="1" applyBorder="1" applyAlignment="1">
      <alignment horizontal="center" vertical="center"/>
    </xf>
    <xf numFmtId="0" fontId="24" fillId="0" borderId="37"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11" borderId="27" xfId="0" applyFont="1" applyFill="1" applyBorder="1" applyAlignment="1" applyProtection="1">
      <alignment horizontal="center" vertical="center"/>
      <protection locked="0"/>
    </xf>
    <xf numFmtId="0" fontId="27" fillId="11" borderId="20" xfId="0" applyFont="1" applyFill="1" applyBorder="1" applyAlignment="1" applyProtection="1">
      <alignment horizontal="center" vertical="center"/>
      <protection locked="0"/>
    </xf>
    <xf numFmtId="0" fontId="27" fillId="11" borderId="24" xfId="0" applyFont="1" applyFill="1" applyBorder="1" applyAlignment="1" applyProtection="1">
      <alignment horizontal="center" vertical="center"/>
      <protection locked="0"/>
    </xf>
    <xf numFmtId="0" fontId="24" fillId="0" borderId="3" xfId="0" applyFont="1" applyBorder="1" applyAlignment="1">
      <alignment horizontal="distributed" vertical="center" indent="1"/>
    </xf>
    <xf numFmtId="0" fontId="24" fillId="0" borderId="14" xfId="0" applyFont="1" applyBorder="1" applyAlignment="1">
      <alignment horizontal="distributed" vertical="center" indent="1"/>
    </xf>
    <xf numFmtId="0" fontId="27" fillId="9" borderId="6"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protection locked="0"/>
    </xf>
    <xf numFmtId="0" fontId="27" fillId="9" borderId="7" xfId="0" applyFont="1" applyFill="1" applyBorder="1" applyAlignment="1" applyProtection="1">
      <alignment horizontal="center" vertical="center"/>
      <protection locked="0"/>
    </xf>
    <xf numFmtId="0" fontId="27" fillId="9" borderId="11" xfId="0" applyFont="1" applyFill="1" applyBorder="1" applyAlignment="1" applyProtection="1">
      <alignment horizontal="center" vertical="center" shrinkToFit="1"/>
      <protection locked="0"/>
    </xf>
    <xf numFmtId="0" fontId="27" fillId="9" borderId="19" xfId="0" applyFont="1" applyFill="1" applyBorder="1" applyAlignment="1" applyProtection="1">
      <alignment horizontal="center" vertical="center" shrinkToFit="1"/>
      <protection locked="0"/>
    </xf>
    <xf numFmtId="0" fontId="27" fillId="9" borderId="32" xfId="0"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4" fillId="0" borderId="3" xfId="0" applyFont="1" applyBorder="1" applyAlignment="1">
      <alignment vertical="center"/>
    </xf>
    <xf numFmtId="0" fontId="24" fillId="0" borderId="14" xfId="0" applyFont="1" applyBorder="1" applyAlignment="1">
      <alignment vertical="center"/>
    </xf>
    <xf numFmtId="0" fontId="13" fillId="8" borderId="37" xfId="1" applyFont="1" applyFill="1" applyBorder="1" applyAlignment="1" applyProtection="1">
      <alignment horizontal="center" vertical="center"/>
    </xf>
    <xf numFmtId="0" fontId="13" fillId="8" borderId="79" xfId="1" applyFont="1" applyFill="1" applyBorder="1" applyAlignment="1" applyProtection="1">
      <alignment horizontal="center" vertical="center"/>
    </xf>
    <xf numFmtId="0" fontId="59" fillId="7" borderId="37" xfId="0" applyFont="1" applyFill="1" applyBorder="1" applyAlignment="1" applyProtection="1">
      <alignment horizontal="center" vertical="center"/>
    </xf>
    <xf numFmtId="0" fontId="59" fillId="7" borderId="49" xfId="0" applyFont="1" applyFill="1" applyBorder="1" applyAlignment="1" applyProtection="1">
      <alignment horizontal="center" vertical="center"/>
    </xf>
    <xf numFmtId="0" fontId="59" fillId="7" borderId="38" xfId="0" applyFont="1" applyFill="1" applyBorder="1" applyAlignment="1" applyProtection="1">
      <alignment horizontal="center" vertical="center"/>
    </xf>
    <xf numFmtId="2" fontId="24" fillId="2" borderId="11" xfId="0" applyNumberFormat="1" applyFont="1" applyFill="1" applyBorder="1" applyAlignment="1" applyProtection="1">
      <alignment horizontal="center" vertical="center" shrinkToFit="1"/>
      <protection locked="0"/>
    </xf>
    <xf numFmtId="2" fontId="24" fillId="2" borderId="32" xfId="0" applyNumberFormat="1" applyFont="1" applyFill="1" applyBorder="1" applyAlignment="1" applyProtection="1">
      <alignment horizontal="center" vertical="center" shrinkToFit="1"/>
      <protection locked="0"/>
    </xf>
    <xf numFmtId="0" fontId="25" fillId="6" borderId="0" xfId="0" applyFont="1" applyFill="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0" fontId="28" fillId="3" borderId="11" xfId="0" applyFont="1" applyFill="1" applyBorder="1" applyAlignment="1">
      <alignment horizontal="center" vertical="center"/>
    </xf>
    <xf numFmtId="0" fontId="28" fillId="3" borderId="32" xfId="0" applyFont="1" applyFill="1" applyBorder="1" applyAlignment="1">
      <alignment horizontal="center" vertical="center"/>
    </xf>
    <xf numFmtId="0" fontId="24" fillId="0" borderId="33" xfId="0" applyFont="1" applyBorder="1" applyAlignment="1">
      <alignment horizontal="center" vertical="center"/>
    </xf>
    <xf numFmtId="0" fontId="24" fillId="0" borderId="71" xfId="0" applyFont="1" applyBorder="1" applyAlignment="1">
      <alignment horizontal="center" vertical="center"/>
    </xf>
    <xf numFmtId="0" fontId="24" fillId="0" borderId="80" xfId="0" applyFont="1" applyBorder="1" applyAlignment="1">
      <alignment horizontal="center" vertical="center"/>
    </xf>
    <xf numFmtId="2" fontId="24" fillId="2" borderId="93" xfId="0" applyNumberFormat="1" applyFont="1" applyFill="1" applyBorder="1" applyAlignment="1" applyProtection="1">
      <alignment horizontal="center" vertical="center" shrinkToFit="1"/>
      <protection locked="0"/>
    </xf>
    <xf numFmtId="2" fontId="24" fillId="2" borderId="94" xfId="0" applyNumberFormat="1" applyFont="1" applyFill="1" applyBorder="1" applyAlignment="1" applyProtection="1">
      <alignment horizontal="center" vertical="center" shrinkToFit="1"/>
      <protection locked="0"/>
    </xf>
    <xf numFmtId="0" fontId="24" fillId="0" borderId="34" xfId="0" applyFont="1" applyBorder="1" applyAlignment="1">
      <alignment horizontal="center" vertical="center"/>
    </xf>
    <xf numFmtId="0" fontId="24" fillId="0" borderId="11"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0" fontId="24" fillId="0" borderId="93" xfId="0" applyFont="1" applyBorder="1" applyAlignment="1" applyProtection="1">
      <alignment horizontal="center" vertical="center" shrinkToFit="1"/>
      <protection locked="0"/>
    </xf>
    <xf numFmtId="0" fontId="24" fillId="0" borderId="94" xfId="0" applyFont="1" applyBorder="1" applyAlignment="1" applyProtection="1">
      <alignment horizontal="center" vertical="center" shrinkToFit="1"/>
      <protection locked="0"/>
    </xf>
    <xf numFmtId="0" fontId="27" fillId="0" borderId="37"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4" fillId="0" borderId="86"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3" borderId="86" xfId="0" applyFont="1" applyFill="1" applyBorder="1" applyAlignment="1" applyProtection="1">
      <alignment horizontal="center" vertical="center"/>
    </xf>
    <xf numFmtId="0" fontId="27" fillId="4" borderId="131" xfId="0" applyFont="1" applyFill="1" applyBorder="1" applyAlignment="1" applyProtection="1">
      <alignment horizontal="center" vertical="center"/>
    </xf>
    <xf numFmtId="0" fontId="27" fillId="4" borderId="132" xfId="0" applyFont="1" applyFill="1" applyBorder="1" applyAlignment="1" applyProtection="1">
      <alignment horizontal="center" vertical="center"/>
    </xf>
    <xf numFmtId="0" fontId="27" fillId="4" borderId="133" xfId="0" applyFont="1" applyFill="1" applyBorder="1" applyAlignment="1" applyProtection="1">
      <alignment horizontal="center" vertical="center"/>
    </xf>
    <xf numFmtId="0" fontId="24" fillId="0" borderId="92" xfId="0" applyFont="1" applyFill="1" applyBorder="1" applyAlignment="1" applyProtection="1">
      <alignment horizontal="center" vertical="center"/>
    </xf>
    <xf numFmtId="0" fontId="24" fillId="0" borderId="137" xfId="0" applyFont="1" applyFill="1" applyBorder="1" applyAlignment="1" applyProtection="1">
      <alignment horizontal="center" vertical="center"/>
    </xf>
    <xf numFmtId="0" fontId="24" fillId="0" borderId="134" xfId="0" applyFont="1" applyFill="1" applyBorder="1" applyAlignment="1" applyProtection="1">
      <alignment horizontal="center" vertical="center"/>
    </xf>
    <xf numFmtId="0" fontId="20" fillId="0" borderId="14" xfId="1" applyFont="1" applyBorder="1" applyAlignment="1" applyProtection="1">
      <alignment horizontal="center" vertical="center"/>
    </xf>
    <xf numFmtId="0" fontId="20" fillId="0" borderId="32" xfId="1" applyFont="1" applyBorder="1" applyAlignment="1" applyProtection="1">
      <alignment horizontal="center" vertical="center"/>
    </xf>
    <xf numFmtId="0" fontId="39" fillId="5" borderId="0" xfId="1" applyFont="1" applyFill="1" applyAlignment="1" applyProtection="1">
      <alignment horizontal="left" vertical="center"/>
    </xf>
    <xf numFmtId="0" fontId="58" fillId="0" borderId="0" xfId="1" applyFont="1" applyAlignment="1" applyProtection="1">
      <alignment horizontal="distributed" vertical="center" indent="8" shrinkToFit="1"/>
    </xf>
    <xf numFmtId="0" fontId="10" fillId="0" borderId="39"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39" xfId="1" applyFont="1" applyBorder="1" applyAlignment="1" applyProtection="1">
      <alignment horizontal="center" vertical="center"/>
    </xf>
    <xf numFmtId="0" fontId="45" fillId="0" borderId="14" xfId="0" applyFont="1" applyBorder="1" applyAlignment="1" applyProtection="1">
      <alignment horizontal="center" vertical="center" shrinkToFit="1"/>
    </xf>
    <xf numFmtId="0" fontId="45" fillId="0" borderId="19" xfId="0" applyFont="1" applyBorder="1" applyAlignment="1" applyProtection="1">
      <alignment horizontal="center" vertical="center" shrinkToFit="1"/>
    </xf>
    <xf numFmtId="0" fontId="45" fillId="0" borderId="35" xfId="0" applyFont="1" applyBorder="1" applyAlignment="1" applyProtection="1">
      <alignment horizontal="center" vertical="center" shrinkToFit="1"/>
    </xf>
    <xf numFmtId="0" fontId="8" fillId="0" borderId="88" xfId="1" applyFont="1" applyBorder="1" applyAlignment="1" applyProtection="1">
      <alignment horizontal="center" vertical="center" shrinkToFit="1"/>
    </xf>
    <xf numFmtId="0" fontId="8" fillId="0" borderId="49" xfId="1" applyFont="1" applyBorder="1" applyAlignment="1" applyProtection="1">
      <alignment horizontal="center" vertical="center" shrinkToFit="1"/>
    </xf>
    <xf numFmtId="0" fontId="8" fillId="0" borderId="38" xfId="1" applyFont="1" applyBorder="1" applyAlignment="1" applyProtection="1">
      <alignment horizontal="center" vertical="center" shrinkToFit="1"/>
    </xf>
    <xf numFmtId="0" fontId="18" fillId="0" borderId="37" xfId="1" applyFont="1" applyBorder="1" applyAlignment="1" applyProtection="1">
      <alignment horizontal="center" shrinkToFit="1"/>
    </xf>
    <xf numFmtId="0" fontId="18" fillId="0" borderId="49" xfId="1" applyFont="1" applyBorder="1" applyAlignment="1" applyProtection="1">
      <alignment horizontal="center" shrinkToFit="1"/>
    </xf>
    <xf numFmtId="0" fontId="18" fillId="0" borderId="38" xfId="1" applyFont="1" applyBorder="1" applyAlignment="1" applyProtection="1">
      <alignment horizontal="center" shrinkToFit="1"/>
    </xf>
    <xf numFmtId="0" fontId="10" fillId="0" borderId="33" xfId="1" applyFont="1" applyBorder="1" applyAlignment="1" applyProtection="1">
      <alignment horizontal="center" vertical="center"/>
    </xf>
    <xf numFmtId="0" fontId="10" fillId="0" borderId="15"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10" fillId="0" borderId="0" xfId="1" applyFont="1" applyBorder="1" applyAlignment="1" applyProtection="1">
      <alignment horizontal="center" vertical="center"/>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66" xfId="0"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0" fillId="0" borderId="89" xfId="1" applyNumberFormat="1" applyFont="1" applyBorder="1" applyAlignment="1" applyProtection="1">
      <alignment horizontal="center" vertical="center"/>
    </xf>
    <xf numFmtId="0" fontId="20" fillId="0" borderId="90" xfId="1" applyNumberFormat="1" applyFont="1" applyBorder="1" applyAlignment="1" applyProtection="1">
      <alignment horizontal="center" vertical="center"/>
    </xf>
    <xf numFmtId="0" fontId="20" fillId="0" borderId="83" xfId="1" applyFont="1" applyBorder="1" applyAlignment="1" applyProtection="1">
      <alignment horizontal="center" vertical="center"/>
    </xf>
    <xf numFmtId="0" fontId="20" fillId="0" borderId="52" xfId="1" applyFont="1" applyBorder="1" applyAlignment="1" applyProtection="1">
      <alignment horizontal="center" vertical="center"/>
    </xf>
    <xf numFmtId="0" fontId="20" fillId="0" borderId="33" xfId="1" applyFont="1" applyBorder="1" applyAlignment="1" applyProtection="1">
      <alignment horizontal="center" vertical="center"/>
    </xf>
    <xf numFmtId="0" fontId="20" fillId="0" borderId="15" xfId="1" applyFont="1" applyBorder="1" applyAlignment="1" applyProtection="1">
      <alignment horizontal="center" vertical="center"/>
    </xf>
    <xf numFmtId="0" fontId="20" fillId="0" borderId="55" xfId="1" applyFont="1" applyBorder="1" applyAlignment="1" applyProtection="1">
      <alignment horizontal="center" vertical="center"/>
    </xf>
    <xf numFmtId="0" fontId="20" fillId="0" borderId="66" xfId="1" applyFont="1" applyBorder="1" applyAlignment="1" applyProtection="1">
      <alignment horizontal="center" vertical="center"/>
    </xf>
    <xf numFmtId="0" fontId="48" fillId="0" borderId="87" xfId="0" applyFont="1" applyBorder="1" applyAlignment="1" applyProtection="1">
      <alignment horizontal="distributed" vertical="center" indent="1"/>
    </xf>
    <xf numFmtId="0" fontId="48" fillId="0" borderId="88" xfId="0" applyFont="1" applyBorder="1" applyAlignment="1" applyProtection="1">
      <alignment horizontal="distributed" vertical="center" indent="1"/>
    </xf>
    <xf numFmtId="0" fontId="73" fillId="0" borderId="87" xfId="0" applyFont="1" applyFill="1" applyBorder="1" applyAlignment="1" applyProtection="1">
      <alignment horizontal="center" vertical="center"/>
    </xf>
    <xf numFmtId="0" fontId="73" fillId="0" borderId="110" xfId="0" applyFont="1" applyFill="1" applyBorder="1" applyAlignment="1" applyProtection="1">
      <alignment horizontal="center" vertical="center"/>
    </xf>
    <xf numFmtId="0" fontId="73" fillId="0" borderId="21" xfId="0" applyFont="1" applyFill="1" applyBorder="1" applyAlignment="1" applyProtection="1">
      <alignment horizontal="center" vertical="center"/>
    </xf>
    <xf numFmtId="0" fontId="48" fillId="0" borderId="37" xfId="0" applyFont="1" applyBorder="1" applyAlignment="1" applyProtection="1">
      <alignment horizontal="center" vertical="center"/>
    </xf>
    <xf numFmtId="0" fontId="48" fillId="0" borderId="38" xfId="0" applyFont="1" applyBorder="1" applyAlignment="1" applyProtection="1">
      <alignment horizontal="center" vertical="center"/>
    </xf>
    <xf numFmtId="0" fontId="69" fillId="0" borderId="110" xfId="0" applyFont="1" applyBorder="1" applyAlignment="1" applyProtection="1">
      <alignment horizontal="center" vertical="center" shrinkToFit="1"/>
    </xf>
    <xf numFmtId="0" fontId="69" fillId="0" borderId="21" xfId="0" applyFont="1" applyBorder="1" applyAlignment="1" applyProtection="1">
      <alignment horizontal="center" vertical="center" shrinkToFit="1"/>
    </xf>
    <xf numFmtId="0" fontId="70" fillId="0" borderId="108" xfId="0" applyFont="1" applyBorder="1" applyAlignment="1" applyProtection="1">
      <alignment horizontal="center" vertical="center"/>
    </xf>
    <xf numFmtId="0" fontId="70" fillId="0" borderId="72" xfId="0" applyFont="1" applyBorder="1" applyAlignment="1" applyProtection="1">
      <alignment horizontal="center" vertical="center"/>
    </xf>
    <xf numFmtId="0" fontId="70" fillId="0" borderId="71" xfId="0" applyFont="1" applyBorder="1" applyAlignment="1" applyProtection="1">
      <alignment horizontal="center" vertical="center" shrinkToFit="1"/>
    </xf>
    <xf numFmtId="0" fontId="70" fillId="0" borderId="72" xfId="0" applyFont="1" applyBorder="1" applyAlignment="1" applyProtection="1">
      <alignment horizontal="center" vertical="center" shrinkToFit="1"/>
    </xf>
    <xf numFmtId="0" fontId="71" fillId="0" borderId="84" xfId="0" applyFont="1" applyBorder="1" applyAlignment="1" applyProtection="1">
      <alignment horizontal="center" vertical="center"/>
    </xf>
    <xf numFmtId="0" fontId="71" fillId="0" borderId="109" xfId="0" applyFont="1" applyBorder="1" applyAlignment="1" applyProtection="1">
      <alignment horizontal="center" vertical="center"/>
    </xf>
    <xf numFmtId="0" fontId="71" fillId="0" borderId="12" xfId="0" applyFont="1" applyBorder="1" applyAlignment="1" applyProtection="1">
      <alignment horizontal="center" vertical="center"/>
    </xf>
    <xf numFmtId="0" fontId="71" fillId="0" borderId="66" xfId="0" applyFont="1" applyBorder="1" applyAlignment="1" applyProtection="1">
      <alignment horizontal="center" vertical="center"/>
    </xf>
    <xf numFmtId="0" fontId="24" fillId="0" borderId="0" xfId="0" applyFont="1" applyBorder="1" applyAlignment="1">
      <alignment horizontal="distributed" vertical="center" indent="3"/>
    </xf>
    <xf numFmtId="0" fontId="27" fillId="0" borderId="0" xfId="0" applyFont="1" applyFill="1" applyBorder="1" applyAlignment="1" applyProtection="1">
      <alignment horizontal="center" vertical="center"/>
      <protection locked="0"/>
    </xf>
    <xf numFmtId="0" fontId="73" fillId="0" borderId="88" xfId="0" applyFont="1" applyBorder="1" applyAlignment="1" applyProtection="1">
      <alignment horizontal="center" vertical="center" shrinkToFit="1"/>
    </xf>
    <xf numFmtId="0" fontId="73" fillId="0" borderId="38" xfId="0" applyFont="1" applyBorder="1" applyAlignment="1" applyProtection="1">
      <alignment horizontal="center" vertical="center" shrinkToFit="1"/>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67" xfId="0" applyBorder="1" applyAlignment="1">
      <alignment horizontal="center" vertical="center" textRotation="255"/>
    </xf>
    <xf numFmtId="0" fontId="0" fillId="0" borderId="0" xfId="0" applyAlignment="1">
      <alignment horizontal="center" vertical="center"/>
    </xf>
    <xf numFmtId="0" fontId="13" fillId="7" borderId="13" xfId="1" applyFont="1" applyFill="1" applyBorder="1" applyAlignment="1" applyProtection="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view="pageBreakPreview" zoomScaleNormal="102" zoomScaleSheetLayoutView="100" zoomScalePageLayoutView="102" workbookViewId="0">
      <selection activeCell="C13" sqref="C13"/>
    </sheetView>
  </sheetViews>
  <sheetFormatPr defaultColWidth="9" defaultRowHeight="13.5"/>
  <cols>
    <col min="1" max="1" width="17.375" style="312" customWidth="1"/>
    <col min="2" max="2" width="16.125" style="311" customWidth="1"/>
    <col min="3" max="8" width="9" style="311"/>
    <col min="9" max="9" width="10.5" style="311" customWidth="1"/>
    <col min="10" max="16384" width="9" style="311"/>
  </cols>
  <sheetData>
    <row r="1" spans="1:9" ht="21.6" customHeight="1">
      <c r="A1" s="354"/>
      <c r="B1" s="354"/>
      <c r="C1" s="354"/>
      <c r="D1" s="354"/>
      <c r="E1" s="354"/>
      <c r="F1" s="354"/>
      <c r="G1" s="354"/>
      <c r="H1" s="310"/>
      <c r="I1" s="310"/>
    </row>
    <row r="2" spans="1:9">
      <c r="B2" s="311" t="s">
        <v>286</v>
      </c>
      <c r="F2" s="313" t="s">
        <v>287</v>
      </c>
    </row>
    <row r="4" spans="1:9" ht="14.25">
      <c r="A4" s="314" t="s">
        <v>381</v>
      </c>
      <c r="B4" s="355">
        <v>42973</v>
      </c>
      <c r="C4" s="355"/>
      <c r="D4" s="356">
        <v>42974</v>
      </c>
      <c r="E4" s="356"/>
    </row>
    <row r="5" spans="1:9" ht="14.25">
      <c r="A5" s="314"/>
    </row>
    <row r="6" spans="1:9" ht="14.25">
      <c r="A6" s="314" t="s">
        <v>382</v>
      </c>
      <c r="B6" s="311" t="s">
        <v>288</v>
      </c>
    </row>
    <row r="7" spans="1:9" ht="14.25">
      <c r="A7" s="314"/>
    </row>
    <row r="8" spans="1:9" ht="14.25">
      <c r="A8" s="314" t="s">
        <v>383</v>
      </c>
      <c r="B8" s="315" t="s">
        <v>289</v>
      </c>
      <c r="C8" s="316" t="s">
        <v>290</v>
      </c>
      <c r="D8" s="317"/>
      <c r="E8" s="317"/>
      <c r="F8" s="317"/>
      <c r="G8" s="318"/>
    </row>
    <row r="9" spans="1:9" ht="14.25">
      <c r="A9" s="314"/>
      <c r="B9" s="319" t="s">
        <v>291</v>
      </c>
      <c r="C9" s="320" t="s">
        <v>292</v>
      </c>
      <c r="D9" s="321"/>
      <c r="E9" s="321"/>
      <c r="F9" s="321"/>
      <c r="G9" s="322"/>
    </row>
    <row r="10" spans="1:9" ht="14.25">
      <c r="A10" s="314"/>
      <c r="B10" s="319"/>
      <c r="C10" s="320" t="s">
        <v>293</v>
      </c>
      <c r="D10" s="321"/>
      <c r="E10" s="321"/>
      <c r="F10" s="321"/>
      <c r="G10" s="322"/>
    </row>
    <row r="11" spans="1:9" ht="14.25">
      <c r="A11" s="314"/>
      <c r="B11" s="319"/>
      <c r="C11" s="320" t="s">
        <v>294</v>
      </c>
      <c r="D11" s="321"/>
      <c r="E11" s="321"/>
      <c r="F11" s="321"/>
      <c r="G11" s="322"/>
    </row>
    <row r="12" spans="1:9" ht="14.25">
      <c r="A12" s="314"/>
      <c r="B12" s="319"/>
      <c r="C12" s="320" t="s">
        <v>295</v>
      </c>
      <c r="D12" s="321"/>
      <c r="E12" s="321"/>
      <c r="F12" s="321"/>
      <c r="G12" s="322"/>
    </row>
    <row r="13" spans="1:9" ht="14.25">
      <c r="A13" s="314"/>
      <c r="B13" s="319"/>
      <c r="C13" s="320" t="s">
        <v>384</v>
      </c>
      <c r="D13" s="321"/>
      <c r="E13" s="321"/>
      <c r="F13" s="321"/>
      <c r="G13" s="322"/>
    </row>
    <row r="14" spans="1:9" ht="14.25">
      <c r="A14" s="314"/>
      <c r="B14" s="323"/>
      <c r="C14" s="320" t="s">
        <v>296</v>
      </c>
      <c r="D14" s="321"/>
      <c r="E14" s="321"/>
      <c r="F14" s="324"/>
      <c r="G14" s="325"/>
    </row>
    <row r="15" spans="1:9" ht="14.25">
      <c r="A15" s="314"/>
      <c r="B15" s="315" t="s">
        <v>297</v>
      </c>
      <c r="C15" s="316" t="s">
        <v>298</v>
      </c>
      <c r="D15" s="317"/>
      <c r="E15" s="317"/>
      <c r="F15" s="317"/>
      <c r="G15" s="317"/>
      <c r="H15" s="317"/>
      <c r="I15" s="320"/>
    </row>
    <row r="16" spans="1:9" ht="14.25">
      <c r="A16" s="314"/>
      <c r="B16" s="319"/>
      <c r="C16" s="320" t="s">
        <v>299</v>
      </c>
      <c r="D16" s="321"/>
      <c r="E16" s="321"/>
      <c r="F16" s="321"/>
      <c r="G16" s="321"/>
      <c r="H16" s="321"/>
      <c r="I16" s="320"/>
    </row>
    <row r="17" spans="1:9" ht="14.25">
      <c r="A17" s="314"/>
      <c r="B17" s="319"/>
      <c r="C17" s="320" t="s">
        <v>300</v>
      </c>
      <c r="D17" s="321"/>
      <c r="E17" s="321"/>
      <c r="F17" s="321"/>
      <c r="G17" s="321"/>
      <c r="H17" s="321"/>
      <c r="I17" s="320"/>
    </row>
    <row r="18" spans="1:9">
      <c r="B18" s="319"/>
      <c r="C18" s="320" t="s">
        <v>301</v>
      </c>
      <c r="D18" s="321"/>
      <c r="E18" s="321"/>
      <c r="F18" s="321"/>
      <c r="G18" s="321"/>
      <c r="H18" s="321"/>
      <c r="I18" s="320"/>
    </row>
    <row r="19" spans="1:9">
      <c r="B19" s="319"/>
      <c r="C19" s="320" t="s">
        <v>302</v>
      </c>
      <c r="D19" s="321"/>
      <c r="E19" s="321"/>
      <c r="F19" s="321"/>
      <c r="G19" s="321"/>
      <c r="H19" s="321"/>
      <c r="I19" s="320"/>
    </row>
    <row r="20" spans="1:9">
      <c r="B20" s="323"/>
      <c r="C20" s="326" t="s">
        <v>303</v>
      </c>
      <c r="D20" s="324"/>
      <c r="E20" s="324"/>
      <c r="F20" s="324"/>
      <c r="G20" s="324"/>
      <c r="H20" s="324"/>
      <c r="I20" s="320"/>
    </row>
    <row r="21" spans="1:9">
      <c r="B21" s="315" t="s">
        <v>304</v>
      </c>
      <c r="C21" s="320" t="s">
        <v>298</v>
      </c>
      <c r="D21" s="321"/>
      <c r="E21" s="321"/>
      <c r="F21" s="321"/>
      <c r="G21" s="322"/>
    </row>
    <row r="22" spans="1:9">
      <c r="B22" s="319"/>
      <c r="C22" s="320" t="s">
        <v>305</v>
      </c>
      <c r="D22" s="321"/>
      <c r="E22" s="321"/>
      <c r="F22" s="321"/>
      <c r="G22" s="322"/>
    </row>
    <row r="23" spans="1:9">
      <c r="B23" s="319"/>
      <c r="C23" s="320" t="s">
        <v>306</v>
      </c>
      <c r="D23" s="321"/>
      <c r="E23" s="321"/>
      <c r="F23" s="321"/>
      <c r="G23" s="322"/>
    </row>
    <row r="24" spans="1:9">
      <c r="B24" s="319"/>
      <c r="C24" s="320" t="s">
        <v>301</v>
      </c>
      <c r="D24" s="321"/>
      <c r="E24" s="321"/>
      <c r="F24" s="321"/>
      <c r="G24" s="322"/>
    </row>
    <row r="25" spans="1:9">
      <c r="B25" s="319"/>
      <c r="C25" s="320" t="s">
        <v>307</v>
      </c>
      <c r="D25" s="321"/>
      <c r="E25" s="321"/>
      <c r="F25" s="321"/>
      <c r="G25" s="322"/>
    </row>
    <row r="26" spans="1:9">
      <c r="B26" s="323"/>
      <c r="C26" s="326" t="s">
        <v>308</v>
      </c>
      <c r="D26" s="324"/>
      <c r="E26" s="324"/>
      <c r="F26" s="324"/>
      <c r="G26" s="322"/>
    </row>
    <row r="27" spans="1:9">
      <c r="B27" s="315" t="s">
        <v>309</v>
      </c>
      <c r="C27" s="316" t="s">
        <v>298</v>
      </c>
      <c r="D27" s="317"/>
      <c r="E27" s="317"/>
      <c r="F27" s="317"/>
      <c r="G27" s="317"/>
      <c r="H27" s="318"/>
    </row>
    <row r="28" spans="1:9">
      <c r="A28" s="327"/>
      <c r="B28" s="319"/>
      <c r="C28" s="320" t="s">
        <v>310</v>
      </c>
      <c r="D28" s="321"/>
      <c r="E28" s="321"/>
      <c r="F28" s="321"/>
      <c r="G28" s="321"/>
      <c r="H28" s="322"/>
    </row>
    <row r="29" spans="1:9">
      <c r="A29" s="327"/>
      <c r="B29" s="319"/>
      <c r="C29" s="320" t="s">
        <v>311</v>
      </c>
      <c r="D29" s="321"/>
      <c r="E29" s="321"/>
      <c r="F29" s="321"/>
      <c r="G29" s="321"/>
      <c r="H29" s="322"/>
    </row>
    <row r="30" spans="1:9">
      <c r="B30" s="319"/>
      <c r="C30" s="320" t="s">
        <v>312</v>
      </c>
      <c r="D30" s="321"/>
      <c r="E30" s="321"/>
      <c r="F30" s="321"/>
      <c r="G30" s="321"/>
      <c r="H30" s="322"/>
    </row>
    <row r="31" spans="1:9">
      <c r="B31" s="319"/>
      <c r="C31" s="320" t="s">
        <v>301</v>
      </c>
      <c r="D31" s="321"/>
      <c r="E31" s="321"/>
      <c r="F31" s="321"/>
      <c r="G31" s="321"/>
      <c r="H31" s="322"/>
    </row>
    <row r="32" spans="1:9">
      <c r="B32" s="323"/>
      <c r="C32" s="326" t="s">
        <v>385</v>
      </c>
      <c r="D32" s="324"/>
      <c r="E32" s="324"/>
      <c r="F32" s="324"/>
      <c r="G32" s="324"/>
      <c r="H32" s="325"/>
    </row>
    <row r="34" spans="1:9" ht="14.25">
      <c r="A34" s="328" t="s">
        <v>386</v>
      </c>
      <c r="B34" s="311" t="s">
        <v>313</v>
      </c>
    </row>
    <row r="35" spans="1:9">
      <c r="B35" s="311" t="s">
        <v>314</v>
      </c>
    </row>
    <row r="36" spans="1:9" ht="17.25">
      <c r="B36" s="329" t="s">
        <v>315</v>
      </c>
      <c r="C36" s="329"/>
      <c r="D36" s="329"/>
      <c r="E36" s="329"/>
      <c r="F36" s="329"/>
      <c r="G36" s="329"/>
      <c r="H36" s="329"/>
      <c r="I36" s="329"/>
    </row>
    <row r="37" spans="1:9" ht="23.25" customHeight="1">
      <c r="B37" s="311" t="s">
        <v>316</v>
      </c>
    </row>
    <row r="38" spans="1:9" ht="16.350000000000001" customHeight="1">
      <c r="B38" s="311" t="s">
        <v>317</v>
      </c>
    </row>
    <row r="39" spans="1:9" ht="16.350000000000001" customHeight="1">
      <c r="B39" s="311" t="s">
        <v>318</v>
      </c>
    </row>
    <row r="40" spans="1:9" ht="16.350000000000001" customHeight="1">
      <c r="B40" s="311" t="s">
        <v>319</v>
      </c>
    </row>
    <row r="41" spans="1:9" ht="16.350000000000001" customHeight="1">
      <c r="B41" s="311" t="s">
        <v>320</v>
      </c>
    </row>
    <row r="42" spans="1:9" ht="16.350000000000001" customHeight="1">
      <c r="B42" s="311" t="s">
        <v>321</v>
      </c>
    </row>
    <row r="43" spans="1:9">
      <c r="B43" s="313" t="s">
        <v>322</v>
      </c>
    </row>
    <row r="44" spans="1:9">
      <c r="B44" s="313" t="s">
        <v>323</v>
      </c>
    </row>
    <row r="45" spans="1:9">
      <c r="B45" s="313"/>
    </row>
    <row r="46" spans="1:9">
      <c r="B46" s="311" t="s">
        <v>324</v>
      </c>
    </row>
    <row r="47" spans="1:9">
      <c r="B47" s="311" t="s">
        <v>325</v>
      </c>
    </row>
    <row r="48" spans="1:9">
      <c r="B48" s="311" t="s">
        <v>326</v>
      </c>
    </row>
    <row r="49" spans="1:8" ht="22.5" customHeight="1">
      <c r="B49" s="357" t="s">
        <v>327</v>
      </c>
      <c r="C49" s="357"/>
      <c r="D49" s="357"/>
      <c r="E49" s="357"/>
      <c r="F49" s="357"/>
      <c r="G49" s="357"/>
    </row>
    <row r="50" spans="1:8" ht="22.5" customHeight="1">
      <c r="B50" s="330" t="s">
        <v>328</v>
      </c>
      <c r="C50" s="331"/>
      <c r="D50" s="331"/>
      <c r="E50" s="331"/>
      <c r="F50" s="331"/>
      <c r="G50" s="331"/>
    </row>
    <row r="51" spans="1:8" ht="22.5" customHeight="1">
      <c r="B51" s="332" t="s">
        <v>329</v>
      </c>
      <c r="C51" s="331"/>
      <c r="D51" s="331"/>
      <c r="E51" s="331"/>
      <c r="F51" s="331"/>
      <c r="G51" s="331"/>
    </row>
    <row r="52" spans="1:8" ht="21.6" customHeight="1">
      <c r="A52" s="333"/>
      <c r="B52" s="334" t="s">
        <v>330</v>
      </c>
      <c r="C52" s="335"/>
    </row>
    <row r="53" spans="1:8" ht="16.5" customHeight="1">
      <c r="A53" s="336"/>
      <c r="B53" s="312" t="s">
        <v>331</v>
      </c>
    </row>
    <row r="54" spans="1:8" ht="53.25" customHeight="1">
      <c r="B54" s="358" t="s">
        <v>332</v>
      </c>
      <c r="C54" s="358"/>
      <c r="D54" s="358"/>
      <c r="E54" s="358"/>
      <c r="F54" s="358"/>
      <c r="G54" s="358"/>
      <c r="H54" s="358"/>
    </row>
    <row r="55" spans="1:8" ht="16.5" customHeight="1">
      <c r="B55" s="312" t="s">
        <v>333</v>
      </c>
      <c r="C55" s="312"/>
      <c r="D55" s="312" t="s">
        <v>334</v>
      </c>
      <c r="E55" s="312"/>
      <c r="F55" s="312"/>
      <c r="G55" s="312"/>
      <c r="H55" s="312"/>
    </row>
    <row r="56" spans="1:8" ht="16.5" customHeight="1">
      <c r="B56" s="312" t="s">
        <v>335</v>
      </c>
      <c r="C56" s="312"/>
      <c r="D56" s="312" t="s">
        <v>336</v>
      </c>
      <c r="E56" s="312"/>
      <c r="F56" s="312"/>
      <c r="G56" s="312"/>
      <c r="H56" s="312"/>
    </row>
    <row r="57" spans="1:8" ht="16.5" customHeight="1">
      <c r="B57" s="312" t="s">
        <v>337</v>
      </c>
      <c r="C57" s="312"/>
      <c r="D57" s="312" t="s">
        <v>338</v>
      </c>
      <c r="E57" s="312"/>
      <c r="F57" s="312"/>
      <c r="G57" s="312"/>
      <c r="H57" s="312"/>
    </row>
    <row r="58" spans="1:8" ht="16.5" customHeight="1">
      <c r="B58" s="312" t="s">
        <v>339</v>
      </c>
      <c r="C58" s="312"/>
      <c r="D58" s="312"/>
      <c r="E58" s="312"/>
      <c r="F58" s="312"/>
      <c r="G58" s="312"/>
      <c r="H58" s="312"/>
    </row>
    <row r="59" spans="1:8" ht="16.5" customHeight="1">
      <c r="B59" s="312"/>
      <c r="C59" s="312" t="s">
        <v>340</v>
      </c>
      <c r="D59" s="312"/>
      <c r="E59" s="312"/>
      <c r="F59" s="312"/>
      <c r="G59" s="312"/>
      <c r="H59" s="312"/>
    </row>
    <row r="60" spans="1:8" ht="16.5" customHeight="1">
      <c r="B60" s="312"/>
      <c r="C60" s="312" t="s">
        <v>341</v>
      </c>
      <c r="D60" s="312"/>
      <c r="E60" s="312"/>
      <c r="F60" s="312"/>
      <c r="G60" s="312"/>
      <c r="H60" s="312"/>
    </row>
    <row r="61" spans="1:8" ht="16.5" customHeight="1">
      <c r="B61" s="312" t="s">
        <v>342</v>
      </c>
      <c r="C61" s="312"/>
      <c r="D61" s="312"/>
      <c r="E61" s="312"/>
      <c r="F61" s="312"/>
      <c r="G61" s="312"/>
      <c r="H61" s="312"/>
    </row>
    <row r="62" spans="1:8" ht="16.5" customHeight="1">
      <c r="B62" s="312" t="s">
        <v>343</v>
      </c>
      <c r="C62" s="312" t="s">
        <v>344</v>
      </c>
      <c r="D62" s="312" t="s">
        <v>345</v>
      </c>
      <c r="E62" s="312"/>
      <c r="F62" s="312" t="s">
        <v>346</v>
      </c>
      <c r="G62" s="312" t="s">
        <v>347</v>
      </c>
      <c r="H62" s="312"/>
    </row>
    <row r="63" spans="1:8" ht="16.5" customHeight="1">
      <c r="B63" s="312"/>
      <c r="C63" s="312" t="s">
        <v>348</v>
      </c>
      <c r="D63" s="312"/>
      <c r="E63" s="312"/>
      <c r="F63" s="312"/>
      <c r="G63" s="312"/>
      <c r="H63" s="312"/>
    </row>
    <row r="64" spans="1:8" ht="16.5" customHeight="1">
      <c r="B64" s="312" t="s">
        <v>349</v>
      </c>
      <c r="C64" s="312" t="s">
        <v>350</v>
      </c>
      <c r="D64" s="312" t="s">
        <v>351</v>
      </c>
      <c r="E64" s="312"/>
      <c r="F64" s="312" t="s">
        <v>333</v>
      </c>
      <c r="G64" s="312" t="s">
        <v>352</v>
      </c>
      <c r="H64" s="312"/>
    </row>
    <row r="65" spans="1:8" ht="16.5" customHeight="1">
      <c r="B65" s="313" t="s">
        <v>353</v>
      </c>
    </row>
    <row r="66" spans="1:8" ht="16.5" customHeight="1">
      <c r="B66" s="337" t="s">
        <v>354</v>
      </c>
    </row>
    <row r="67" spans="1:8" ht="16.5" customHeight="1">
      <c r="B67" s="337" t="s">
        <v>355</v>
      </c>
    </row>
    <row r="68" spans="1:8" ht="16.5" customHeight="1">
      <c r="B68" s="337" t="s">
        <v>356</v>
      </c>
    </row>
    <row r="69" spans="1:8" ht="16.5" customHeight="1">
      <c r="B69" s="337" t="s">
        <v>357</v>
      </c>
    </row>
    <row r="70" spans="1:8" ht="16.5" customHeight="1">
      <c r="B70" s="337" t="s">
        <v>358</v>
      </c>
    </row>
    <row r="71" spans="1:8" ht="16.5" customHeight="1">
      <c r="B71" s="337" t="s">
        <v>359</v>
      </c>
    </row>
    <row r="72" spans="1:8" ht="16.5" customHeight="1">
      <c r="B72" s="312" t="s">
        <v>360</v>
      </c>
    </row>
    <row r="73" spans="1:8" ht="24">
      <c r="B73" s="314" t="s">
        <v>361</v>
      </c>
    </row>
    <row r="74" spans="1:8">
      <c r="A74" s="338"/>
      <c r="B74" s="339"/>
    </row>
    <row r="75" spans="1:8" ht="24">
      <c r="A75" s="314" t="s">
        <v>387</v>
      </c>
      <c r="B75" s="311" t="s">
        <v>362</v>
      </c>
      <c r="C75" s="350" t="s">
        <v>388</v>
      </c>
    </row>
    <row r="76" spans="1:8" ht="24">
      <c r="A76" s="314"/>
      <c r="B76" s="311" t="s">
        <v>363</v>
      </c>
      <c r="C76" s="351" t="s">
        <v>364</v>
      </c>
    </row>
    <row r="77" spans="1:8" ht="24">
      <c r="A77" s="333"/>
      <c r="B77" s="311" t="s">
        <v>309</v>
      </c>
      <c r="C77" s="350" t="s">
        <v>389</v>
      </c>
    </row>
    <row r="78" spans="1:8" ht="14.25">
      <c r="A78" s="314" t="s">
        <v>390</v>
      </c>
      <c r="B78" s="359">
        <v>42937</v>
      </c>
      <c r="C78" s="359"/>
      <c r="D78" s="359"/>
      <c r="E78" s="359"/>
    </row>
    <row r="79" spans="1:8" ht="15.75" customHeight="1">
      <c r="A79" s="314" t="s">
        <v>391</v>
      </c>
      <c r="B79" s="340" t="s">
        <v>365</v>
      </c>
      <c r="C79" s="340"/>
      <c r="D79" s="340"/>
      <c r="E79" s="340"/>
      <c r="F79" s="340"/>
      <c r="G79" s="340"/>
      <c r="H79" s="340"/>
    </row>
    <row r="80" spans="1:8" ht="15.75" customHeight="1">
      <c r="B80" s="340" t="s">
        <v>366</v>
      </c>
    </row>
    <row r="81" spans="2:8" ht="15.75" customHeight="1">
      <c r="B81" s="340" t="s">
        <v>367</v>
      </c>
    </row>
    <row r="82" spans="2:8" ht="55.5" customHeight="1">
      <c r="B82" s="352" t="s">
        <v>368</v>
      </c>
      <c r="C82" s="352"/>
      <c r="D82" s="352"/>
      <c r="E82" s="352"/>
      <c r="F82" s="352"/>
      <c r="G82" s="352"/>
      <c r="H82" s="352"/>
    </row>
    <row r="83" spans="2:8" ht="24" customHeight="1">
      <c r="B83" s="353" t="s">
        <v>369</v>
      </c>
      <c r="C83" s="353"/>
      <c r="D83" s="353"/>
      <c r="E83" s="353"/>
      <c r="F83" s="353"/>
      <c r="G83" s="353"/>
      <c r="H83" s="353"/>
    </row>
    <row r="84" spans="2:8" ht="18.75">
      <c r="B84" s="341" t="s">
        <v>370</v>
      </c>
    </row>
    <row r="85" spans="2:8" ht="18.75">
      <c r="B85" s="341" t="s">
        <v>371</v>
      </c>
    </row>
    <row r="86" spans="2:8" ht="18.75">
      <c r="B86" s="341" t="s">
        <v>372</v>
      </c>
    </row>
    <row r="87" spans="2:8" ht="18.75">
      <c r="B87" s="341" t="s">
        <v>373</v>
      </c>
    </row>
    <row r="88" spans="2:8" ht="18.75">
      <c r="B88" s="341" t="s">
        <v>392</v>
      </c>
    </row>
    <row r="89" spans="2:8" ht="16.350000000000001" customHeight="1"/>
  </sheetData>
  <mergeCells count="8">
    <mergeCell ref="B82:H82"/>
    <mergeCell ref="B83:H83"/>
    <mergeCell ref="A1:G1"/>
    <mergeCell ref="B4:C4"/>
    <mergeCell ref="D4:E4"/>
    <mergeCell ref="B49:G49"/>
    <mergeCell ref="B54:H54"/>
    <mergeCell ref="B78:E78"/>
  </mergeCells>
  <phoneticPr fontId="40"/>
  <pageMargins left="0.70866141732283472" right="0.70866141732283472" top="0.74803149606299213" bottom="0.74803149606299213" header="0.31496062992125984" footer="0.31496062992125984"/>
  <pageSetup paperSize="9" scale="90" fitToHeight="0" orientation="portrait" r:id="rId1"/>
  <headerFooter differentOddEven="1" scaleWithDoc="0">
    <oddFooter>&amp;C- 1 -</oddFooter>
    <evenFooter>&amp;C- 2 -</evenFooter>
  </headerFooter>
  <rowBreaks count="1" manualBreakCount="1">
    <brk id="5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activeCell="D100" sqref="C11:D100"/>
      <selection pane="bottomLeft" activeCell="A3" sqref="A3"/>
    </sheetView>
  </sheetViews>
  <sheetFormatPr defaultRowHeight="13.5"/>
  <cols>
    <col min="1" max="1" width="9.5" bestFit="1" customWidth="1"/>
    <col min="15" max="34" width="10.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IF(E2="","",I2*1200000+①団体情報入力!$D$3*1000+②選手情報入力!A11)</f>
        <v/>
      </c>
      <c r="B2" t="str">
        <f>IF(E2="","",①団体情報入力!$D$3)</f>
        <v/>
      </c>
      <c r="D2" t="str">
        <f>IF(E2="","",①団体情報入力!$D$10)</f>
        <v/>
      </c>
      <c r="E2" t="str">
        <f>IF(②選手情報入力!B11="","",②選手情報入力!B11)</f>
        <v/>
      </c>
      <c r="F2" t="str">
        <f>IF(E2="","",②選手情報入力!C11)</f>
        <v/>
      </c>
      <c r="G2" t="str">
        <f>IF(E2="","",②選手情報入力!D11)</f>
        <v/>
      </c>
      <c r="H2" t="str">
        <f t="shared" ref="H2:H10" si="0">IF(E2="","",F2)</f>
        <v/>
      </c>
      <c r="I2" t="str">
        <f>IF(E2="","",IF(②選手情報入力!F11="男",1,2))</f>
        <v/>
      </c>
      <c r="J2" t="str">
        <f>IF(E2="","",IF(②選手情報入力!G11="","",②選手情報入力!G11))</f>
        <v/>
      </c>
      <c r="L2" t="str">
        <f t="shared" ref="L2:L10" si="1">IF(E2="","",0)</f>
        <v/>
      </c>
      <c r="M2" t="str">
        <f t="shared" ref="M2:M10" si="2">IF(E2="","","愛知")</f>
        <v/>
      </c>
      <c r="O2" t="str">
        <f>IF(E2="","",IF(②選手情報入力!I11="","",IF(I2=1,VLOOKUP(②選手情報入力!I11,種目情報!$A$4:$B$135,2,FALSE),VLOOKUP(②選手情報入力!I11,種目情報!$E$4:$F$135,2,FALSE))))</f>
        <v/>
      </c>
      <c r="P2" t="str">
        <f>IF(E2="","",IF(②選手情報入力!J11="","",②選手情報入力!J11))</f>
        <v/>
      </c>
      <c r="Q2" s="26" t="str">
        <f>IF(E2="","",IF(②選手情報入力!H11="",0,1))</f>
        <v/>
      </c>
      <c r="R2" t="str">
        <f>IF(E2="","",IF(②選手情報入力!I11="","",IF(I2=1,VLOOKUP(②選手情報入力!I11,種目情報!$A$4:$C$39,3,FALSE),VLOOKUP(②選手情報入力!I11,種目情報!$E$4:$G$40,3,FALSE))))</f>
        <v/>
      </c>
      <c r="S2" t="str">
        <f>IF(E2="","",IF(②選手情報入力!L11="","",IF(I2=1,VLOOKUP(②選手情報入力!L11,種目情報!$A$4:$B$39,2,FALSE),VLOOKUP(②選手情報入力!L11,種目情報!$E$4:$F$40,2,FALSE))))</f>
        <v/>
      </c>
      <c r="T2" t="str">
        <f>IF(E2="","",IF(②選手情報入力!M11="","",②選手情報入力!M11))</f>
        <v/>
      </c>
      <c r="U2" s="26" t="str">
        <f>IF(E2="","",IF(②選手情報入力!K11="",0,1))</f>
        <v/>
      </c>
      <c r="V2" t="str">
        <f>IF(E2="","",IF(②選手情報入力!L11="","",IF(I2=1,VLOOKUP(②選手情報入力!L11,種目情報!$A$4:$C$39,3,FALSE),VLOOKUP(②選手情報入力!L11,種目情報!$E$4:$G$40,3,FALSE))))</f>
        <v/>
      </c>
      <c r="W2" t="str">
        <f>IF(E2="","",IF(②選手情報入力!O11="","",IF(I2=1,VLOOKUP(②選手情報入力!O11,種目情報!$A$4:$B$39,2,FALSE),VLOOKUP(②選手情報入力!O11,種目情報!$E$4:$F$40,2,FALSE))))</f>
        <v/>
      </c>
      <c r="X2" t="str">
        <f>IF(E2="","",IF(②選手情報入力!P11="","",②選手情報入力!P11))</f>
        <v/>
      </c>
      <c r="Y2" s="26" t="str">
        <f>IF(E2="","",IF(②選手情報入力!N11="",0,1))</f>
        <v/>
      </c>
      <c r="Z2" t="str">
        <f>IF(E2="","",IF(②選手情報入力!O11="","",IF(I2=1,VLOOKUP(②選手情報入力!O11,種目情報!$A$4:$C$39,3,FALSE),VLOOKUP(②選手情報入力!O11,種目情報!$E$4:$G$40,3,FALSE))))</f>
        <v/>
      </c>
      <c r="AA2" t="str">
        <f>IF(E2="","",IF(②選手情報入力!Q11="","",IF(I2=1,種目情報!$J$4,種目情報!$J$6)))</f>
        <v/>
      </c>
      <c r="AB2" t="str">
        <f>IF(E2="","",IF(②選手情報入力!Q11="","",IF(I2=1,IF(②選手情報入力!$R$6="","",②選手情報入力!$R$6),IF(②選手情報入力!$R$7="","",②選手情報入力!$R$7))))</f>
        <v/>
      </c>
      <c r="AC2" t="str">
        <f>IF(E2="","",IF(②選手情報入力!Q11="","",IF(I2=1,IF(②選手情報入力!$Q$6="",0,1),IF(②選手情報入力!$Q$7="",0,1))))</f>
        <v/>
      </c>
      <c r="AD2" t="str">
        <f>IF(E2="","",IF(②選手情報入力!Q11="","",2))</f>
        <v/>
      </c>
      <c r="AE2" t="str">
        <f>IF(E2="","",IF(②選手情報入力!S11="","",IF(I2=1,種目情報!$J$5,種目情報!$J$7)))</f>
        <v/>
      </c>
      <c r="AF2" t="str">
        <f>IF(E2="","",IF(②選手情報入力!S11="","",IF(I2=1,IF(②選手情報入力!$T$6="","",②選手情報入力!$T$6),IF(②選手情報入力!$T$7="","",②選手情報入力!$T$7))))</f>
        <v/>
      </c>
      <c r="AG2" t="str">
        <f>IF(E2="","",IF(②選手情報入力!S11="","",IF(I2=1,IF(②選手情報入力!$S$6="",0,1),IF(②選手情報入力!$S$7="",0,1))))</f>
        <v/>
      </c>
      <c r="AH2" t="str">
        <f>IF(E2="","",IF(②選手情報入力!S11="","",2))</f>
        <v/>
      </c>
    </row>
    <row r="3" spans="1:34">
      <c r="A3" t="str">
        <f>IF(E3="","",I3*1200000+①団体情報入力!$D$3*1000+②選手情報入力!A12)</f>
        <v/>
      </c>
      <c r="B3" t="str">
        <f>IF(E3="","",①団体情報入力!$D$3)</f>
        <v/>
      </c>
      <c r="D3" t="str">
        <f>IF(E3="","",①団体情報入力!$D$10)</f>
        <v/>
      </c>
      <c r="E3" t="str">
        <f>IF(②選手情報入力!B12="","",②選手情報入力!B12)</f>
        <v/>
      </c>
      <c r="F3" t="str">
        <f>IF(E3="","",②選手情報入力!C12)</f>
        <v/>
      </c>
      <c r="G3" t="str">
        <f>IF(E3="","",②選手情報入力!D12)</f>
        <v/>
      </c>
      <c r="H3" t="str">
        <f t="shared" si="0"/>
        <v/>
      </c>
      <c r="I3" t="str">
        <f>IF(E3="","",IF(②選手情報入力!F12="男",1,2))</f>
        <v/>
      </c>
      <c r="J3" t="str">
        <f>IF(E3="","",IF(②選手情報入力!G12="","",②選手情報入力!G12))</f>
        <v/>
      </c>
      <c r="L3" t="str">
        <f t="shared" si="1"/>
        <v/>
      </c>
      <c r="M3" t="str">
        <f t="shared" si="2"/>
        <v/>
      </c>
      <c r="O3" t="str">
        <f>IF(E3="","",IF(②選手情報入力!I12="","",IF(I3=1,VLOOKUP(②選手情報入力!I12,種目情報!$A$4:$B$135,2,FALSE),VLOOKUP(②選手情報入力!I12,種目情報!$E$4:$F$135,2,FALSE))))</f>
        <v/>
      </c>
      <c r="P3" t="str">
        <f>IF(E3="","",IF(②選手情報入力!J12="","",②選手情報入力!J12))</f>
        <v/>
      </c>
      <c r="Q3" s="26" t="str">
        <f>IF(E3="","",IF(②選手情報入力!H12="",0,1))</f>
        <v/>
      </c>
      <c r="R3" t="str">
        <f>IF(E3="","",IF(②選手情報入力!I12="","",IF(I3=1,VLOOKUP(②選手情報入力!I12,種目情報!$A$4:$C$39,3,FALSE),VLOOKUP(②選手情報入力!I12,種目情報!$E$4:$G$40,3,FALSE))))</f>
        <v/>
      </c>
      <c r="S3" t="str">
        <f>IF(E3="","",IF(②選手情報入力!L12="","",IF(I3=1,VLOOKUP(②選手情報入力!L12,種目情報!$A$4:$B$39,2,FALSE),VLOOKUP(②選手情報入力!L12,種目情報!$E$4:$F$40,2,FALSE))))</f>
        <v/>
      </c>
      <c r="T3" t="str">
        <f>IF(E3="","",IF(②選手情報入力!M12="","",②選手情報入力!M12))</f>
        <v/>
      </c>
      <c r="U3" s="26" t="str">
        <f>IF(E3="","",IF(②選手情報入力!K12="",0,1))</f>
        <v/>
      </c>
      <c r="V3" t="str">
        <f>IF(E3="","",IF(②選手情報入力!L12="","",IF(I3=1,VLOOKUP(②選手情報入力!L12,種目情報!$A$4:$C$39,3,FALSE),VLOOKUP(②選手情報入力!L12,種目情報!$E$4:$G$40,3,FALSE))))</f>
        <v/>
      </c>
      <c r="W3" t="str">
        <f>IF(E3="","",IF(②選手情報入力!O12="","",IF(I3=1,VLOOKUP(②選手情報入力!O12,種目情報!$A$4:$B$39,2,FALSE),VLOOKUP(②選手情報入力!O12,種目情報!$E$4:$F$40,2,FALSE))))</f>
        <v/>
      </c>
      <c r="X3" t="str">
        <f>IF(E3="","",IF(②選手情報入力!P12="","",②選手情報入力!P12))</f>
        <v/>
      </c>
      <c r="Y3" s="26" t="str">
        <f>IF(E3="","",IF(②選手情報入力!N12="",0,1))</f>
        <v/>
      </c>
      <c r="Z3" t="str">
        <f>IF(E3="","",IF(②選手情報入力!O12="","",IF(I3=1,VLOOKUP(②選手情報入力!O12,種目情報!$A$4:$C$39,3,FALSE),VLOOKUP(②選手情報入力!O12,種目情報!$E$4:$G$40,3,FALSE))))</f>
        <v/>
      </c>
      <c r="AA3" t="str">
        <f>IF(E3="","",IF(②選手情報入力!Q12="","",IF(I3=1,種目情報!$J$4,種目情報!$J$6)))</f>
        <v/>
      </c>
      <c r="AB3" t="str">
        <f>IF(E3="","",IF(②選手情報入力!Q12="","",IF(I3=1,IF(②選手情報入力!$R$6="","",②選手情報入力!$R$6),IF(②選手情報入力!$R$7="","",②選手情報入力!$R$7))))</f>
        <v/>
      </c>
      <c r="AC3" t="str">
        <f>IF(E3="","",IF(②選手情報入力!Q12="","",IF(I3=1,IF(②選手情報入力!$Q$6="",0,1),IF(②選手情報入力!$Q$7="",0,1))))</f>
        <v/>
      </c>
      <c r="AD3" t="str">
        <f>IF(E3="","",IF(②選手情報入力!Q12="","",2))</f>
        <v/>
      </c>
      <c r="AE3" t="str">
        <f>IF(E3="","",IF(②選手情報入力!S12="","",IF(I3=1,種目情報!$J$5,種目情報!$J$7)))</f>
        <v/>
      </c>
      <c r="AF3" t="str">
        <f>IF(E3="","",IF(②選手情報入力!S12="","",IF(I3=1,IF(②選手情報入力!$T$6="","",②選手情報入力!$T$6),IF(②選手情報入力!$T$7="","",②選手情報入力!$T$7))))</f>
        <v/>
      </c>
      <c r="AG3" t="str">
        <f>IF(E3="","",IF(②選手情報入力!S12="","",IF(I3=1,IF(②選手情報入力!$S$6="",0,1),IF(②選手情報入力!$S$7="",0,1))))</f>
        <v/>
      </c>
      <c r="AH3" t="str">
        <f>IF(E3="","",IF(②選手情報入力!S12="","",2))</f>
        <v/>
      </c>
    </row>
    <row r="4" spans="1:34">
      <c r="A4" t="str">
        <f>IF(E4="","",I4*1200000+①団体情報入力!$D$3*1000+②選手情報入力!A13)</f>
        <v/>
      </c>
      <c r="B4" t="str">
        <f>IF(E4="","",①団体情報入力!$D$3)</f>
        <v/>
      </c>
      <c r="D4" t="str">
        <f>IF(E4="","",①団体情報入力!$D$10)</f>
        <v/>
      </c>
      <c r="E4" t="str">
        <f>IF(②選手情報入力!B13="","",②選手情報入力!B13)</f>
        <v/>
      </c>
      <c r="F4" t="str">
        <f>IF(E4="","",②選手情報入力!C13)</f>
        <v/>
      </c>
      <c r="G4" t="str">
        <f>IF(E4="","",②選手情報入力!D13)</f>
        <v/>
      </c>
      <c r="H4" t="str">
        <f t="shared" si="0"/>
        <v/>
      </c>
      <c r="I4" t="str">
        <f>IF(E4="","",IF(②選手情報入力!F13="男",1,2))</f>
        <v/>
      </c>
      <c r="J4" t="str">
        <f>IF(E4="","",IF(②選手情報入力!G13="","",②選手情報入力!G13))</f>
        <v/>
      </c>
      <c r="L4" t="str">
        <f t="shared" si="1"/>
        <v/>
      </c>
      <c r="M4" t="str">
        <f t="shared" si="2"/>
        <v/>
      </c>
      <c r="O4" t="str">
        <f>IF(E4="","",IF(②選手情報入力!I13="","",IF(I4=1,VLOOKUP(②選手情報入力!I13,種目情報!$A$4:$B$135,2,FALSE),VLOOKUP(②選手情報入力!I13,種目情報!$E$4:$F$135,2,FALSE))))</f>
        <v/>
      </c>
      <c r="P4" t="str">
        <f>IF(E4="","",IF(②選手情報入力!J13="","",②選手情報入力!J13))</f>
        <v/>
      </c>
      <c r="Q4" s="26" t="str">
        <f>IF(E4="","",IF(②選手情報入力!H13="",0,1))</f>
        <v/>
      </c>
      <c r="R4" t="str">
        <f>IF(E4="","",IF(②選手情報入力!I13="","",IF(I4=1,VLOOKUP(②選手情報入力!I13,種目情報!$A$4:$C$39,3,FALSE),VLOOKUP(②選手情報入力!I13,種目情報!$E$4:$G$40,3,FALSE))))</f>
        <v/>
      </c>
      <c r="S4" t="str">
        <f>IF(E4="","",IF(②選手情報入力!L13="","",IF(I4=1,VLOOKUP(②選手情報入力!L13,種目情報!$A$4:$B$39,2,FALSE),VLOOKUP(②選手情報入力!L13,種目情報!$E$4:$F$40,2,FALSE))))</f>
        <v/>
      </c>
      <c r="T4" t="str">
        <f>IF(E4="","",IF(②選手情報入力!M13="","",②選手情報入力!M13))</f>
        <v/>
      </c>
      <c r="U4" s="26" t="str">
        <f>IF(E4="","",IF(②選手情報入力!K13="",0,1))</f>
        <v/>
      </c>
      <c r="V4" t="str">
        <f>IF(E4="","",IF(②選手情報入力!L13="","",IF(I4=1,VLOOKUP(②選手情報入力!L13,種目情報!$A$4:$C$39,3,FALSE),VLOOKUP(②選手情報入力!L13,種目情報!$E$4:$G$40,3,FALSE))))</f>
        <v/>
      </c>
      <c r="W4" t="str">
        <f>IF(E4="","",IF(②選手情報入力!O13="","",IF(I4=1,VLOOKUP(②選手情報入力!O13,種目情報!$A$4:$B$39,2,FALSE),VLOOKUP(②選手情報入力!O13,種目情報!$E$4:$F$40,2,FALSE))))</f>
        <v/>
      </c>
      <c r="X4" t="str">
        <f>IF(E4="","",IF(②選手情報入力!P13="","",②選手情報入力!P13))</f>
        <v/>
      </c>
      <c r="Y4" s="26" t="str">
        <f>IF(E4="","",IF(②選手情報入力!N13="",0,1))</f>
        <v/>
      </c>
      <c r="Z4" t="str">
        <f>IF(E4="","",IF(②選手情報入力!O13="","",IF(I4=1,VLOOKUP(②選手情報入力!O13,種目情報!$A$4:$C$39,3,FALSE),VLOOKUP(②選手情報入力!O13,種目情報!$E$4:$G$40,3,FALSE))))</f>
        <v/>
      </c>
      <c r="AA4" t="str">
        <f>IF(E4="","",IF(②選手情報入力!Q13="","",IF(I4=1,種目情報!$J$4,種目情報!$J$6)))</f>
        <v/>
      </c>
      <c r="AB4" t="str">
        <f>IF(E4="","",IF(②選手情報入力!Q13="","",IF(I4=1,IF(②選手情報入力!$R$6="","",②選手情報入力!$R$6),IF(②選手情報入力!$R$7="","",②選手情報入力!$R$7))))</f>
        <v/>
      </c>
      <c r="AC4" t="str">
        <f>IF(E4="","",IF(②選手情報入力!Q13="","",IF(I4=1,IF(②選手情報入力!$Q$6="",0,1),IF(②選手情報入力!$Q$7="",0,1))))</f>
        <v/>
      </c>
      <c r="AD4" t="str">
        <f>IF(E4="","",IF(②選手情報入力!Q13="","",2))</f>
        <v/>
      </c>
      <c r="AE4" t="str">
        <f>IF(E4="","",IF(②選手情報入力!S13="","",IF(I4=1,種目情報!$J$5,種目情報!$J$7)))</f>
        <v/>
      </c>
      <c r="AF4" t="str">
        <f>IF(E4="","",IF(②選手情報入力!S13="","",IF(I4=1,IF(②選手情報入力!$T$6="","",②選手情報入力!$T$6),IF(②選手情報入力!$T$7="","",②選手情報入力!$T$7))))</f>
        <v/>
      </c>
      <c r="AG4" t="str">
        <f>IF(E4="","",IF(②選手情報入力!S13="","",IF(I4=1,IF(②選手情報入力!$S$6="",0,1),IF(②選手情報入力!$S$7="",0,1))))</f>
        <v/>
      </c>
      <c r="AH4" t="str">
        <f>IF(E4="","",IF(②選手情報入力!S13="","",2))</f>
        <v/>
      </c>
    </row>
    <row r="5" spans="1:34">
      <c r="A5" t="str">
        <f>IF(E5="","",I5*1200000+①団体情報入力!$D$3*1000+②選手情報入力!A14)</f>
        <v/>
      </c>
      <c r="B5" t="str">
        <f>IF(E5="","",①団体情報入力!$D$3)</f>
        <v/>
      </c>
      <c r="D5" t="str">
        <f>IF(E5="","",①団体情報入力!$D$10)</f>
        <v/>
      </c>
      <c r="E5" t="str">
        <f>IF(②選手情報入力!B14="","",②選手情報入力!B14)</f>
        <v/>
      </c>
      <c r="F5" t="str">
        <f>IF(E5="","",②選手情報入力!C14)</f>
        <v/>
      </c>
      <c r="G5" t="str">
        <f>IF(E5="","",②選手情報入力!D14)</f>
        <v/>
      </c>
      <c r="H5" t="str">
        <f t="shared" si="0"/>
        <v/>
      </c>
      <c r="I5" t="str">
        <f>IF(E5="","",IF(②選手情報入力!F14="男",1,2))</f>
        <v/>
      </c>
      <c r="J5" t="str">
        <f>IF(E5="","",IF(②選手情報入力!G14="","",②選手情報入力!G14))</f>
        <v/>
      </c>
      <c r="L5" t="str">
        <f t="shared" si="1"/>
        <v/>
      </c>
      <c r="M5" t="str">
        <f t="shared" si="2"/>
        <v/>
      </c>
      <c r="O5" t="str">
        <f>IF(E5="","",IF(②選手情報入力!I14="","",IF(I5=1,VLOOKUP(②選手情報入力!I14,種目情報!$A$4:$B$135,2,FALSE),VLOOKUP(②選手情報入力!I14,種目情報!$E$4:$F$135,2,FALSE))))</f>
        <v/>
      </c>
      <c r="P5" t="str">
        <f>IF(E5="","",IF(②選手情報入力!J14="","",②選手情報入力!J14))</f>
        <v/>
      </c>
      <c r="Q5" s="26" t="str">
        <f>IF(E5="","",IF(②選手情報入力!H14="",0,1))</f>
        <v/>
      </c>
      <c r="R5" t="str">
        <f>IF(E5="","",IF(②選手情報入力!I14="","",IF(I5=1,VLOOKUP(②選手情報入力!I14,種目情報!$A$4:$C$39,3,FALSE),VLOOKUP(②選手情報入力!I14,種目情報!$E$4:$G$40,3,FALSE))))</f>
        <v/>
      </c>
      <c r="S5" t="str">
        <f>IF(E5="","",IF(②選手情報入力!L14="","",IF(I5=1,VLOOKUP(②選手情報入力!L14,種目情報!$A$4:$B$39,2,FALSE),VLOOKUP(②選手情報入力!L14,種目情報!$E$4:$F$40,2,FALSE))))</f>
        <v/>
      </c>
      <c r="T5" t="str">
        <f>IF(E5="","",IF(②選手情報入力!M14="","",②選手情報入力!M14))</f>
        <v/>
      </c>
      <c r="U5" s="26" t="str">
        <f>IF(E5="","",IF(②選手情報入力!K14="",0,1))</f>
        <v/>
      </c>
      <c r="V5" t="str">
        <f>IF(E5="","",IF(②選手情報入力!L14="","",IF(I5=1,VLOOKUP(②選手情報入力!L14,種目情報!$A$4:$C$39,3,FALSE),VLOOKUP(②選手情報入力!L14,種目情報!$E$4:$G$40,3,FALSE))))</f>
        <v/>
      </c>
      <c r="W5" t="str">
        <f>IF(E5="","",IF(②選手情報入力!O14="","",IF(I5=1,VLOOKUP(②選手情報入力!O14,種目情報!$A$4:$B$39,2,FALSE),VLOOKUP(②選手情報入力!O14,種目情報!$E$4:$F$40,2,FALSE))))</f>
        <v/>
      </c>
      <c r="X5" t="str">
        <f>IF(E5="","",IF(②選手情報入力!P14="","",②選手情報入力!P14))</f>
        <v/>
      </c>
      <c r="Y5" s="26" t="str">
        <f>IF(E5="","",IF(②選手情報入力!N14="",0,1))</f>
        <v/>
      </c>
      <c r="Z5" t="str">
        <f>IF(E5="","",IF(②選手情報入力!O14="","",IF(I5=1,VLOOKUP(②選手情報入力!O14,種目情報!$A$4:$C$39,3,FALSE),VLOOKUP(②選手情報入力!O14,種目情報!$E$4:$G$40,3,FALSE))))</f>
        <v/>
      </c>
      <c r="AA5" t="str">
        <f>IF(E5="","",IF(②選手情報入力!Q14="","",IF(I5=1,種目情報!$J$4,種目情報!$J$6)))</f>
        <v/>
      </c>
      <c r="AB5" t="str">
        <f>IF(E5="","",IF(②選手情報入力!Q14="","",IF(I5=1,IF(②選手情報入力!$R$6="","",②選手情報入力!$R$6),IF(②選手情報入力!$R$7="","",②選手情報入力!$R$7))))</f>
        <v/>
      </c>
      <c r="AC5" t="str">
        <f>IF(E5="","",IF(②選手情報入力!Q14="","",IF(I5=1,IF(②選手情報入力!$Q$6="",0,1),IF(②選手情報入力!$Q$7="",0,1))))</f>
        <v/>
      </c>
      <c r="AD5" t="str">
        <f>IF(E5="","",IF(②選手情報入力!Q14="","",2))</f>
        <v/>
      </c>
      <c r="AE5" t="str">
        <f>IF(E5="","",IF(②選手情報入力!S14="","",IF(I5=1,種目情報!$J$5,種目情報!$J$7)))</f>
        <v/>
      </c>
      <c r="AF5" t="str">
        <f>IF(E5="","",IF(②選手情報入力!S14="","",IF(I5=1,IF(②選手情報入力!$T$6="","",②選手情報入力!$T$6),IF(②選手情報入力!$T$7="","",②選手情報入力!$T$7))))</f>
        <v/>
      </c>
      <c r="AG5" t="str">
        <f>IF(E5="","",IF(②選手情報入力!S14="","",IF(I5=1,IF(②選手情報入力!$S$6="",0,1),IF(②選手情報入力!$S$7="",0,1))))</f>
        <v/>
      </c>
      <c r="AH5" t="str">
        <f>IF(E5="","",IF(②選手情報入力!S14="","",2))</f>
        <v/>
      </c>
    </row>
    <row r="6" spans="1:34">
      <c r="A6" t="str">
        <f>IF(E6="","",I6*1200000+①団体情報入力!$D$3*1000+②選手情報入力!A15)</f>
        <v/>
      </c>
      <c r="B6" t="str">
        <f>IF(E6="","",①団体情報入力!$D$3)</f>
        <v/>
      </c>
      <c r="D6" t="str">
        <f>IF(E6="","",①団体情報入力!$D$10)</f>
        <v/>
      </c>
      <c r="E6" t="str">
        <f>IF(②選手情報入力!B15="","",②選手情報入力!B15)</f>
        <v/>
      </c>
      <c r="F6" t="str">
        <f>IF(E6="","",②選手情報入力!C15)</f>
        <v/>
      </c>
      <c r="G6" t="str">
        <f>IF(E6="","",②選手情報入力!D15)</f>
        <v/>
      </c>
      <c r="H6" t="str">
        <f t="shared" si="0"/>
        <v/>
      </c>
      <c r="I6" t="str">
        <f>IF(E6="","",IF(②選手情報入力!F15="男",1,2))</f>
        <v/>
      </c>
      <c r="J6" t="str">
        <f>IF(E6="","",IF(②選手情報入力!G15="","",②選手情報入力!G15))</f>
        <v/>
      </c>
      <c r="L6" t="str">
        <f t="shared" si="1"/>
        <v/>
      </c>
      <c r="M6" t="str">
        <f t="shared" si="2"/>
        <v/>
      </c>
      <c r="O6" t="str">
        <f>IF(E6="","",IF(②選手情報入力!I15="","",IF(I6=1,VLOOKUP(②選手情報入力!I15,種目情報!$A$4:$B$135,2,FALSE),VLOOKUP(②選手情報入力!I15,種目情報!$E$4:$F$135,2,FALSE))))</f>
        <v/>
      </c>
      <c r="P6" t="str">
        <f>IF(E6="","",IF(②選手情報入力!J15="","",②選手情報入力!J15))</f>
        <v/>
      </c>
      <c r="Q6" s="26" t="str">
        <f>IF(E6="","",IF(②選手情報入力!H15="",0,1))</f>
        <v/>
      </c>
      <c r="R6" t="str">
        <f>IF(E6="","",IF(②選手情報入力!I15="","",IF(I6=1,VLOOKUP(②選手情報入力!I15,種目情報!$A$4:$C$39,3,FALSE),VLOOKUP(②選手情報入力!I15,種目情報!$E$4:$G$40,3,FALSE))))</f>
        <v/>
      </c>
      <c r="S6" t="str">
        <f>IF(E6="","",IF(②選手情報入力!L15="","",IF(I6=1,VLOOKUP(②選手情報入力!L15,種目情報!$A$4:$B$39,2,FALSE),VLOOKUP(②選手情報入力!L15,種目情報!$E$4:$F$40,2,FALSE))))</f>
        <v/>
      </c>
      <c r="T6" t="str">
        <f>IF(E6="","",IF(②選手情報入力!M15="","",②選手情報入力!M15))</f>
        <v/>
      </c>
      <c r="U6" s="26" t="str">
        <f>IF(E6="","",IF(②選手情報入力!K15="",0,1))</f>
        <v/>
      </c>
      <c r="V6" t="str">
        <f>IF(E6="","",IF(②選手情報入力!L15="","",IF(I6=1,VLOOKUP(②選手情報入力!L15,種目情報!$A$4:$C$39,3,FALSE),VLOOKUP(②選手情報入力!L15,種目情報!$E$4:$G$40,3,FALSE))))</f>
        <v/>
      </c>
      <c r="W6" t="str">
        <f>IF(E6="","",IF(②選手情報入力!O15="","",IF(I6=1,VLOOKUP(②選手情報入力!O15,種目情報!$A$4:$B$39,2,FALSE),VLOOKUP(②選手情報入力!O15,種目情報!$E$4:$F$40,2,FALSE))))</f>
        <v/>
      </c>
      <c r="X6" t="str">
        <f>IF(E6="","",IF(②選手情報入力!P15="","",②選手情報入力!P15))</f>
        <v/>
      </c>
      <c r="Y6" s="26" t="str">
        <f>IF(E6="","",IF(②選手情報入力!N15="",0,1))</f>
        <v/>
      </c>
      <c r="Z6" t="str">
        <f>IF(E6="","",IF(②選手情報入力!O15="","",IF(I6=1,VLOOKUP(②選手情報入力!O15,種目情報!$A$4:$C$39,3,FALSE),VLOOKUP(②選手情報入力!O15,種目情報!$E$4:$G$40,3,FALSE))))</f>
        <v/>
      </c>
      <c r="AA6" t="str">
        <f>IF(E6="","",IF(②選手情報入力!Q15="","",IF(I6=1,種目情報!$J$4,種目情報!$J$6)))</f>
        <v/>
      </c>
      <c r="AB6" t="str">
        <f>IF(E6="","",IF(②選手情報入力!Q15="","",IF(I6=1,IF(②選手情報入力!$R$6="","",②選手情報入力!$R$6),IF(②選手情報入力!$R$7="","",②選手情報入力!$R$7))))</f>
        <v/>
      </c>
      <c r="AC6" t="str">
        <f>IF(E6="","",IF(②選手情報入力!Q15="","",IF(I6=1,IF(②選手情報入力!$Q$6="",0,1),IF(②選手情報入力!$Q$7="",0,1))))</f>
        <v/>
      </c>
      <c r="AD6" t="str">
        <f>IF(E6="","",IF(②選手情報入力!Q15="","",2))</f>
        <v/>
      </c>
      <c r="AE6" t="str">
        <f>IF(E6="","",IF(②選手情報入力!S15="","",IF(I6=1,種目情報!$J$5,種目情報!$J$7)))</f>
        <v/>
      </c>
      <c r="AF6" t="str">
        <f>IF(E6="","",IF(②選手情報入力!S15="","",IF(I6=1,IF(②選手情報入力!$T$6="","",②選手情報入力!$T$6),IF(②選手情報入力!$T$7="","",②選手情報入力!$T$7))))</f>
        <v/>
      </c>
      <c r="AG6" t="str">
        <f>IF(E6="","",IF(②選手情報入力!S15="","",IF(I6=1,IF(②選手情報入力!$S$6="",0,1),IF(②選手情報入力!$S$7="",0,1))))</f>
        <v/>
      </c>
      <c r="AH6" t="str">
        <f>IF(E6="","",IF(②選手情報入力!S15="","",2))</f>
        <v/>
      </c>
    </row>
    <row r="7" spans="1:34">
      <c r="A7" t="str">
        <f>IF(E7="","",I7*1200000+①団体情報入力!$D$3*1000+②選手情報入力!A16)</f>
        <v/>
      </c>
      <c r="B7" t="str">
        <f>IF(E7="","",①団体情報入力!$D$3)</f>
        <v/>
      </c>
      <c r="D7" t="str">
        <f>IF(E7="","",①団体情報入力!$D$10)</f>
        <v/>
      </c>
      <c r="E7" t="str">
        <f>IF(②選手情報入力!B16="","",②選手情報入力!B16)</f>
        <v/>
      </c>
      <c r="F7" t="str">
        <f>IF(E7="","",②選手情報入力!C16)</f>
        <v/>
      </c>
      <c r="G7" t="str">
        <f>IF(E7="","",②選手情報入力!D16)</f>
        <v/>
      </c>
      <c r="H7" t="str">
        <f t="shared" si="0"/>
        <v/>
      </c>
      <c r="I7" t="str">
        <f>IF(E7="","",IF(②選手情報入力!F16="男",1,2))</f>
        <v/>
      </c>
      <c r="J7" t="str">
        <f>IF(E7="","",IF(②選手情報入力!G16="","",②選手情報入力!G16))</f>
        <v/>
      </c>
      <c r="L7" t="str">
        <f t="shared" si="1"/>
        <v/>
      </c>
      <c r="M7" t="str">
        <f t="shared" si="2"/>
        <v/>
      </c>
      <c r="O7" t="str">
        <f>IF(E7="","",IF(②選手情報入力!I16="","",IF(I7=1,VLOOKUP(②選手情報入力!I16,種目情報!$A$4:$B$135,2,FALSE),VLOOKUP(②選手情報入力!I16,種目情報!$E$4:$F$135,2,FALSE))))</f>
        <v/>
      </c>
      <c r="P7" t="str">
        <f>IF(E7="","",IF(②選手情報入力!J16="","",②選手情報入力!J16))</f>
        <v/>
      </c>
      <c r="Q7" s="26" t="str">
        <f>IF(E7="","",IF(②選手情報入力!H16="",0,1))</f>
        <v/>
      </c>
      <c r="R7" t="str">
        <f>IF(E7="","",IF(②選手情報入力!I16="","",IF(I7=1,VLOOKUP(②選手情報入力!I16,種目情報!$A$4:$C$39,3,FALSE),VLOOKUP(②選手情報入力!I16,種目情報!$E$4:$G$40,3,FALSE))))</f>
        <v/>
      </c>
      <c r="S7" t="str">
        <f>IF(E7="","",IF(②選手情報入力!L16="","",IF(I7=1,VLOOKUP(②選手情報入力!L16,種目情報!$A$4:$B$39,2,FALSE),VLOOKUP(②選手情報入力!L16,種目情報!$E$4:$F$40,2,FALSE))))</f>
        <v/>
      </c>
      <c r="T7" t="str">
        <f>IF(E7="","",IF(②選手情報入力!M16="","",②選手情報入力!M16))</f>
        <v/>
      </c>
      <c r="U7" s="26" t="str">
        <f>IF(E7="","",IF(②選手情報入力!K16="",0,1))</f>
        <v/>
      </c>
      <c r="V7" t="str">
        <f>IF(E7="","",IF(②選手情報入力!L16="","",IF(I7=1,VLOOKUP(②選手情報入力!L16,種目情報!$A$4:$C$39,3,FALSE),VLOOKUP(②選手情報入力!L16,種目情報!$E$4:$G$40,3,FALSE))))</f>
        <v/>
      </c>
      <c r="W7" t="str">
        <f>IF(E7="","",IF(②選手情報入力!O16="","",IF(I7=1,VLOOKUP(②選手情報入力!O16,種目情報!$A$4:$B$39,2,FALSE),VLOOKUP(②選手情報入力!O16,種目情報!$E$4:$F$40,2,FALSE))))</f>
        <v/>
      </c>
      <c r="X7" t="str">
        <f>IF(E7="","",IF(②選手情報入力!P16="","",②選手情報入力!P16))</f>
        <v/>
      </c>
      <c r="Y7" s="26" t="str">
        <f>IF(E7="","",IF(②選手情報入力!N16="",0,1))</f>
        <v/>
      </c>
      <c r="Z7" t="str">
        <f>IF(E7="","",IF(②選手情報入力!O16="","",IF(I7=1,VLOOKUP(②選手情報入力!O16,種目情報!$A$4:$C$39,3,FALSE),VLOOKUP(②選手情報入力!O16,種目情報!$E$4:$G$40,3,FALSE))))</f>
        <v/>
      </c>
      <c r="AA7" t="str">
        <f>IF(E7="","",IF(②選手情報入力!Q16="","",IF(I7=1,種目情報!$J$4,種目情報!$J$6)))</f>
        <v/>
      </c>
      <c r="AB7" t="str">
        <f>IF(E7="","",IF(②選手情報入力!Q16="","",IF(I7=1,IF(②選手情報入力!$R$6="","",②選手情報入力!$R$6),IF(②選手情報入力!$R$7="","",②選手情報入力!$R$7))))</f>
        <v/>
      </c>
      <c r="AC7" t="str">
        <f>IF(E7="","",IF(②選手情報入力!Q16="","",IF(I7=1,IF(②選手情報入力!$Q$6="",0,1),IF(②選手情報入力!$Q$7="",0,1))))</f>
        <v/>
      </c>
      <c r="AD7" t="str">
        <f>IF(E7="","",IF(②選手情報入力!Q16="","",2))</f>
        <v/>
      </c>
      <c r="AE7" t="str">
        <f>IF(E7="","",IF(②選手情報入力!S16="","",IF(I7=1,種目情報!$J$5,種目情報!$J$7)))</f>
        <v/>
      </c>
      <c r="AF7" t="str">
        <f>IF(E7="","",IF(②選手情報入力!S16="","",IF(I7=1,IF(②選手情報入力!$T$6="","",②選手情報入力!$T$6),IF(②選手情報入力!$T$7="","",②選手情報入力!$T$7))))</f>
        <v/>
      </c>
      <c r="AG7" t="str">
        <f>IF(E7="","",IF(②選手情報入力!S16="","",IF(I7=1,IF(②選手情報入力!$S$6="",0,1),IF(②選手情報入力!$S$7="",0,1))))</f>
        <v/>
      </c>
      <c r="AH7" t="str">
        <f>IF(E7="","",IF(②選手情報入力!S16="","",2))</f>
        <v/>
      </c>
    </row>
    <row r="8" spans="1:34">
      <c r="A8" t="str">
        <f>IF(E8="","",I8*1200000+①団体情報入力!$D$3*1000+②選手情報入力!A17)</f>
        <v/>
      </c>
      <c r="B8" t="str">
        <f>IF(E8="","",①団体情報入力!$D$3)</f>
        <v/>
      </c>
      <c r="D8" t="str">
        <f>IF(E8="","",①団体情報入力!$D$10)</f>
        <v/>
      </c>
      <c r="E8" t="str">
        <f>IF(②選手情報入力!B17="","",②選手情報入力!B17)</f>
        <v/>
      </c>
      <c r="F8" t="str">
        <f>IF(E8="","",②選手情報入力!C17)</f>
        <v/>
      </c>
      <c r="G8" t="str">
        <f>IF(E8="","",②選手情報入力!D17)</f>
        <v/>
      </c>
      <c r="H8" t="str">
        <f t="shared" si="0"/>
        <v/>
      </c>
      <c r="I8" t="str">
        <f>IF(E8="","",IF(②選手情報入力!F17="男",1,2))</f>
        <v/>
      </c>
      <c r="J8" t="str">
        <f>IF(E8="","",IF(②選手情報入力!G17="","",②選手情報入力!G17))</f>
        <v/>
      </c>
      <c r="L8" t="str">
        <f t="shared" si="1"/>
        <v/>
      </c>
      <c r="M8" t="str">
        <f t="shared" si="2"/>
        <v/>
      </c>
      <c r="O8" t="str">
        <f>IF(E8="","",IF(②選手情報入力!I17="","",IF(I8=1,VLOOKUP(②選手情報入力!I17,種目情報!$A$4:$B$135,2,FALSE),VLOOKUP(②選手情報入力!I17,種目情報!$E$4:$F$135,2,FALSE))))</f>
        <v/>
      </c>
      <c r="P8" t="str">
        <f>IF(E8="","",IF(②選手情報入力!J17="","",②選手情報入力!J17))</f>
        <v/>
      </c>
      <c r="Q8" s="26" t="str">
        <f>IF(E8="","",IF(②選手情報入力!H17="",0,1))</f>
        <v/>
      </c>
      <c r="R8" t="str">
        <f>IF(E8="","",IF(②選手情報入力!I17="","",IF(I8=1,VLOOKUP(②選手情報入力!I17,種目情報!$A$4:$C$39,3,FALSE),VLOOKUP(②選手情報入力!I17,種目情報!$E$4:$G$40,3,FALSE))))</f>
        <v/>
      </c>
      <c r="S8" t="str">
        <f>IF(E8="","",IF(②選手情報入力!L17="","",IF(I8=1,VLOOKUP(②選手情報入力!L17,種目情報!$A$4:$B$39,2,FALSE),VLOOKUP(②選手情報入力!L17,種目情報!$E$4:$F$40,2,FALSE))))</f>
        <v/>
      </c>
      <c r="T8" t="str">
        <f>IF(E8="","",IF(②選手情報入力!M17="","",②選手情報入力!M17))</f>
        <v/>
      </c>
      <c r="U8" s="26" t="str">
        <f>IF(E8="","",IF(②選手情報入力!K17="",0,1))</f>
        <v/>
      </c>
      <c r="V8" t="str">
        <f>IF(E8="","",IF(②選手情報入力!L17="","",IF(I8=1,VLOOKUP(②選手情報入力!L17,種目情報!$A$4:$C$39,3,FALSE),VLOOKUP(②選手情報入力!L17,種目情報!$E$4:$G$40,3,FALSE))))</f>
        <v/>
      </c>
      <c r="W8" t="str">
        <f>IF(E8="","",IF(②選手情報入力!O17="","",IF(I8=1,VLOOKUP(②選手情報入力!O17,種目情報!$A$4:$B$39,2,FALSE),VLOOKUP(②選手情報入力!O17,種目情報!$E$4:$F$40,2,FALSE))))</f>
        <v/>
      </c>
      <c r="X8" t="str">
        <f>IF(E8="","",IF(②選手情報入力!P17="","",②選手情報入力!P17))</f>
        <v/>
      </c>
      <c r="Y8" s="26" t="str">
        <f>IF(E8="","",IF(②選手情報入力!N17="",0,1))</f>
        <v/>
      </c>
      <c r="Z8" t="str">
        <f>IF(E8="","",IF(②選手情報入力!O17="","",IF(I8=1,VLOOKUP(②選手情報入力!O17,種目情報!$A$4:$C$39,3,FALSE),VLOOKUP(②選手情報入力!O17,種目情報!$E$4:$G$40,3,FALSE))))</f>
        <v/>
      </c>
      <c r="AA8" t="str">
        <f>IF(E8="","",IF(②選手情報入力!Q17="","",IF(I8=1,種目情報!$J$4,種目情報!$J$6)))</f>
        <v/>
      </c>
      <c r="AB8" t="str">
        <f>IF(E8="","",IF(②選手情報入力!Q17="","",IF(I8=1,IF(②選手情報入力!$R$6="","",②選手情報入力!$R$6),IF(②選手情報入力!$R$7="","",②選手情報入力!$R$7))))</f>
        <v/>
      </c>
      <c r="AC8" t="str">
        <f>IF(E8="","",IF(②選手情報入力!Q17="","",IF(I8=1,IF(②選手情報入力!$Q$6="",0,1),IF(②選手情報入力!$Q$7="",0,1))))</f>
        <v/>
      </c>
      <c r="AD8" t="str">
        <f>IF(E8="","",IF(②選手情報入力!Q17="","",2))</f>
        <v/>
      </c>
      <c r="AE8" t="str">
        <f>IF(E8="","",IF(②選手情報入力!S17="","",IF(I8=1,種目情報!$J$5,種目情報!$J$7)))</f>
        <v/>
      </c>
      <c r="AF8" t="str">
        <f>IF(E8="","",IF(②選手情報入力!S17="","",IF(I8=1,IF(②選手情報入力!$T$6="","",②選手情報入力!$T$6),IF(②選手情報入力!$T$7="","",②選手情報入力!$T$7))))</f>
        <v/>
      </c>
      <c r="AG8" t="str">
        <f>IF(E8="","",IF(②選手情報入力!S17="","",IF(I8=1,IF(②選手情報入力!$S$6="",0,1),IF(②選手情報入力!$S$7="",0,1))))</f>
        <v/>
      </c>
      <c r="AH8" t="str">
        <f>IF(E8="","",IF(②選手情報入力!S17="","",2))</f>
        <v/>
      </c>
    </row>
    <row r="9" spans="1:34">
      <c r="A9" t="str">
        <f>IF(E9="","",I9*1200000+①団体情報入力!$D$3*1000+②選手情報入力!A18)</f>
        <v/>
      </c>
      <c r="B9" t="str">
        <f>IF(E9="","",①団体情報入力!$D$3)</f>
        <v/>
      </c>
      <c r="D9" t="str">
        <f>IF(E9="","",①団体情報入力!$D$10)</f>
        <v/>
      </c>
      <c r="E9" t="str">
        <f>IF(②選手情報入力!B18="","",②選手情報入力!B18)</f>
        <v/>
      </c>
      <c r="F9" t="str">
        <f>IF(E9="","",②選手情報入力!C18)</f>
        <v/>
      </c>
      <c r="G9" t="str">
        <f>IF(E9="","",②選手情報入力!D18)</f>
        <v/>
      </c>
      <c r="H9" t="str">
        <f t="shared" si="0"/>
        <v/>
      </c>
      <c r="I9" t="str">
        <f>IF(E9="","",IF(②選手情報入力!F18="男",1,2))</f>
        <v/>
      </c>
      <c r="J9" t="str">
        <f>IF(E9="","",IF(②選手情報入力!G18="","",②選手情報入力!G18))</f>
        <v/>
      </c>
      <c r="L9" t="str">
        <f t="shared" si="1"/>
        <v/>
      </c>
      <c r="M9" t="str">
        <f t="shared" si="2"/>
        <v/>
      </c>
      <c r="O9" t="str">
        <f>IF(E9="","",IF(②選手情報入力!I18="","",IF(I9=1,VLOOKUP(②選手情報入力!I18,種目情報!$A$4:$B$135,2,FALSE),VLOOKUP(②選手情報入力!I18,種目情報!$E$4:$F$135,2,FALSE))))</f>
        <v/>
      </c>
      <c r="P9" t="str">
        <f>IF(E9="","",IF(②選手情報入力!J18="","",②選手情報入力!J18))</f>
        <v/>
      </c>
      <c r="Q9" s="26" t="str">
        <f>IF(E9="","",IF(②選手情報入力!H18="",0,1))</f>
        <v/>
      </c>
      <c r="R9" t="str">
        <f>IF(E9="","",IF(②選手情報入力!I18="","",IF(I9=1,VLOOKUP(②選手情報入力!I18,種目情報!$A$4:$C$39,3,FALSE),VLOOKUP(②選手情報入力!I18,種目情報!$E$4:$G$40,3,FALSE))))</f>
        <v/>
      </c>
      <c r="S9" t="str">
        <f>IF(E9="","",IF(②選手情報入力!L18="","",IF(I9=1,VLOOKUP(②選手情報入力!L18,種目情報!$A$4:$B$39,2,FALSE),VLOOKUP(②選手情報入力!L18,種目情報!$E$4:$F$40,2,FALSE))))</f>
        <v/>
      </c>
      <c r="T9" t="str">
        <f>IF(E9="","",IF(②選手情報入力!M18="","",②選手情報入力!M18))</f>
        <v/>
      </c>
      <c r="U9" s="26" t="str">
        <f>IF(E9="","",IF(②選手情報入力!K18="",0,1))</f>
        <v/>
      </c>
      <c r="V9" t="str">
        <f>IF(E9="","",IF(②選手情報入力!L18="","",IF(I9=1,VLOOKUP(②選手情報入力!L18,種目情報!$A$4:$C$39,3,FALSE),VLOOKUP(②選手情報入力!L18,種目情報!$E$4:$G$40,3,FALSE))))</f>
        <v/>
      </c>
      <c r="W9" t="str">
        <f>IF(E9="","",IF(②選手情報入力!O18="","",IF(I9=1,VLOOKUP(②選手情報入力!O18,種目情報!$A$4:$B$39,2,FALSE),VLOOKUP(②選手情報入力!O18,種目情報!$E$4:$F$40,2,FALSE))))</f>
        <v/>
      </c>
      <c r="X9" t="str">
        <f>IF(E9="","",IF(②選手情報入力!P18="","",②選手情報入力!P18))</f>
        <v/>
      </c>
      <c r="Y9" s="26" t="str">
        <f>IF(E9="","",IF(②選手情報入力!N18="",0,1))</f>
        <v/>
      </c>
      <c r="Z9" t="str">
        <f>IF(E9="","",IF(②選手情報入力!O18="","",IF(I9=1,VLOOKUP(②選手情報入力!O18,種目情報!$A$4:$C$39,3,FALSE),VLOOKUP(②選手情報入力!O18,種目情報!$E$4:$G$40,3,FALSE))))</f>
        <v/>
      </c>
      <c r="AA9" t="str">
        <f>IF(E9="","",IF(②選手情報入力!Q18="","",IF(I9=1,種目情報!$J$4,種目情報!$J$6)))</f>
        <v/>
      </c>
      <c r="AB9" t="str">
        <f>IF(E9="","",IF(②選手情報入力!Q18="","",IF(I9=1,IF(②選手情報入力!$R$6="","",②選手情報入力!$R$6),IF(②選手情報入力!$R$7="","",②選手情報入力!$R$7))))</f>
        <v/>
      </c>
      <c r="AC9" t="str">
        <f>IF(E9="","",IF(②選手情報入力!Q18="","",IF(I9=1,IF(②選手情報入力!$Q$6="",0,1),IF(②選手情報入力!$Q$7="",0,1))))</f>
        <v/>
      </c>
      <c r="AD9" t="str">
        <f>IF(E9="","",IF(②選手情報入力!Q18="","",2))</f>
        <v/>
      </c>
      <c r="AE9" t="str">
        <f>IF(E9="","",IF(②選手情報入力!S18="","",IF(I9=1,種目情報!$J$5,種目情報!$J$7)))</f>
        <v/>
      </c>
      <c r="AF9" t="str">
        <f>IF(E9="","",IF(②選手情報入力!S18="","",IF(I9=1,IF(②選手情報入力!$T$6="","",②選手情報入力!$T$6),IF(②選手情報入力!$T$7="","",②選手情報入力!$T$7))))</f>
        <v/>
      </c>
      <c r="AG9" t="str">
        <f>IF(E9="","",IF(②選手情報入力!S18="","",IF(I9=1,IF(②選手情報入力!$S$6="",0,1),IF(②選手情報入力!$S$7="",0,1))))</f>
        <v/>
      </c>
      <c r="AH9" t="str">
        <f>IF(E9="","",IF(②選手情報入力!S18="","",2))</f>
        <v/>
      </c>
    </row>
    <row r="10" spans="1:34">
      <c r="A10" t="str">
        <f>IF(E10="","",I10*1200000+①団体情報入力!$D$3*1000+②選手情報入力!A19)</f>
        <v/>
      </c>
      <c r="B10" t="str">
        <f>IF(E10="","",①団体情報入力!$D$3)</f>
        <v/>
      </c>
      <c r="D10" t="str">
        <f>IF(E10="","",①団体情報入力!$D$10)</f>
        <v/>
      </c>
      <c r="E10" t="str">
        <f>IF(②選手情報入力!B19="","",②選手情報入力!B19)</f>
        <v/>
      </c>
      <c r="F10" t="str">
        <f>IF(E10="","",②選手情報入力!C19)</f>
        <v/>
      </c>
      <c r="G10" t="str">
        <f>IF(E10="","",②選手情報入力!D19)</f>
        <v/>
      </c>
      <c r="H10" t="str">
        <f t="shared" si="0"/>
        <v/>
      </c>
      <c r="I10" t="str">
        <f>IF(E10="","",IF(②選手情報入力!F19="男",1,2))</f>
        <v/>
      </c>
      <c r="J10" t="str">
        <f>IF(E10="","",IF(②選手情報入力!G19="","",②選手情報入力!G19))</f>
        <v/>
      </c>
      <c r="L10" t="str">
        <f t="shared" si="1"/>
        <v/>
      </c>
      <c r="M10" t="str">
        <f t="shared" si="2"/>
        <v/>
      </c>
      <c r="O10" t="str">
        <f>IF(E10="","",IF(②選手情報入力!I19="","",IF(I10=1,VLOOKUP(②選手情報入力!I19,種目情報!$A$4:$B$135,2,FALSE),VLOOKUP(②選手情報入力!I19,種目情報!$E$4:$F$135,2,FALSE))))</f>
        <v/>
      </c>
      <c r="P10" t="str">
        <f>IF(E10="","",IF(②選手情報入力!J19="","",②選手情報入力!J19))</f>
        <v/>
      </c>
      <c r="Q10" s="26" t="str">
        <f>IF(E10="","",IF(②選手情報入力!H19="",0,1))</f>
        <v/>
      </c>
      <c r="R10" t="str">
        <f>IF(E10="","",IF(②選手情報入力!I19="","",IF(I10=1,VLOOKUP(②選手情報入力!I19,種目情報!$A$4:$C$39,3,FALSE),VLOOKUP(②選手情報入力!I19,種目情報!$E$4:$G$40,3,FALSE))))</f>
        <v/>
      </c>
      <c r="S10" t="str">
        <f>IF(E10="","",IF(②選手情報入力!L19="","",IF(I10=1,VLOOKUP(②選手情報入力!L19,種目情報!$A$4:$B$39,2,FALSE),VLOOKUP(②選手情報入力!L19,種目情報!$E$4:$F$40,2,FALSE))))</f>
        <v/>
      </c>
      <c r="T10" t="str">
        <f>IF(E10="","",IF(②選手情報入力!M19="","",②選手情報入力!M19))</f>
        <v/>
      </c>
      <c r="U10" s="26" t="str">
        <f>IF(E10="","",IF(②選手情報入力!K19="",0,1))</f>
        <v/>
      </c>
      <c r="V10" t="str">
        <f>IF(E10="","",IF(②選手情報入力!L19="","",IF(I10=1,VLOOKUP(②選手情報入力!L19,種目情報!$A$4:$C$39,3,FALSE),VLOOKUP(②選手情報入力!L19,種目情報!$E$4:$G$40,3,FALSE))))</f>
        <v/>
      </c>
      <c r="W10" t="str">
        <f>IF(E10="","",IF(②選手情報入力!O19="","",IF(I10=1,VLOOKUP(②選手情報入力!O19,種目情報!$A$4:$B$39,2,FALSE),VLOOKUP(②選手情報入力!O19,種目情報!$E$4:$F$40,2,FALSE))))</f>
        <v/>
      </c>
      <c r="X10" t="str">
        <f>IF(E10="","",IF(②選手情報入力!P19="","",②選手情報入力!P19))</f>
        <v/>
      </c>
      <c r="Y10" s="26" t="str">
        <f>IF(E10="","",IF(②選手情報入力!N19="",0,1))</f>
        <v/>
      </c>
      <c r="Z10" t="str">
        <f>IF(E10="","",IF(②選手情報入力!O19="","",IF(I10=1,VLOOKUP(②選手情報入力!O19,種目情報!$A$4:$C$39,3,FALSE),VLOOKUP(②選手情報入力!O19,種目情報!$E$4:$G$40,3,FALSE))))</f>
        <v/>
      </c>
      <c r="AA10" t="str">
        <f>IF(E10="","",IF(②選手情報入力!Q19="","",IF(I10=1,種目情報!$J$4,種目情報!$J$6)))</f>
        <v/>
      </c>
      <c r="AB10" t="str">
        <f>IF(E10="","",IF(②選手情報入力!Q19="","",IF(I10=1,IF(②選手情報入力!$R$6="","",②選手情報入力!$R$6),IF(②選手情報入力!$R$7="","",②選手情報入力!$R$7))))</f>
        <v/>
      </c>
      <c r="AC10" t="str">
        <f>IF(E10="","",IF(②選手情報入力!Q19="","",IF(I10=1,IF(②選手情報入力!$Q$6="",0,1),IF(②選手情報入力!$Q$7="",0,1))))</f>
        <v/>
      </c>
      <c r="AD10" t="str">
        <f>IF(E10="","",IF(②選手情報入力!Q19="","",2))</f>
        <v/>
      </c>
      <c r="AE10" t="str">
        <f>IF(E10="","",IF(②選手情報入力!S19="","",IF(I10=1,種目情報!$J$5,種目情報!$J$7)))</f>
        <v/>
      </c>
      <c r="AF10" t="str">
        <f>IF(E10="","",IF(②選手情報入力!S19="","",IF(I10=1,IF(②選手情報入力!$T$6="","",②選手情報入力!$T$6),IF(②選手情報入力!$T$7="","",②選手情報入力!$T$7))))</f>
        <v/>
      </c>
      <c r="AG10" t="str">
        <f>IF(E10="","",IF(②選手情報入力!S19="","",IF(I10=1,IF(②選手情報入力!$S$6="",0,1),IF(②選手情報入力!$S$7="",0,1))))</f>
        <v/>
      </c>
      <c r="AH10" t="str">
        <f>IF(E10="","",IF(②選手情報入力!S19="","",2))</f>
        <v/>
      </c>
    </row>
    <row r="11" spans="1:34">
      <c r="A11" t="str">
        <f>IF(E11="","",I11*1200000+①団体情報入力!$D$3*1000+②選手情報入力!A20)</f>
        <v/>
      </c>
      <c r="B11" t="str">
        <f>IF(E11="","",①団体情報入力!$D$3)</f>
        <v/>
      </c>
      <c r="D11" t="str">
        <f>IF(E11="","",①団体情報入力!$D$10)</f>
        <v/>
      </c>
      <c r="E11" t="str">
        <f>IF(②選手情報入力!B20="","",②選手情報入力!B20)</f>
        <v/>
      </c>
      <c r="F11" t="str">
        <f>IF(E11="","",②選手情報入力!C20)</f>
        <v/>
      </c>
      <c r="G11" t="str">
        <f>IF(E11="","",②選手情報入力!D20)</f>
        <v/>
      </c>
      <c r="H11" t="str">
        <f t="shared" ref="H11:H66" si="3">IF(E11="","",F11)</f>
        <v/>
      </c>
      <c r="I11" t="str">
        <f>IF(E11="","",IF(②選手情報入力!F20="男",1,2))</f>
        <v/>
      </c>
      <c r="J11" t="str">
        <f>IF(E11="","",IF(②選手情報入力!G20="","",②選手情報入力!G20))</f>
        <v/>
      </c>
      <c r="L11" t="str">
        <f t="shared" ref="L11:L66" si="4">IF(E11="","",0)</f>
        <v/>
      </c>
      <c r="M11" t="str">
        <f t="shared" ref="M11:M66" si="5">IF(E11="","","愛知")</f>
        <v/>
      </c>
      <c r="O11" t="str">
        <f>IF(E11="","",IF(②選手情報入力!I20="","",IF(I11=1,VLOOKUP(②選手情報入力!I20,種目情報!$A$4:$B$135,2,FALSE),VLOOKUP(②選手情報入力!I20,種目情報!$E$4:$F$135,2,FALSE))))</f>
        <v/>
      </c>
      <c r="P11" t="str">
        <f>IF(E11="","",IF(②選手情報入力!J20="","",②選手情報入力!J20))</f>
        <v/>
      </c>
      <c r="Q11" s="26" t="str">
        <f>IF(E11="","",IF(②選手情報入力!H20="",0,1))</f>
        <v/>
      </c>
      <c r="R11" t="str">
        <f>IF(E11="","",IF(②選手情報入力!I20="","",IF(I11=1,VLOOKUP(②選手情報入力!I20,種目情報!$A$4:$C$39,3,FALSE),VLOOKUP(②選手情報入力!I20,種目情報!$E$4:$G$40,3,FALSE))))</f>
        <v/>
      </c>
      <c r="S11" t="str">
        <f>IF(E11="","",IF(②選手情報入力!L20="","",IF(I11=1,VLOOKUP(②選手情報入力!L20,種目情報!$A$4:$B$39,2,FALSE),VLOOKUP(②選手情報入力!L20,種目情報!$E$4:$F$40,2,FALSE))))</f>
        <v/>
      </c>
      <c r="T11" t="str">
        <f>IF(E11="","",IF(②選手情報入力!M20="","",②選手情報入力!M20))</f>
        <v/>
      </c>
      <c r="U11" s="26" t="str">
        <f>IF(E11="","",IF(②選手情報入力!K20="",0,1))</f>
        <v/>
      </c>
      <c r="V11" t="str">
        <f>IF(E11="","",IF(②選手情報入力!L20="","",IF(I11=1,VLOOKUP(②選手情報入力!L20,種目情報!$A$4:$C$39,3,FALSE),VLOOKUP(②選手情報入力!L20,種目情報!$E$4:$G$40,3,FALSE))))</f>
        <v/>
      </c>
      <c r="W11" t="str">
        <f>IF(E11="","",IF(②選手情報入力!O20="","",IF(I11=1,VLOOKUP(②選手情報入力!O20,種目情報!$A$4:$B$39,2,FALSE),VLOOKUP(②選手情報入力!O20,種目情報!$E$4:$F$40,2,FALSE))))</f>
        <v/>
      </c>
      <c r="X11" t="str">
        <f>IF(E11="","",IF(②選手情報入力!P20="","",②選手情報入力!P20))</f>
        <v/>
      </c>
      <c r="Y11" s="26" t="str">
        <f>IF(E11="","",IF(②選手情報入力!N20="",0,1))</f>
        <v/>
      </c>
      <c r="Z11" t="str">
        <f>IF(E11="","",IF(②選手情報入力!O20="","",IF(I11=1,VLOOKUP(②選手情報入力!O20,種目情報!$A$4:$C$39,3,FALSE),VLOOKUP(②選手情報入力!O20,種目情報!$E$4:$G$40,3,FALSE))))</f>
        <v/>
      </c>
      <c r="AA11" t="str">
        <f>IF(E11="","",IF(②選手情報入力!Q20="","",IF(I11=1,種目情報!$J$4,種目情報!$J$6)))</f>
        <v/>
      </c>
      <c r="AB11" t="str">
        <f>IF(E11="","",IF(②選手情報入力!Q20="","",IF(I11=1,IF(②選手情報入力!$R$6="","",②選手情報入力!$R$6),IF(②選手情報入力!$R$7="","",②選手情報入力!$R$7))))</f>
        <v/>
      </c>
      <c r="AC11" t="str">
        <f>IF(E11="","",IF(②選手情報入力!Q20="","",IF(I11=1,IF(②選手情報入力!$Q$6="",0,1),IF(②選手情報入力!$Q$7="",0,1))))</f>
        <v/>
      </c>
      <c r="AD11" t="str">
        <f>IF(E11="","",IF(②選手情報入力!Q20="","",2))</f>
        <v/>
      </c>
      <c r="AE11" t="str">
        <f>IF(E11="","",IF(②選手情報入力!S20="","",IF(I11=1,種目情報!$J$5,種目情報!$J$7)))</f>
        <v/>
      </c>
      <c r="AF11" t="str">
        <f>IF(E11="","",IF(②選手情報入力!S20="","",IF(I11=1,IF(②選手情報入力!$T$6="","",②選手情報入力!$T$6),IF(②選手情報入力!$T$7="","",②選手情報入力!$T$7))))</f>
        <v/>
      </c>
      <c r="AG11" t="str">
        <f>IF(E11="","",IF(②選手情報入力!S20="","",IF(I11=1,IF(②選手情報入力!$S$6="",0,1),IF(②選手情報入力!$S$7="",0,1))))</f>
        <v/>
      </c>
      <c r="AH11" t="str">
        <f>IF(E11="","",IF(②選手情報入力!S20="","",2))</f>
        <v/>
      </c>
    </row>
    <row r="12" spans="1:34">
      <c r="A12" t="str">
        <f>IF(E12="","",I12*1200000+①団体情報入力!$D$3*1000+②選手情報入力!A21)</f>
        <v/>
      </c>
      <c r="B12" t="str">
        <f>IF(E12="","",①団体情報入力!$D$3)</f>
        <v/>
      </c>
      <c r="D12" t="str">
        <f>IF(E12="","",①団体情報入力!$D$10)</f>
        <v/>
      </c>
      <c r="E12" t="str">
        <f>IF(②選手情報入力!B21="","",②選手情報入力!B21)</f>
        <v/>
      </c>
      <c r="F12" t="str">
        <f>IF(E12="","",②選手情報入力!C21)</f>
        <v/>
      </c>
      <c r="G12" t="str">
        <f>IF(E12="","",②選手情報入力!D21)</f>
        <v/>
      </c>
      <c r="H12" t="str">
        <f t="shared" si="3"/>
        <v/>
      </c>
      <c r="I12" t="str">
        <f>IF(E12="","",IF(②選手情報入力!F21="男",1,2))</f>
        <v/>
      </c>
      <c r="J12" t="str">
        <f>IF(E12="","",IF(②選手情報入力!G21="","",②選手情報入力!G21))</f>
        <v/>
      </c>
      <c r="L12" t="str">
        <f t="shared" si="4"/>
        <v/>
      </c>
      <c r="M12" t="str">
        <f t="shared" si="5"/>
        <v/>
      </c>
      <c r="O12" t="str">
        <f>IF(E12="","",IF(②選手情報入力!I21="","",IF(I12=1,VLOOKUP(②選手情報入力!I21,種目情報!$A$4:$B$135,2,FALSE),VLOOKUP(②選手情報入力!I21,種目情報!$E$4:$F$135,2,FALSE))))</f>
        <v/>
      </c>
      <c r="P12" t="str">
        <f>IF(E12="","",IF(②選手情報入力!J21="","",②選手情報入力!J21))</f>
        <v/>
      </c>
      <c r="Q12" s="26" t="str">
        <f>IF(E12="","",IF(②選手情報入力!H21="",0,1))</f>
        <v/>
      </c>
      <c r="R12" t="str">
        <f>IF(E12="","",IF(②選手情報入力!I21="","",IF(I12=1,VLOOKUP(②選手情報入力!I21,種目情報!$A$4:$C$39,3,FALSE),VLOOKUP(②選手情報入力!I21,種目情報!$E$4:$G$40,3,FALSE))))</f>
        <v/>
      </c>
      <c r="S12" t="str">
        <f>IF(E12="","",IF(②選手情報入力!L21="","",IF(I12=1,VLOOKUP(②選手情報入力!L21,種目情報!$A$4:$B$39,2,FALSE),VLOOKUP(②選手情報入力!L21,種目情報!$E$4:$F$40,2,FALSE))))</f>
        <v/>
      </c>
      <c r="T12" t="str">
        <f>IF(E12="","",IF(②選手情報入力!M21="","",②選手情報入力!M21))</f>
        <v/>
      </c>
      <c r="U12" s="26" t="str">
        <f>IF(E12="","",IF(②選手情報入力!K21="",0,1))</f>
        <v/>
      </c>
      <c r="V12" t="str">
        <f>IF(E12="","",IF(②選手情報入力!L21="","",IF(I12=1,VLOOKUP(②選手情報入力!L21,種目情報!$A$4:$C$39,3,FALSE),VLOOKUP(②選手情報入力!L21,種目情報!$E$4:$G$40,3,FALSE))))</f>
        <v/>
      </c>
      <c r="W12" t="str">
        <f>IF(E12="","",IF(②選手情報入力!O21="","",IF(I12=1,VLOOKUP(②選手情報入力!O21,種目情報!$A$4:$B$39,2,FALSE),VLOOKUP(②選手情報入力!O21,種目情報!$E$4:$F$40,2,FALSE))))</f>
        <v/>
      </c>
      <c r="X12" t="str">
        <f>IF(E12="","",IF(②選手情報入力!P21="","",②選手情報入力!P21))</f>
        <v/>
      </c>
      <c r="Y12" s="26" t="str">
        <f>IF(E12="","",IF(②選手情報入力!N21="",0,1))</f>
        <v/>
      </c>
      <c r="Z12" t="str">
        <f>IF(E12="","",IF(②選手情報入力!O21="","",IF(I12=1,VLOOKUP(②選手情報入力!O21,種目情報!$A$4:$C$39,3,FALSE),VLOOKUP(②選手情報入力!O21,種目情報!$E$4:$G$40,3,FALSE))))</f>
        <v/>
      </c>
      <c r="AA12" t="str">
        <f>IF(E12="","",IF(②選手情報入力!Q21="","",IF(I12=1,種目情報!$J$4,種目情報!$J$6)))</f>
        <v/>
      </c>
      <c r="AB12" t="str">
        <f>IF(E12="","",IF(②選手情報入力!Q21="","",IF(I12=1,IF(②選手情報入力!$R$6="","",②選手情報入力!$R$6),IF(②選手情報入力!$R$7="","",②選手情報入力!$R$7))))</f>
        <v/>
      </c>
      <c r="AC12" t="str">
        <f>IF(E12="","",IF(②選手情報入力!Q21="","",IF(I12=1,IF(②選手情報入力!$Q$6="",0,1),IF(②選手情報入力!$Q$7="",0,1))))</f>
        <v/>
      </c>
      <c r="AD12" t="str">
        <f>IF(E12="","",IF(②選手情報入力!Q21="","",2))</f>
        <v/>
      </c>
      <c r="AE12" t="str">
        <f>IF(E12="","",IF(②選手情報入力!S21="","",IF(I12=1,種目情報!$J$5,種目情報!$J$7)))</f>
        <v/>
      </c>
      <c r="AF12" t="str">
        <f>IF(E12="","",IF(②選手情報入力!S21="","",IF(I12=1,IF(②選手情報入力!$T$6="","",②選手情報入力!$T$6),IF(②選手情報入力!$T$7="","",②選手情報入力!$T$7))))</f>
        <v/>
      </c>
      <c r="AG12" t="str">
        <f>IF(E12="","",IF(②選手情報入力!S21="","",IF(I12=1,IF(②選手情報入力!$S$6="",0,1),IF(②選手情報入力!$S$7="",0,1))))</f>
        <v/>
      </c>
      <c r="AH12" t="str">
        <f>IF(E12="","",IF(②選手情報入力!S21="","",2))</f>
        <v/>
      </c>
    </row>
    <row r="13" spans="1:34">
      <c r="A13" t="str">
        <f>IF(E13="","",I13*1200000+①団体情報入力!$D$3*1000+②選手情報入力!A22)</f>
        <v/>
      </c>
      <c r="B13" t="str">
        <f>IF(E13="","",①団体情報入力!$D$3)</f>
        <v/>
      </c>
      <c r="D13" t="str">
        <f>IF(E13="","",①団体情報入力!$D$10)</f>
        <v/>
      </c>
      <c r="E13" t="str">
        <f>IF(②選手情報入力!B22="","",②選手情報入力!B22)</f>
        <v/>
      </c>
      <c r="F13" t="str">
        <f>IF(E13="","",②選手情報入力!C22)</f>
        <v/>
      </c>
      <c r="G13" t="str">
        <f>IF(E13="","",②選手情報入力!D22)</f>
        <v/>
      </c>
      <c r="H13" t="str">
        <f t="shared" si="3"/>
        <v/>
      </c>
      <c r="I13" t="str">
        <f>IF(E13="","",IF(②選手情報入力!F22="男",1,2))</f>
        <v/>
      </c>
      <c r="J13" t="str">
        <f>IF(E13="","",IF(②選手情報入力!G22="","",②選手情報入力!G22))</f>
        <v/>
      </c>
      <c r="L13" t="str">
        <f t="shared" si="4"/>
        <v/>
      </c>
      <c r="M13" t="str">
        <f t="shared" si="5"/>
        <v/>
      </c>
      <c r="O13" t="str">
        <f>IF(E13="","",IF(②選手情報入力!I22="","",IF(I13=1,VLOOKUP(②選手情報入力!I22,種目情報!$A$4:$B$135,2,FALSE),VLOOKUP(②選手情報入力!I22,種目情報!$E$4:$F$135,2,FALSE))))</f>
        <v/>
      </c>
      <c r="P13" t="str">
        <f>IF(E13="","",IF(②選手情報入力!J22="","",②選手情報入力!J22))</f>
        <v/>
      </c>
      <c r="Q13" s="26" t="str">
        <f>IF(E13="","",IF(②選手情報入力!H22="",0,1))</f>
        <v/>
      </c>
      <c r="R13" t="str">
        <f>IF(E13="","",IF(②選手情報入力!I22="","",IF(I13=1,VLOOKUP(②選手情報入力!I22,種目情報!$A$4:$C$39,3,FALSE),VLOOKUP(②選手情報入力!I22,種目情報!$E$4:$G$40,3,FALSE))))</f>
        <v/>
      </c>
      <c r="S13" t="str">
        <f>IF(E13="","",IF(②選手情報入力!L22="","",IF(I13=1,VLOOKUP(②選手情報入力!L22,種目情報!$A$4:$B$39,2,FALSE),VLOOKUP(②選手情報入力!L22,種目情報!$E$4:$F$40,2,FALSE))))</f>
        <v/>
      </c>
      <c r="T13" t="str">
        <f>IF(E13="","",IF(②選手情報入力!M22="","",②選手情報入力!M22))</f>
        <v/>
      </c>
      <c r="U13" s="26" t="str">
        <f>IF(E13="","",IF(②選手情報入力!K22="",0,1))</f>
        <v/>
      </c>
      <c r="V13" t="str">
        <f>IF(E13="","",IF(②選手情報入力!L22="","",IF(I13=1,VLOOKUP(②選手情報入力!L22,種目情報!$A$4:$C$39,3,FALSE),VLOOKUP(②選手情報入力!L22,種目情報!$E$4:$G$40,3,FALSE))))</f>
        <v/>
      </c>
      <c r="W13" t="str">
        <f>IF(E13="","",IF(②選手情報入力!O22="","",IF(I13=1,VLOOKUP(②選手情報入力!O22,種目情報!$A$4:$B$39,2,FALSE),VLOOKUP(②選手情報入力!O22,種目情報!$E$4:$F$40,2,FALSE))))</f>
        <v/>
      </c>
      <c r="X13" t="str">
        <f>IF(E13="","",IF(②選手情報入力!P22="","",②選手情報入力!P22))</f>
        <v/>
      </c>
      <c r="Y13" s="26" t="str">
        <f>IF(E13="","",IF(②選手情報入力!N22="",0,1))</f>
        <v/>
      </c>
      <c r="Z13" t="str">
        <f>IF(E13="","",IF(②選手情報入力!O22="","",IF(I13=1,VLOOKUP(②選手情報入力!O22,種目情報!$A$4:$C$39,3,FALSE),VLOOKUP(②選手情報入力!O22,種目情報!$E$4:$G$40,3,FALSE))))</f>
        <v/>
      </c>
      <c r="AA13" t="str">
        <f>IF(E13="","",IF(②選手情報入力!Q22="","",IF(I13=1,種目情報!$J$4,種目情報!$J$6)))</f>
        <v/>
      </c>
      <c r="AB13" t="str">
        <f>IF(E13="","",IF(②選手情報入力!Q22="","",IF(I13=1,IF(②選手情報入力!$R$6="","",②選手情報入力!$R$6),IF(②選手情報入力!$R$7="","",②選手情報入力!$R$7))))</f>
        <v/>
      </c>
      <c r="AC13" t="str">
        <f>IF(E13="","",IF(②選手情報入力!Q22="","",IF(I13=1,IF(②選手情報入力!$Q$6="",0,1),IF(②選手情報入力!$Q$7="",0,1))))</f>
        <v/>
      </c>
      <c r="AD13" t="str">
        <f>IF(E13="","",IF(②選手情報入力!Q22="","",2))</f>
        <v/>
      </c>
      <c r="AE13" t="str">
        <f>IF(E13="","",IF(②選手情報入力!S22="","",IF(I13=1,種目情報!$J$5,種目情報!$J$7)))</f>
        <v/>
      </c>
      <c r="AF13" t="str">
        <f>IF(E13="","",IF(②選手情報入力!S22="","",IF(I13=1,IF(②選手情報入力!$T$6="","",②選手情報入力!$T$6),IF(②選手情報入力!$T$7="","",②選手情報入力!$T$7))))</f>
        <v/>
      </c>
      <c r="AG13" t="str">
        <f>IF(E13="","",IF(②選手情報入力!S22="","",IF(I13=1,IF(②選手情報入力!$S$6="",0,1),IF(②選手情報入力!$S$7="",0,1))))</f>
        <v/>
      </c>
      <c r="AH13" t="str">
        <f>IF(E13="","",IF(②選手情報入力!S22="","",2))</f>
        <v/>
      </c>
    </row>
    <row r="14" spans="1:34">
      <c r="A14" t="str">
        <f>IF(E14="","",I14*1200000+①団体情報入力!$D$3*1000+②選手情報入力!A23)</f>
        <v/>
      </c>
      <c r="B14" t="str">
        <f>IF(E14="","",①団体情報入力!$D$3)</f>
        <v/>
      </c>
      <c r="D14" t="str">
        <f>IF(E14="","",①団体情報入力!$D$10)</f>
        <v/>
      </c>
      <c r="E14" t="str">
        <f>IF(②選手情報入力!B23="","",②選手情報入力!B23)</f>
        <v/>
      </c>
      <c r="F14" t="str">
        <f>IF(E14="","",②選手情報入力!C23)</f>
        <v/>
      </c>
      <c r="G14" t="str">
        <f>IF(E14="","",②選手情報入力!D23)</f>
        <v/>
      </c>
      <c r="H14" t="str">
        <f t="shared" si="3"/>
        <v/>
      </c>
      <c r="I14" t="str">
        <f>IF(E14="","",IF(②選手情報入力!F23="男",1,2))</f>
        <v/>
      </c>
      <c r="J14" t="str">
        <f>IF(E14="","",IF(②選手情報入力!G23="","",②選手情報入力!G23))</f>
        <v/>
      </c>
      <c r="L14" t="str">
        <f t="shared" si="4"/>
        <v/>
      </c>
      <c r="M14" t="str">
        <f t="shared" si="5"/>
        <v/>
      </c>
      <c r="O14" t="str">
        <f>IF(E14="","",IF(②選手情報入力!I23="","",IF(I14=1,VLOOKUP(②選手情報入力!I23,種目情報!$A$4:$B$135,2,FALSE),VLOOKUP(②選手情報入力!I23,種目情報!$E$4:$F$135,2,FALSE))))</f>
        <v/>
      </c>
      <c r="P14" t="str">
        <f>IF(E14="","",IF(②選手情報入力!J23="","",②選手情報入力!J23))</f>
        <v/>
      </c>
      <c r="Q14" s="26" t="str">
        <f>IF(E14="","",IF(②選手情報入力!H23="",0,1))</f>
        <v/>
      </c>
      <c r="R14" t="str">
        <f>IF(E14="","",IF(②選手情報入力!I23="","",IF(I14=1,VLOOKUP(②選手情報入力!I23,種目情報!$A$4:$C$39,3,FALSE),VLOOKUP(②選手情報入力!I23,種目情報!$E$4:$G$40,3,FALSE))))</f>
        <v/>
      </c>
      <c r="S14" t="str">
        <f>IF(E14="","",IF(②選手情報入力!L23="","",IF(I14=1,VLOOKUP(②選手情報入力!L23,種目情報!$A$4:$B$39,2,FALSE),VLOOKUP(②選手情報入力!L23,種目情報!$E$4:$F$40,2,FALSE))))</f>
        <v/>
      </c>
      <c r="T14" t="str">
        <f>IF(E14="","",IF(②選手情報入力!M23="","",②選手情報入力!M23))</f>
        <v/>
      </c>
      <c r="U14" s="26" t="str">
        <f>IF(E14="","",IF(②選手情報入力!K23="",0,1))</f>
        <v/>
      </c>
      <c r="V14" t="str">
        <f>IF(E14="","",IF(②選手情報入力!L23="","",IF(I14=1,VLOOKUP(②選手情報入力!L23,種目情報!$A$4:$C$39,3,FALSE),VLOOKUP(②選手情報入力!L23,種目情報!$E$4:$G$40,3,FALSE))))</f>
        <v/>
      </c>
      <c r="W14" t="str">
        <f>IF(E14="","",IF(②選手情報入力!O23="","",IF(I14=1,VLOOKUP(②選手情報入力!O23,種目情報!$A$4:$B$39,2,FALSE),VLOOKUP(②選手情報入力!O23,種目情報!$E$4:$F$40,2,FALSE))))</f>
        <v/>
      </c>
      <c r="X14" t="str">
        <f>IF(E14="","",IF(②選手情報入力!P23="","",②選手情報入力!P23))</f>
        <v/>
      </c>
      <c r="Y14" s="26" t="str">
        <f>IF(E14="","",IF(②選手情報入力!N23="",0,1))</f>
        <v/>
      </c>
      <c r="Z14" t="str">
        <f>IF(E14="","",IF(②選手情報入力!O23="","",IF(I14=1,VLOOKUP(②選手情報入力!O23,種目情報!$A$4:$C$39,3,FALSE),VLOOKUP(②選手情報入力!O23,種目情報!$E$4:$G$40,3,FALSE))))</f>
        <v/>
      </c>
      <c r="AA14" t="str">
        <f>IF(E14="","",IF(②選手情報入力!Q23="","",IF(I14=1,種目情報!$J$4,種目情報!$J$6)))</f>
        <v/>
      </c>
      <c r="AB14" t="str">
        <f>IF(E14="","",IF(②選手情報入力!Q23="","",IF(I14=1,IF(②選手情報入力!$R$6="","",②選手情報入力!$R$6),IF(②選手情報入力!$R$7="","",②選手情報入力!$R$7))))</f>
        <v/>
      </c>
      <c r="AC14" t="str">
        <f>IF(E14="","",IF(②選手情報入力!Q23="","",IF(I14=1,IF(②選手情報入力!$Q$6="",0,1),IF(②選手情報入力!$Q$7="",0,1))))</f>
        <v/>
      </c>
      <c r="AD14" t="str">
        <f>IF(E14="","",IF(②選手情報入力!Q23="","",2))</f>
        <v/>
      </c>
      <c r="AE14" t="str">
        <f>IF(E14="","",IF(②選手情報入力!S23="","",IF(I14=1,種目情報!$J$5,種目情報!$J$7)))</f>
        <v/>
      </c>
      <c r="AF14" t="str">
        <f>IF(E14="","",IF(②選手情報入力!S23="","",IF(I14=1,IF(②選手情報入力!$T$6="","",②選手情報入力!$T$6),IF(②選手情報入力!$T$7="","",②選手情報入力!$T$7))))</f>
        <v/>
      </c>
      <c r="AG14" t="str">
        <f>IF(E14="","",IF(②選手情報入力!S23="","",IF(I14=1,IF(②選手情報入力!$S$6="",0,1),IF(②選手情報入力!$S$7="",0,1))))</f>
        <v/>
      </c>
      <c r="AH14" t="str">
        <f>IF(E14="","",IF(②選手情報入力!S23="","",2))</f>
        <v/>
      </c>
    </row>
    <row r="15" spans="1:34">
      <c r="A15" t="str">
        <f>IF(E15="","",I15*1200000+①団体情報入力!$D$3*1000+②選手情報入力!A24)</f>
        <v/>
      </c>
      <c r="B15" t="str">
        <f>IF(E15="","",①団体情報入力!$D$3)</f>
        <v/>
      </c>
      <c r="D15" t="str">
        <f>IF(E15="","",①団体情報入力!$D$10)</f>
        <v/>
      </c>
      <c r="E15" t="str">
        <f>IF(②選手情報入力!B24="","",②選手情報入力!B24)</f>
        <v/>
      </c>
      <c r="F15" t="str">
        <f>IF(E15="","",②選手情報入力!C24)</f>
        <v/>
      </c>
      <c r="G15" t="str">
        <f>IF(E15="","",②選手情報入力!D24)</f>
        <v/>
      </c>
      <c r="H15" t="str">
        <f t="shared" si="3"/>
        <v/>
      </c>
      <c r="I15" t="str">
        <f>IF(E15="","",IF(②選手情報入力!F24="男",1,2))</f>
        <v/>
      </c>
      <c r="J15" t="str">
        <f>IF(E15="","",IF(②選手情報入力!G24="","",②選手情報入力!G24))</f>
        <v/>
      </c>
      <c r="L15" t="str">
        <f t="shared" si="4"/>
        <v/>
      </c>
      <c r="M15" t="str">
        <f t="shared" si="5"/>
        <v/>
      </c>
      <c r="O15" t="str">
        <f>IF(E15="","",IF(②選手情報入力!I24="","",IF(I15=1,VLOOKUP(②選手情報入力!I24,種目情報!$A$4:$B$135,2,FALSE),VLOOKUP(②選手情報入力!I24,種目情報!$E$4:$F$135,2,FALSE))))</f>
        <v/>
      </c>
      <c r="P15" t="str">
        <f>IF(E15="","",IF(②選手情報入力!J24="","",②選手情報入力!J24))</f>
        <v/>
      </c>
      <c r="Q15" s="26" t="str">
        <f>IF(E15="","",IF(②選手情報入力!H24="",0,1))</f>
        <v/>
      </c>
      <c r="R15" t="str">
        <f>IF(E15="","",IF(②選手情報入力!I24="","",IF(I15=1,VLOOKUP(②選手情報入力!I24,種目情報!$A$4:$C$39,3,FALSE),VLOOKUP(②選手情報入力!I24,種目情報!$E$4:$G$40,3,FALSE))))</f>
        <v/>
      </c>
      <c r="S15" t="str">
        <f>IF(E15="","",IF(②選手情報入力!L24="","",IF(I15=1,VLOOKUP(②選手情報入力!L24,種目情報!$A$4:$B$39,2,FALSE),VLOOKUP(②選手情報入力!L24,種目情報!$E$4:$F$40,2,FALSE))))</f>
        <v/>
      </c>
      <c r="T15" t="str">
        <f>IF(E15="","",IF(②選手情報入力!M24="","",②選手情報入力!M24))</f>
        <v/>
      </c>
      <c r="U15" s="26" t="str">
        <f>IF(E15="","",IF(②選手情報入力!K24="",0,1))</f>
        <v/>
      </c>
      <c r="V15" t="str">
        <f>IF(E15="","",IF(②選手情報入力!L24="","",IF(I15=1,VLOOKUP(②選手情報入力!L24,種目情報!$A$4:$C$39,3,FALSE),VLOOKUP(②選手情報入力!L24,種目情報!$E$4:$G$40,3,FALSE))))</f>
        <v/>
      </c>
      <c r="W15" t="str">
        <f>IF(E15="","",IF(②選手情報入力!O24="","",IF(I15=1,VLOOKUP(②選手情報入力!O24,種目情報!$A$4:$B$39,2,FALSE),VLOOKUP(②選手情報入力!O24,種目情報!$E$4:$F$40,2,FALSE))))</f>
        <v/>
      </c>
      <c r="X15" t="str">
        <f>IF(E15="","",IF(②選手情報入力!P24="","",②選手情報入力!P24))</f>
        <v/>
      </c>
      <c r="Y15" s="26" t="str">
        <f>IF(E15="","",IF(②選手情報入力!N24="",0,1))</f>
        <v/>
      </c>
      <c r="Z15" t="str">
        <f>IF(E15="","",IF(②選手情報入力!O24="","",IF(I15=1,VLOOKUP(②選手情報入力!O24,種目情報!$A$4:$C$39,3,FALSE),VLOOKUP(②選手情報入力!O24,種目情報!$E$4:$G$40,3,FALSE))))</f>
        <v/>
      </c>
      <c r="AA15" t="str">
        <f>IF(E15="","",IF(②選手情報入力!Q24="","",IF(I15=1,種目情報!$J$4,種目情報!$J$6)))</f>
        <v/>
      </c>
      <c r="AB15" t="str">
        <f>IF(E15="","",IF(②選手情報入力!Q24="","",IF(I15=1,IF(②選手情報入力!$R$6="","",②選手情報入力!$R$6),IF(②選手情報入力!$R$7="","",②選手情報入力!$R$7))))</f>
        <v/>
      </c>
      <c r="AC15" t="str">
        <f>IF(E15="","",IF(②選手情報入力!Q24="","",IF(I15=1,IF(②選手情報入力!$Q$6="",0,1),IF(②選手情報入力!$Q$7="",0,1))))</f>
        <v/>
      </c>
      <c r="AD15" t="str">
        <f>IF(E15="","",IF(②選手情報入力!Q24="","",2))</f>
        <v/>
      </c>
      <c r="AE15" t="str">
        <f>IF(E15="","",IF(②選手情報入力!S24="","",IF(I15=1,種目情報!$J$5,種目情報!$J$7)))</f>
        <v/>
      </c>
      <c r="AF15" t="str">
        <f>IF(E15="","",IF(②選手情報入力!S24="","",IF(I15=1,IF(②選手情報入力!$T$6="","",②選手情報入力!$T$6),IF(②選手情報入力!$T$7="","",②選手情報入力!$T$7))))</f>
        <v/>
      </c>
      <c r="AG15" t="str">
        <f>IF(E15="","",IF(②選手情報入力!S24="","",IF(I15=1,IF(②選手情報入力!$S$6="",0,1),IF(②選手情報入力!$S$7="",0,1))))</f>
        <v/>
      </c>
      <c r="AH15" t="str">
        <f>IF(E15="","",IF(②選手情報入力!S24="","",2))</f>
        <v/>
      </c>
    </row>
    <row r="16" spans="1:34">
      <c r="A16" t="str">
        <f>IF(E16="","",I16*1200000+①団体情報入力!$D$3*1000+②選手情報入力!A25)</f>
        <v/>
      </c>
      <c r="B16" t="str">
        <f>IF(E16="","",①団体情報入力!$D$3)</f>
        <v/>
      </c>
      <c r="D16" t="str">
        <f>IF(E16="","",①団体情報入力!$D$10)</f>
        <v/>
      </c>
      <c r="E16" t="str">
        <f>IF(②選手情報入力!B25="","",②選手情報入力!B25)</f>
        <v/>
      </c>
      <c r="F16" t="str">
        <f>IF(E16="","",②選手情報入力!C25)</f>
        <v/>
      </c>
      <c r="G16" t="str">
        <f>IF(E16="","",②選手情報入力!D25)</f>
        <v/>
      </c>
      <c r="H16" t="str">
        <f t="shared" si="3"/>
        <v/>
      </c>
      <c r="I16" t="str">
        <f>IF(E16="","",IF(②選手情報入力!F25="男",1,2))</f>
        <v/>
      </c>
      <c r="J16" t="str">
        <f>IF(E16="","",IF(②選手情報入力!G25="","",②選手情報入力!G25))</f>
        <v/>
      </c>
      <c r="L16" t="str">
        <f t="shared" si="4"/>
        <v/>
      </c>
      <c r="M16" t="str">
        <f t="shared" si="5"/>
        <v/>
      </c>
      <c r="O16" t="str">
        <f>IF(E16="","",IF(②選手情報入力!I25="","",IF(I16=1,VLOOKUP(②選手情報入力!I25,種目情報!$A$4:$B$135,2,FALSE),VLOOKUP(②選手情報入力!I25,種目情報!$E$4:$F$135,2,FALSE))))</f>
        <v/>
      </c>
      <c r="P16" t="str">
        <f>IF(E16="","",IF(②選手情報入力!J25="","",②選手情報入力!J25))</f>
        <v/>
      </c>
      <c r="Q16" s="26" t="str">
        <f>IF(E16="","",IF(②選手情報入力!H25="",0,1))</f>
        <v/>
      </c>
      <c r="R16" t="str">
        <f>IF(E16="","",IF(②選手情報入力!I25="","",IF(I16=1,VLOOKUP(②選手情報入力!I25,種目情報!$A$4:$C$39,3,FALSE),VLOOKUP(②選手情報入力!I25,種目情報!$E$4:$G$40,3,FALSE))))</f>
        <v/>
      </c>
      <c r="S16" t="str">
        <f>IF(E16="","",IF(②選手情報入力!L25="","",IF(I16=1,VLOOKUP(②選手情報入力!L25,種目情報!$A$4:$B$39,2,FALSE),VLOOKUP(②選手情報入力!L25,種目情報!$E$4:$F$40,2,FALSE))))</f>
        <v/>
      </c>
      <c r="T16" t="str">
        <f>IF(E16="","",IF(②選手情報入力!M25="","",②選手情報入力!M25))</f>
        <v/>
      </c>
      <c r="U16" s="26" t="str">
        <f>IF(E16="","",IF(②選手情報入力!K25="",0,1))</f>
        <v/>
      </c>
      <c r="V16" t="str">
        <f>IF(E16="","",IF(②選手情報入力!L25="","",IF(I16=1,VLOOKUP(②選手情報入力!L25,種目情報!$A$4:$C$39,3,FALSE),VLOOKUP(②選手情報入力!L25,種目情報!$E$4:$G$40,3,FALSE))))</f>
        <v/>
      </c>
      <c r="W16" t="str">
        <f>IF(E16="","",IF(②選手情報入力!O25="","",IF(I16=1,VLOOKUP(②選手情報入力!O25,種目情報!$A$4:$B$39,2,FALSE),VLOOKUP(②選手情報入力!O25,種目情報!$E$4:$F$40,2,FALSE))))</f>
        <v/>
      </c>
      <c r="X16" t="str">
        <f>IF(E16="","",IF(②選手情報入力!P25="","",②選手情報入力!P25))</f>
        <v/>
      </c>
      <c r="Y16" s="26" t="str">
        <f>IF(E16="","",IF(②選手情報入力!N25="",0,1))</f>
        <v/>
      </c>
      <c r="Z16" t="str">
        <f>IF(E16="","",IF(②選手情報入力!O25="","",IF(I16=1,VLOOKUP(②選手情報入力!O25,種目情報!$A$4:$C$39,3,FALSE),VLOOKUP(②選手情報入力!O25,種目情報!$E$4:$G$40,3,FALSE))))</f>
        <v/>
      </c>
      <c r="AA16" t="str">
        <f>IF(E16="","",IF(②選手情報入力!Q25="","",IF(I16=1,種目情報!$J$4,種目情報!$J$6)))</f>
        <v/>
      </c>
      <c r="AB16" t="str">
        <f>IF(E16="","",IF(②選手情報入力!Q25="","",IF(I16=1,IF(②選手情報入力!$R$6="","",②選手情報入力!$R$6),IF(②選手情報入力!$R$7="","",②選手情報入力!$R$7))))</f>
        <v/>
      </c>
      <c r="AC16" t="str">
        <f>IF(E16="","",IF(②選手情報入力!Q25="","",IF(I16=1,IF(②選手情報入力!$Q$6="",0,1),IF(②選手情報入力!$Q$7="",0,1))))</f>
        <v/>
      </c>
      <c r="AD16" t="str">
        <f>IF(E16="","",IF(②選手情報入力!Q25="","",2))</f>
        <v/>
      </c>
      <c r="AE16" t="str">
        <f>IF(E16="","",IF(②選手情報入力!S25="","",IF(I16=1,種目情報!$J$5,種目情報!$J$7)))</f>
        <v/>
      </c>
      <c r="AF16" t="str">
        <f>IF(E16="","",IF(②選手情報入力!S25="","",IF(I16=1,IF(②選手情報入力!$T$6="","",②選手情報入力!$T$6),IF(②選手情報入力!$T$7="","",②選手情報入力!$T$7))))</f>
        <v/>
      </c>
      <c r="AG16" t="str">
        <f>IF(E16="","",IF(②選手情報入力!S25="","",IF(I16=1,IF(②選手情報入力!$S$6="",0,1),IF(②選手情報入力!$S$7="",0,1))))</f>
        <v/>
      </c>
      <c r="AH16" t="str">
        <f>IF(E16="","",IF(②選手情報入力!S25="","",2))</f>
        <v/>
      </c>
    </row>
    <row r="17" spans="1:34">
      <c r="A17" t="str">
        <f>IF(E17="","",I17*1200000+①団体情報入力!$D$3*1000+②選手情報入力!A26)</f>
        <v/>
      </c>
      <c r="B17" t="str">
        <f>IF(E17="","",①団体情報入力!$D$3)</f>
        <v/>
      </c>
      <c r="D17" t="str">
        <f>IF(E17="","",①団体情報入力!$D$10)</f>
        <v/>
      </c>
      <c r="E17" t="str">
        <f>IF(②選手情報入力!B26="","",②選手情報入力!B26)</f>
        <v/>
      </c>
      <c r="F17" t="str">
        <f>IF(E17="","",②選手情報入力!C26)</f>
        <v/>
      </c>
      <c r="G17" t="str">
        <f>IF(E17="","",②選手情報入力!D26)</f>
        <v/>
      </c>
      <c r="H17" t="str">
        <f t="shared" si="3"/>
        <v/>
      </c>
      <c r="I17" t="str">
        <f>IF(E17="","",IF(②選手情報入力!F26="男",1,2))</f>
        <v/>
      </c>
      <c r="J17" t="str">
        <f>IF(E17="","",IF(②選手情報入力!G26="","",②選手情報入力!G26))</f>
        <v/>
      </c>
      <c r="L17" t="str">
        <f t="shared" si="4"/>
        <v/>
      </c>
      <c r="M17" t="str">
        <f t="shared" si="5"/>
        <v/>
      </c>
      <c r="O17" t="str">
        <f>IF(E17="","",IF(②選手情報入力!I26="","",IF(I17=1,VLOOKUP(②選手情報入力!I26,種目情報!$A$4:$B$135,2,FALSE),VLOOKUP(②選手情報入力!I26,種目情報!$E$4:$F$135,2,FALSE))))</f>
        <v/>
      </c>
      <c r="P17" t="str">
        <f>IF(E17="","",IF(②選手情報入力!J26="","",②選手情報入力!J26))</f>
        <v/>
      </c>
      <c r="Q17" s="26" t="str">
        <f>IF(E17="","",IF(②選手情報入力!H26="",0,1))</f>
        <v/>
      </c>
      <c r="R17" t="str">
        <f>IF(E17="","",IF(②選手情報入力!I26="","",IF(I17=1,VLOOKUP(②選手情報入力!I26,種目情報!$A$4:$C$39,3,FALSE),VLOOKUP(②選手情報入力!I26,種目情報!$E$4:$G$40,3,FALSE))))</f>
        <v/>
      </c>
      <c r="S17" t="str">
        <f>IF(E17="","",IF(②選手情報入力!L26="","",IF(I17=1,VLOOKUP(②選手情報入力!L26,種目情報!$A$4:$B$39,2,FALSE),VLOOKUP(②選手情報入力!L26,種目情報!$E$4:$F$40,2,FALSE))))</f>
        <v/>
      </c>
      <c r="T17" t="str">
        <f>IF(E17="","",IF(②選手情報入力!M26="","",②選手情報入力!M26))</f>
        <v/>
      </c>
      <c r="U17" s="26" t="str">
        <f>IF(E17="","",IF(②選手情報入力!K26="",0,1))</f>
        <v/>
      </c>
      <c r="V17" t="str">
        <f>IF(E17="","",IF(②選手情報入力!L26="","",IF(I17=1,VLOOKUP(②選手情報入力!L26,種目情報!$A$4:$C$39,3,FALSE),VLOOKUP(②選手情報入力!L26,種目情報!$E$4:$G$40,3,FALSE))))</f>
        <v/>
      </c>
      <c r="W17" t="str">
        <f>IF(E17="","",IF(②選手情報入力!O26="","",IF(I17=1,VLOOKUP(②選手情報入力!O26,種目情報!$A$4:$B$39,2,FALSE),VLOOKUP(②選手情報入力!O26,種目情報!$E$4:$F$40,2,FALSE))))</f>
        <v/>
      </c>
      <c r="X17" t="str">
        <f>IF(E17="","",IF(②選手情報入力!P26="","",②選手情報入力!P26))</f>
        <v/>
      </c>
      <c r="Y17" s="26" t="str">
        <f>IF(E17="","",IF(②選手情報入力!N26="",0,1))</f>
        <v/>
      </c>
      <c r="Z17" t="str">
        <f>IF(E17="","",IF(②選手情報入力!O26="","",IF(I17=1,VLOOKUP(②選手情報入力!O26,種目情報!$A$4:$C$39,3,FALSE),VLOOKUP(②選手情報入力!O26,種目情報!$E$4:$G$40,3,FALSE))))</f>
        <v/>
      </c>
      <c r="AA17" t="str">
        <f>IF(E17="","",IF(②選手情報入力!Q26="","",IF(I17=1,種目情報!$J$4,種目情報!$J$6)))</f>
        <v/>
      </c>
      <c r="AB17" t="str">
        <f>IF(E17="","",IF(②選手情報入力!Q26="","",IF(I17=1,IF(②選手情報入力!$R$6="","",②選手情報入力!$R$6),IF(②選手情報入力!$R$7="","",②選手情報入力!$R$7))))</f>
        <v/>
      </c>
      <c r="AC17" t="str">
        <f>IF(E17="","",IF(②選手情報入力!Q26="","",IF(I17=1,IF(②選手情報入力!$Q$6="",0,1),IF(②選手情報入力!$Q$7="",0,1))))</f>
        <v/>
      </c>
      <c r="AD17" t="str">
        <f>IF(E17="","",IF(②選手情報入力!Q26="","",2))</f>
        <v/>
      </c>
      <c r="AE17" t="str">
        <f>IF(E17="","",IF(②選手情報入力!S26="","",IF(I17=1,種目情報!$J$5,種目情報!$J$7)))</f>
        <v/>
      </c>
      <c r="AF17" t="str">
        <f>IF(E17="","",IF(②選手情報入力!S26="","",IF(I17=1,IF(②選手情報入力!$T$6="","",②選手情報入力!$T$6),IF(②選手情報入力!$T$7="","",②選手情報入力!$T$7))))</f>
        <v/>
      </c>
      <c r="AG17" t="str">
        <f>IF(E17="","",IF(②選手情報入力!S26="","",IF(I17=1,IF(②選手情報入力!$S$6="",0,1),IF(②選手情報入力!$S$7="",0,1))))</f>
        <v/>
      </c>
      <c r="AH17" t="str">
        <f>IF(E17="","",IF(②選手情報入力!S26="","",2))</f>
        <v/>
      </c>
    </row>
    <row r="18" spans="1:34">
      <c r="A18" t="str">
        <f>IF(E18="","",I18*1200000+①団体情報入力!$D$3*1000+②選手情報入力!A27)</f>
        <v/>
      </c>
      <c r="B18" t="str">
        <f>IF(E18="","",①団体情報入力!$D$3)</f>
        <v/>
      </c>
      <c r="D18" t="str">
        <f>IF(E18="","",①団体情報入力!$D$10)</f>
        <v/>
      </c>
      <c r="E18" t="str">
        <f>IF(②選手情報入力!B27="","",②選手情報入力!B27)</f>
        <v/>
      </c>
      <c r="F18" t="str">
        <f>IF(E18="","",②選手情報入力!C27)</f>
        <v/>
      </c>
      <c r="G18" t="str">
        <f>IF(E18="","",②選手情報入力!D27)</f>
        <v/>
      </c>
      <c r="H18" t="str">
        <f t="shared" si="3"/>
        <v/>
      </c>
      <c r="I18" t="str">
        <f>IF(E18="","",IF(②選手情報入力!F27="男",1,2))</f>
        <v/>
      </c>
      <c r="J18" t="str">
        <f>IF(E18="","",IF(②選手情報入力!G27="","",②選手情報入力!G27))</f>
        <v/>
      </c>
      <c r="L18" t="str">
        <f t="shared" si="4"/>
        <v/>
      </c>
      <c r="M18" t="str">
        <f t="shared" si="5"/>
        <v/>
      </c>
      <c r="O18" t="str">
        <f>IF(E18="","",IF(②選手情報入力!I27="","",IF(I18=1,VLOOKUP(②選手情報入力!I27,種目情報!$A$4:$B$135,2,FALSE),VLOOKUP(②選手情報入力!I27,種目情報!$E$4:$F$135,2,FALSE))))</f>
        <v/>
      </c>
      <c r="P18" t="str">
        <f>IF(E18="","",IF(②選手情報入力!J27="","",②選手情報入力!J27))</f>
        <v/>
      </c>
      <c r="Q18" s="26" t="str">
        <f>IF(E18="","",IF(②選手情報入力!H27="",0,1))</f>
        <v/>
      </c>
      <c r="R18" t="str">
        <f>IF(E18="","",IF(②選手情報入力!I27="","",IF(I18=1,VLOOKUP(②選手情報入力!I27,種目情報!$A$4:$C$39,3,FALSE),VLOOKUP(②選手情報入力!I27,種目情報!$E$4:$G$40,3,FALSE))))</f>
        <v/>
      </c>
      <c r="S18" t="str">
        <f>IF(E18="","",IF(②選手情報入力!L27="","",IF(I18=1,VLOOKUP(②選手情報入力!L27,種目情報!$A$4:$B$39,2,FALSE),VLOOKUP(②選手情報入力!L27,種目情報!$E$4:$F$40,2,FALSE))))</f>
        <v/>
      </c>
      <c r="T18" t="str">
        <f>IF(E18="","",IF(②選手情報入力!M27="","",②選手情報入力!M27))</f>
        <v/>
      </c>
      <c r="U18" s="26" t="str">
        <f>IF(E18="","",IF(②選手情報入力!K27="",0,1))</f>
        <v/>
      </c>
      <c r="V18" t="str">
        <f>IF(E18="","",IF(②選手情報入力!L27="","",IF(I18=1,VLOOKUP(②選手情報入力!L27,種目情報!$A$4:$C$39,3,FALSE),VLOOKUP(②選手情報入力!L27,種目情報!$E$4:$G$40,3,FALSE))))</f>
        <v/>
      </c>
      <c r="W18" t="str">
        <f>IF(E18="","",IF(②選手情報入力!O27="","",IF(I18=1,VLOOKUP(②選手情報入力!O27,種目情報!$A$4:$B$39,2,FALSE),VLOOKUP(②選手情報入力!O27,種目情報!$E$4:$F$40,2,FALSE))))</f>
        <v/>
      </c>
      <c r="X18" t="str">
        <f>IF(E18="","",IF(②選手情報入力!P27="","",②選手情報入力!P27))</f>
        <v/>
      </c>
      <c r="Y18" s="26" t="str">
        <f>IF(E18="","",IF(②選手情報入力!N27="",0,1))</f>
        <v/>
      </c>
      <c r="Z18" t="str">
        <f>IF(E18="","",IF(②選手情報入力!O27="","",IF(I18=1,VLOOKUP(②選手情報入力!O27,種目情報!$A$4:$C$39,3,FALSE),VLOOKUP(②選手情報入力!O27,種目情報!$E$4:$G$40,3,FALSE))))</f>
        <v/>
      </c>
      <c r="AA18" t="str">
        <f>IF(E18="","",IF(②選手情報入力!Q27="","",IF(I18=1,種目情報!$J$4,種目情報!$J$6)))</f>
        <v/>
      </c>
      <c r="AB18" t="str">
        <f>IF(E18="","",IF(②選手情報入力!Q27="","",IF(I18=1,IF(②選手情報入力!$R$6="","",②選手情報入力!$R$6),IF(②選手情報入力!$R$7="","",②選手情報入力!$R$7))))</f>
        <v/>
      </c>
      <c r="AC18" t="str">
        <f>IF(E18="","",IF(②選手情報入力!Q27="","",IF(I18=1,IF(②選手情報入力!$Q$6="",0,1),IF(②選手情報入力!$Q$7="",0,1))))</f>
        <v/>
      </c>
      <c r="AD18" t="str">
        <f>IF(E18="","",IF(②選手情報入力!Q27="","",2))</f>
        <v/>
      </c>
      <c r="AE18" t="str">
        <f>IF(E18="","",IF(②選手情報入力!S27="","",IF(I18=1,種目情報!$J$5,種目情報!$J$7)))</f>
        <v/>
      </c>
      <c r="AF18" t="str">
        <f>IF(E18="","",IF(②選手情報入力!S27="","",IF(I18=1,IF(②選手情報入力!$T$6="","",②選手情報入力!$T$6),IF(②選手情報入力!$T$7="","",②選手情報入力!$T$7))))</f>
        <v/>
      </c>
      <c r="AG18" t="str">
        <f>IF(E18="","",IF(②選手情報入力!S27="","",IF(I18=1,IF(②選手情報入力!$S$6="",0,1),IF(②選手情報入力!$S$7="",0,1))))</f>
        <v/>
      </c>
      <c r="AH18" t="str">
        <f>IF(E18="","",IF(②選手情報入力!S27="","",2))</f>
        <v/>
      </c>
    </row>
    <row r="19" spans="1:34">
      <c r="A19" t="str">
        <f>IF(E19="","",I19*1200000+①団体情報入力!$D$3*1000+②選手情報入力!A28)</f>
        <v/>
      </c>
      <c r="B19" t="str">
        <f>IF(E19="","",①団体情報入力!$D$3)</f>
        <v/>
      </c>
      <c r="D19" t="str">
        <f>IF(E19="","",①団体情報入力!$D$10)</f>
        <v/>
      </c>
      <c r="E19" t="str">
        <f>IF(②選手情報入力!B28="","",②選手情報入力!B28)</f>
        <v/>
      </c>
      <c r="F19" t="str">
        <f>IF(E19="","",②選手情報入力!C28)</f>
        <v/>
      </c>
      <c r="G19" t="str">
        <f>IF(E19="","",②選手情報入力!D28)</f>
        <v/>
      </c>
      <c r="H19" t="str">
        <f t="shared" si="3"/>
        <v/>
      </c>
      <c r="I19" t="str">
        <f>IF(E19="","",IF(②選手情報入力!F28="男",1,2))</f>
        <v/>
      </c>
      <c r="J19" t="str">
        <f>IF(E19="","",IF(②選手情報入力!G28="","",②選手情報入力!G28))</f>
        <v/>
      </c>
      <c r="L19" t="str">
        <f t="shared" si="4"/>
        <v/>
      </c>
      <c r="M19" t="str">
        <f t="shared" si="5"/>
        <v/>
      </c>
      <c r="O19" t="str">
        <f>IF(E19="","",IF(②選手情報入力!I28="","",IF(I19=1,VLOOKUP(②選手情報入力!I28,種目情報!$A$4:$B$135,2,FALSE),VLOOKUP(②選手情報入力!I28,種目情報!$E$4:$F$135,2,FALSE))))</f>
        <v/>
      </c>
      <c r="P19" t="str">
        <f>IF(E19="","",IF(②選手情報入力!J28="","",②選手情報入力!J28))</f>
        <v/>
      </c>
      <c r="Q19" s="26" t="str">
        <f>IF(E19="","",IF(②選手情報入力!H28="",0,1))</f>
        <v/>
      </c>
      <c r="R19" t="str">
        <f>IF(E19="","",IF(②選手情報入力!I28="","",IF(I19=1,VLOOKUP(②選手情報入力!I28,種目情報!$A$4:$C$39,3,FALSE),VLOOKUP(②選手情報入力!I28,種目情報!$E$4:$G$40,3,FALSE))))</f>
        <v/>
      </c>
      <c r="S19" t="str">
        <f>IF(E19="","",IF(②選手情報入力!L28="","",IF(I19=1,VLOOKUP(②選手情報入力!L28,種目情報!$A$4:$B$39,2,FALSE),VLOOKUP(②選手情報入力!L28,種目情報!$E$4:$F$40,2,FALSE))))</f>
        <v/>
      </c>
      <c r="T19" t="str">
        <f>IF(E19="","",IF(②選手情報入力!M28="","",②選手情報入力!M28))</f>
        <v/>
      </c>
      <c r="U19" s="26" t="str">
        <f>IF(E19="","",IF(②選手情報入力!K28="",0,1))</f>
        <v/>
      </c>
      <c r="V19" t="str">
        <f>IF(E19="","",IF(②選手情報入力!L28="","",IF(I19=1,VLOOKUP(②選手情報入力!L28,種目情報!$A$4:$C$39,3,FALSE),VLOOKUP(②選手情報入力!L28,種目情報!$E$4:$G$40,3,FALSE))))</f>
        <v/>
      </c>
      <c r="W19" t="str">
        <f>IF(E19="","",IF(②選手情報入力!O28="","",IF(I19=1,VLOOKUP(②選手情報入力!O28,種目情報!$A$4:$B$39,2,FALSE),VLOOKUP(②選手情報入力!O28,種目情報!$E$4:$F$40,2,FALSE))))</f>
        <v/>
      </c>
      <c r="X19" t="str">
        <f>IF(E19="","",IF(②選手情報入力!P28="","",②選手情報入力!P28))</f>
        <v/>
      </c>
      <c r="Y19" s="26" t="str">
        <f>IF(E19="","",IF(②選手情報入力!N28="",0,1))</f>
        <v/>
      </c>
      <c r="Z19" t="str">
        <f>IF(E19="","",IF(②選手情報入力!O28="","",IF(I19=1,VLOOKUP(②選手情報入力!O28,種目情報!$A$4:$C$39,3,FALSE),VLOOKUP(②選手情報入力!O28,種目情報!$E$4:$G$40,3,FALSE))))</f>
        <v/>
      </c>
      <c r="AA19" t="str">
        <f>IF(E19="","",IF(②選手情報入力!Q28="","",IF(I19=1,種目情報!$J$4,種目情報!$J$6)))</f>
        <v/>
      </c>
      <c r="AB19" t="str">
        <f>IF(E19="","",IF(②選手情報入力!Q28="","",IF(I19=1,IF(②選手情報入力!$R$6="","",②選手情報入力!$R$6),IF(②選手情報入力!$R$7="","",②選手情報入力!$R$7))))</f>
        <v/>
      </c>
      <c r="AC19" t="str">
        <f>IF(E19="","",IF(②選手情報入力!Q28="","",IF(I19=1,IF(②選手情報入力!$Q$6="",0,1),IF(②選手情報入力!$Q$7="",0,1))))</f>
        <v/>
      </c>
      <c r="AD19" t="str">
        <f>IF(E19="","",IF(②選手情報入力!Q28="","",2))</f>
        <v/>
      </c>
      <c r="AE19" t="str">
        <f>IF(E19="","",IF(②選手情報入力!S28="","",IF(I19=1,種目情報!$J$5,種目情報!$J$7)))</f>
        <v/>
      </c>
      <c r="AF19" t="str">
        <f>IF(E19="","",IF(②選手情報入力!S28="","",IF(I19=1,IF(②選手情報入力!$T$6="","",②選手情報入力!$T$6),IF(②選手情報入力!$T$7="","",②選手情報入力!$T$7))))</f>
        <v/>
      </c>
      <c r="AG19" t="str">
        <f>IF(E19="","",IF(②選手情報入力!S28="","",IF(I19=1,IF(②選手情報入力!$S$6="",0,1),IF(②選手情報入力!$S$7="",0,1))))</f>
        <v/>
      </c>
      <c r="AH19" t="str">
        <f>IF(E19="","",IF(②選手情報入力!S28="","",2))</f>
        <v/>
      </c>
    </row>
    <row r="20" spans="1:34">
      <c r="A20" t="str">
        <f>IF(E20="","",I20*1200000+①団体情報入力!$D$3*1000+②選手情報入力!A29)</f>
        <v/>
      </c>
      <c r="B20" t="str">
        <f>IF(E20="","",①団体情報入力!$D$3)</f>
        <v/>
      </c>
      <c r="D20" t="str">
        <f>IF(E20="","",①団体情報入力!$D$10)</f>
        <v/>
      </c>
      <c r="E20" t="str">
        <f>IF(②選手情報入力!B29="","",②選手情報入力!B29)</f>
        <v/>
      </c>
      <c r="F20" t="str">
        <f>IF(E20="","",②選手情報入力!C29)</f>
        <v/>
      </c>
      <c r="G20" t="str">
        <f>IF(E20="","",②選手情報入力!D29)</f>
        <v/>
      </c>
      <c r="H20" t="str">
        <f t="shared" si="3"/>
        <v/>
      </c>
      <c r="I20" t="str">
        <f>IF(E20="","",IF(②選手情報入力!F29="男",1,2))</f>
        <v/>
      </c>
      <c r="J20" t="str">
        <f>IF(E20="","",IF(②選手情報入力!G29="","",②選手情報入力!G29))</f>
        <v/>
      </c>
      <c r="L20" t="str">
        <f t="shared" si="4"/>
        <v/>
      </c>
      <c r="M20" t="str">
        <f t="shared" si="5"/>
        <v/>
      </c>
      <c r="O20" t="str">
        <f>IF(E20="","",IF(②選手情報入力!I29="","",IF(I20=1,VLOOKUP(②選手情報入力!I29,種目情報!$A$4:$B$135,2,FALSE),VLOOKUP(②選手情報入力!I29,種目情報!$E$4:$F$135,2,FALSE))))</f>
        <v/>
      </c>
      <c r="P20" t="str">
        <f>IF(E20="","",IF(②選手情報入力!J29="","",②選手情報入力!J29))</f>
        <v/>
      </c>
      <c r="Q20" s="26" t="str">
        <f>IF(E20="","",IF(②選手情報入力!H29="",0,1))</f>
        <v/>
      </c>
      <c r="R20" t="str">
        <f>IF(E20="","",IF(②選手情報入力!I29="","",IF(I20=1,VLOOKUP(②選手情報入力!I29,種目情報!$A$4:$C$39,3,FALSE),VLOOKUP(②選手情報入力!I29,種目情報!$E$4:$G$40,3,FALSE))))</f>
        <v/>
      </c>
      <c r="S20" t="str">
        <f>IF(E20="","",IF(②選手情報入力!L29="","",IF(I20=1,VLOOKUP(②選手情報入力!L29,種目情報!$A$4:$B$39,2,FALSE),VLOOKUP(②選手情報入力!L29,種目情報!$E$4:$F$40,2,FALSE))))</f>
        <v/>
      </c>
      <c r="T20" t="str">
        <f>IF(E20="","",IF(②選手情報入力!M29="","",②選手情報入力!M29))</f>
        <v/>
      </c>
      <c r="U20" s="26" t="str">
        <f>IF(E20="","",IF(②選手情報入力!K29="",0,1))</f>
        <v/>
      </c>
      <c r="V20" t="str">
        <f>IF(E20="","",IF(②選手情報入力!L29="","",IF(I20=1,VLOOKUP(②選手情報入力!L29,種目情報!$A$4:$C$39,3,FALSE),VLOOKUP(②選手情報入力!L29,種目情報!$E$4:$G$40,3,FALSE))))</f>
        <v/>
      </c>
      <c r="W20" t="str">
        <f>IF(E20="","",IF(②選手情報入力!O29="","",IF(I20=1,VLOOKUP(②選手情報入力!O29,種目情報!$A$4:$B$39,2,FALSE),VLOOKUP(②選手情報入力!O29,種目情報!$E$4:$F$40,2,FALSE))))</f>
        <v/>
      </c>
      <c r="X20" t="str">
        <f>IF(E20="","",IF(②選手情報入力!P29="","",②選手情報入力!P29))</f>
        <v/>
      </c>
      <c r="Y20" s="26" t="str">
        <f>IF(E20="","",IF(②選手情報入力!N29="",0,1))</f>
        <v/>
      </c>
      <c r="Z20" t="str">
        <f>IF(E20="","",IF(②選手情報入力!O29="","",IF(I20=1,VLOOKUP(②選手情報入力!O29,種目情報!$A$4:$C$39,3,FALSE),VLOOKUP(②選手情報入力!O29,種目情報!$E$4:$G$40,3,FALSE))))</f>
        <v/>
      </c>
      <c r="AA20" t="str">
        <f>IF(E20="","",IF(②選手情報入力!Q29="","",IF(I20=1,種目情報!$J$4,種目情報!$J$6)))</f>
        <v/>
      </c>
      <c r="AB20" t="str">
        <f>IF(E20="","",IF(②選手情報入力!Q29="","",IF(I20=1,IF(②選手情報入力!$R$6="","",②選手情報入力!$R$6),IF(②選手情報入力!$R$7="","",②選手情報入力!$R$7))))</f>
        <v/>
      </c>
      <c r="AC20" t="str">
        <f>IF(E20="","",IF(②選手情報入力!Q29="","",IF(I20=1,IF(②選手情報入力!$Q$6="",0,1),IF(②選手情報入力!$Q$7="",0,1))))</f>
        <v/>
      </c>
      <c r="AD20" t="str">
        <f>IF(E20="","",IF(②選手情報入力!Q29="","",2))</f>
        <v/>
      </c>
      <c r="AE20" t="str">
        <f>IF(E20="","",IF(②選手情報入力!S29="","",IF(I20=1,種目情報!$J$5,種目情報!$J$7)))</f>
        <v/>
      </c>
      <c r="AF20" t="str">
        <f>IF(E20="","",IF(②選手情報入力!S29="","",IF(I20=1,IF(②選手情報入力!$T$6="","",②選手情報入力!$T$6),IF(②選手情報入力!$T$7="","",②選手情報入力!$T$7))))</f>
        <v/>
      </c>
      <c r="AG20" t="str">
        <f>IF(E20="","",IF(②選手情報入力!S29="","",IF(I20=1,IF(②選手情報入力!$S$6="",0,1),IF(②選手情報入力!$S$7="",0,1))))</f>
        <v/>
      </c>
      <c r="AH20" t="str">
        <f>IF(E20="","",IF(②選手情報入力!S29="","",2))</f>
        <v/>
      </c>
    </row>
    <row r="21" spans="1:34">
      <c r="A21" t="str">
        <f>IF(E21="","",I21*1200000+①団体情報入力!$D$3*1000+②選手情報入力!A30)</f>
        <v/>
      </c>
      <c r="B21" t="str">
        <f>IF(E21="","",①団体情報入力!$D$3)</f>
        <v/>
      </c>
      <c r="D21" t="str">
        <f>IF(E21="","",①団体情報入力!$D$10)</f>
        <v/>
      </c>
      <c r="E21" t="str">
        <f>IF(②選手情報入力!B30="","",②選手情報入力!B30)</f>
        <v/>
      </c>
      <c r="F21" t="str">
        <f>IF(E21="","",②選手情報入力!C30)</f>
        <v/>
      </c>
      <c r="G21" t="str">
        <f>IF(E21="","",②選手情報入力!D30)</f>
        <v/>
      </c>
      <c r="H21" t="str">
        <f t="shared" si="3"/>
        <v/>
      </c>
      <c r="I21" t="str">
        <f>IF(E21="","",IF(②選手情報入力!F30="男",1,2))</f>
        <v/>
      </c>
      <c r="J21" t="str">
        <f>IF(E21="","",IF(②選手情報入力!G30="","",②選手情報入力!G30))</f>
        <v/>
      </c>
      <c r="L21" t="str">
        <f t="shared" si="4"/>
        <v/>
      </c>
      <c r="M21" t="str">
        <f t="shared" si="5"/>
        <v/>
      </c>
      <c r="O21" t="str">
        <f>IF(E21="","",IF(②選手情報入力!I30="","",IF(I21=1,VLOOKUP(②選手情報入力!I30,種目情報!$A$4:$B$135,2,FALSE),VLOOKUP(②選手情報入力!I30,種目情報!$E$4:$F$135,2,FALSE))))</f>
        <v/>
      </c>
      <c r="P21" t="str">
        <f>IF(E21="","",IF(②選手情報入力!J30="","",②選手情報入力!J30))</f>
        <v/>
      </c>
      <c r="Q21" s="26" t="str">
        <f>IF(E21="","",IF(②選手情報入力!H30="",0,1))</f>
        <v/>
      </c>
      <c r="R21" t="str">
        <f>IF(E21="","",IF(②選手情報入力!I30="","",IF(I21=1,VLOOKUP(②選手情報入力!I30,種目情報!$A$4:$C$39,3,FALSE),VLOOKUP(②選手情報入力!I30,種目情報!$E$4:$G$40,3,FALSE))))</f>
        <v/>
      </c>
      <c r="S21" t="str">
        <f>IF(E21="","",IF(②選手情報入力!L30="","",IF(I21=1,VLOOKUP(②選手情報入力!L30,種目情報!$A$4:$B$39,2,FALSE),VLOOKUP(②選手情報入力!L30,種目情報!$E$4:$F$40,2,FALSE))))</f>
        <v/>
      </c>
      <c r="T21" t="str">
        <f>IF(E21="","",IF(②選手情報入力!M30="","",②選手情報入力!M30))</f>
        <v/>
      </c>
      <c r="U21" s="26" t="str">
        <f>IF(E21="","",IF(②選手情報入力!K30="",0,1))</f>
        <v/>
      </c>
      <c r="V21" t="str">
        <f>IF(E21="","",IF(②選手情報入力!L30="","",IF(I21=1,VLOOKUP(②選手情報入力!L30,種目情報!$A$4:$C$39,3,FALSE),VLOOKUP(②選手情報入力!L30,種目情報!$E$4:$G$40,3,FALSE))))</f>
        <v/>
      </c>
      <c r="W21" t="str">
        <f>IF(E21="","",IF(②選手情報入力!O30="","",IF(I21=1,VLOOKUP(②選手情報入力!O30,種目情報!$A$4:$B$39,2,FALSE),VLOOKUP(②選手情報入力!O30,種目情報!$E$4:$F$40,2,FALSE))))</f>
        <v/>
      </c>
      <c r="X21" t="str">
        <f>IF(E21="","",IF(②選手情報入力!P30="","",②選手情報入力!P30))</f>
        <v/>
      </c>
      <c r="Y21" s="26" t="str">
        <f>IF(E21="","",IF(②選手情報入力!N30="",0,1))</f>
        <v/>
      </c>
      <c r="Z21" t="str">
        <f>IF(E21="","",IF(②選手情報入力!O30="","",IF(I21=1,VLOOKUP(②選手情報入力!O30,種目情報!$A$4:$C$39,3,FALSE),VLOOKUP(②選手情報入力!O30,種目情報!$E$4:$G$40,3,FALSE))))</f>
        <v/>
      </c>
      <c r="AA21" t="str">
        <f>IF(E21="","",IF(②選手情報入力!Q30="","",IF(I21=1,種目情報!$J$4,種目情報!$J$6)))</f>
        <v/>
      </c>
      <c r="AB21" t="str">
        <f>IF(E21="","",IF(②選手情報入力!Q30="","",IF(I21=1,IF(②選手情報入力!$R$6="","",②選手情報入力!$R$6),IF(②選手情報入力!$R$7="","",②選手情報入力!$R$7))))</f>
        <v/>
      </c>
      <c r="AC21" t="str">
        <f>IF(E21="","",IF(②選手情報入力!Q30="","",IF(I21=1,IF(②選手情報入力!$Q$6="",0,1),IF(②選手情報入力!$Q$7="",0,1))))</f>
        <v/>
      </c>
      <c r="AD21" t="str">
        <f>IF(E21="","",IF(②選手情報入力!Q30="","",2))</f>
        <v/>
      </c>
      <c r="AE21" t="str">
        <f>IF(E21="","",IF(②選手情報入力!S30="","",IF(I21=1,種目情報!$J$5,種目情報!$J$7)))</f>
        <v/>
      </c>
      <c r="AF21" t="str">
        <f>IF(E21="","",IF(②選手情報入力!S30="","",IF(I21=1,IF(②選手情報入力!$T$6="","",②選手情報入力!$T$6),IF(②選手情報入力!$T$7="","",②選手情報入力!$T$7))))</f>
        <v/>
      </c>
      <c r="AG21" t="str">
        <f>IF(E21="","",IF(②選手情報入力!S30="","",IF(I21=1,IF(②選手情報入力!$S$6="",0,1),IF(②選手情報入力!$S$7="",0,1))))</f>
        <v/>
      </c>
      <c r="AH21" t="str">
        <f>IF(E21="","",IF(②選手情報入力!S30="","",2))</f>
        <v/>
      </c>
    </row>
    <row r="22" spans="1:34">
      <c r="A22" t="str">
        <f>IF(E22="","",I22*1200000+①団体情報入力!$D$3*1000+②選手情報入力!A31)</f>
        <v/>
      </c>
      <c r="B22" t="str">
        <f>IF(E22="","",①団体情報入力!$D$3)</f>
        <v/>
      </c>
      <c r="D22" t="str">
        <f>IF(E22="","",①団体情報入力!$D$10)</f>
        <v/>
      </c>
      <c r="E22" t="str">
        <f>IF(②選手情報入力!B31="","",②選手情報入力!B31)</f>
        <v/>
      </c>
      <c r="F22" t="str">
        <f>IF(E22="","",②選手情報入力!C31)</f>
        <v/>
      </c>
      <c r="G22" t="str">
        <f>IF(E22="","",②選手情報入力!D31)</f>
        <v/>
      </c>
      <c r="H22" t="str">
        <f t="shared" si="3"/>
        <v/>
      </c>
      <c r="I22" t="str">
        <f>IF(E22="","",IF(②選手情報入力!F31="男",1,2))</f>
        <v/>
      </c>
      <c r="J22" t="str">
        <f>IF(E22="","",IF(②選手情報入力!G31="","",②選手情報入力!G31))</f>
        <v/>
      </c>
      <c r="L22" t="str">
        <f t="shared" si="4"/>
        <v/>
      </c>
      <c r="M22" t="str">
        <f t="shared" si="5"/>
        <v/>
      </c>
      <c r="O22" t="str">
        <f>IF(E22="","",IF(②選手情報入力!I31="","",IF(I22=1,VLOOKUP(②選手情報入力!I31,種目情報!$A$4:$B$135,2,FALSE),VLOOKUP(②選手情報入力!I31,種目情報!$E$4:$F$135,2,FALSE))))</f>
        <v/>
      </c>
      <c r="P22" t="str">
        <f>IF(E22="","",IF(②選手情報入力!J31="","",②選手情報入力!J31))</f>
        <v/>
      </c>
      <c r="Q22" s="26" t="str">
        <f>IF(E22="","",IF(②選手情報入力!H31="",0,1))</f>
        <v/>
      </c>
      <c r="R22" t="str">
        <f>IF(E22="","",IF(②選手情報入力!I31="","",IF(I22=1,VLOOKUP(②選手情報入力!I31,種目情報!$A$4:$C$39,3,FALSE),VLOOKUP(②選手情報入力!I31,種目情報!$E$4:$G$40,3,FALSE))))</f>
        <v/>
      </c>
      <c r="S22" t="str">
        <f>IF(E22="","",IF(②選手情報入力!L31="","",IF(I22=1,VLOOKUP(②選手情報入力!L31,種目情報!$A$4:$B$39,2,FALSE),VLOOKUP(②選手情報入力!L31,種目情報!$E$4:$F$40,2,FALSE))))</f>
        <v/>
      </c>
      <c r="T22" t="str">
        <f>IF(E22="","",IF(②選手情報入力!M31="","",②選手情報入力!M31))</f>
        <v/>
      </c>
      <c r="U22" s="26" t="str">
        <f>IF(E22="","",IF(②選手情報入力!K31="",0,1))</f>
        <v/>
      </c>
      <c r="V22" t="str">
        <f>IF(E22="","",IF(②選手情報入力!L31="","",IF(I22=1,VLOOKUP(②選手情報入力!L31,種目情報!$A$4:$C$39,3,FALSE),VLOOKUP(②選手情報入力!L31,種目情報!$E$4:$G$40,3,FALSE))))</f>
        <v/>
      </c>
      <c r="W22" t="str">
        <f>IF(E22="","",IF(②選手情報入力!O31="","",IF(I22=1,VLOOKUP(②選手情報入力!O31,種目情報!$A$4:$B$39,2,FALSE),VLOOKUP(②選手情報入力!O31,種目情報!$E$4:$F$40,2,FALSE))))</f>
        <v/>
      </c>
      <c r="X22" t="str">
        <f>IF(E22="","",IF(②選手情報入力!P31="","",②選手情報入力!P31))</f>
        <v/>
      </c>
      <c r="Y22" s="26" t="str">
        <f>IF(E22="","",IF(②選手情報入力!N31="",0,1))</f>
        <v/>
      </c>
      <c r="Z22" t="str">
        <f>IF(E22="","",IF(②選手情報入力!O31="","",IF(I22=1,VLOOKUP(②選手情報入力!O31,種目情報!$A$4:$C$39,3,FALSE),VLOOKUP(②選手情報入力!O31,種目情報!$E$4:$G$40,3,FALSE))))</f>
        <v/>
      </c>
      <c r="AA22" t="str">
        <f>IF(E22="","",IF(②選手情報入力!Q31="","",IF(I22=1,種目情報!$J$4,種目情報!$J$6)))</f>
        <v/>
      </c>
      <c r="AB22" t="str">
        <f>IF(E22="","",IF(②選手情報入力!Q31="","",IF(I22=1,IF(②選手情報入力!$R$6="","",②選手情報入力!$R$6),IF(②選手情報入力!$R$7="","",②選手情報入力!$R$7))))</f>
        <v/>
      </c>
      <c r="AC22" t="str">
        <f>IF(E22="","",IF(②選手情報入力!Q31="","",IF(I22=1,IF(②選手情報入力!$Q$6="",0,1),IF(②選手情報入力!$Q$7="",0,1))))</f>
        <v/>
      </c>
      <c r="AD22" t="str">
        <f>IF(E22="","",IF(②選手情報入力!Q31="","",2))</f>
        <v/>
      </c>
      <c r="AE22" t="str">
        <f>IF(E22="","",IF(②選手情報入力!S31="","",IF(I22=1,種目情報!$J$5,種目情報!$J$7)))</f>
        <v/>
      </c>
      <c r="AF22" t="str">
        <f>IF(E22="","",IF(②選手情報入力!S31="","",IF(I22=1,IF(②選手情報入力!$T$6="","",②選手情報入力!$T$6),IF(②選手情報入力!$T$7="","",②選手情報入力!$T$7))))</f>
        <v/>
      </c>
      <c r="AG22" t="str">
        <f>IF(E22="","",IF(②選手情報入力!S31="","",IF(I22=1,IF(②選手情報入力!$S$6="",0,1),IF(②選手情報入力!$S$7="",0,1))))</f>
        <v/>
      </c>
      <c r="AH22" t="str">
        <f>IF(E22="","",IF(②選手情報入力!S31="","",2))</f>
        <v/>
      </c>
    </row>
    <row r="23" spans="1:34">
      <c r="A23" t="str">
        <f>IF(E23="","",I23*1200000+①団体情報入力!$D$3*1000+②選手情報入力!A32)</f>
        <v/>
      </c>
      <c r="B23" t="str">
        <f>IF(E23="","",①団体情報入力!$D$3)</f>
        <v/>
      </c>
      <c r="D23" t="str">
        <f>IF(E23="","",①団体情報入力!$D$10)</f>
        <v/>
      </c>
      <c r="E23" t="str">
        <f>IF(②選手情報入力!B32="","",②選手情報入力!B32)</f>
        <v/>
      </c>
      <c r="F23" t="str">
        <f>IF(E23="","",②選手情報入力!C32)</f>
        <v/>
      </c>
      <c r="G23" t="str">
        <f>IF(E23="","",②選手情報入力!D32)</f>
        <v/>
      </c>
      <c r="H23" t="str">
        <f t="shared" si="3"/>
        <v/>
      </c>
      <c r="I23" t="str">
        <f>IF(E23="","",IF(②選手情報入力!F32="男",1,2))</f>
        <v/>
      </c>
      <c r="J23" t="str">
        <f>IF(E23="","",IF(②選手情報入力!G32="","",②選手情報入力!G32))</f>
        <v/>
      </c>
      <c r="L23" t="str">
        <f t="shared" si="4"/>
        <v/>
      </c>
      <c r="M23" t="str">
        <f t="shared" si="5"/>
        <v/>
      </c>
      <c r="O23" t="str">
        <f>IF(E23="","",IF(②選手情報入力!I32="","",IF(I23=1,VLOOKUP(②選手情報入力!I32,種目情報!$A$4:$B$135,2,FALSE),VLOOKUP(②選手情報入力!I32,種目情報!$E$4:$F$135,2,FALSE))))</f>
        <v/>
      </c>
      <c r="P23" t="str">
        <f>IF(E23="","",IF(②選手情報入力!J32="","",②選手情報入力!J32))</f>
        <v/>
      </c>
      <c r="Q23" s="26" t="str">
        <f>IF(E23="","",IF(②選手情報入力!H32="",0,1))</f>
        <v/>
      </c>
      <c r="R23" t="str">
        <f>IF(E23="","",IF(②選手情報入力!I32="","",IF(I23=1,VLOOKUP(②選手情報入力!I32,種目情報!$A$4:$C$39,3,FALSE),VLOOKUP(②選手情報入力!I32,種目情報!$E$4:$G$40,3,FALSE))))</f>
        <v/>
      </c>
      <c r="S23" t="str">
        <f>IF(E23="","",IF(②選手情報入力!L32="","",IF(I23=1,VLOOKUP(②選手情報入力!L32,種目情報!$A$4:$B$39,2,FALSE),VLOOKUP(②選手情報入力!L32,種目情報!$E$4:$F$40,2,FALSE))))</f>
        <v/>
      </c>
      <c r="T23" t="str">
        <f>IF(E23="","",IF(②選手情報入力!M32="","",②選手情報入力!M32))</f>
        <v/>
      </c>
      <c r="U23" s="26" t="str">
        <f>IF(E23="","",IF(②選手情報入力!K32="",0,1))</f>
        <v/>
      </c>
      <c r="V23" t="str">
        <f>IF(E23="","",IF(②選手情報入力!L32="","",IF(I23=1,VLOOKUP(②選手情報入力!L32,種目情報!$A$4:$C$39,3,FALSE),VLOOKUP(②選手情報入力!L32,種目情報!$E$4:$G$40,3,FALSE))))</f>
        <v/>
      </c>
      <c r="W23" t="str">
        <f>IF(E23="","",IF(②選手情報入力!O32="","",IF(I23=1,VLOOKUP(②選手情報入力!O32,種目情報!$A$4:$B$39,2,FALSE),VLOOKUP(②選手情報入力!O32,種目情報!$E$4:$F$40,2,FALSE))))</f>
        <v/>
      </c>
      <c r="X23" t="str">
        <f>IF(E23="","",IF(②選手情報入力!P32="","",②選手情報入力!P32))</f>
        <v/>
      </c>
      <c r="Y23" s="26" t="str">
        <f>IF(E23="","",IF(②選手情報入力!N32="",0,1))</f>
        <v/>
      </c>
      <c r="Z23" t="str">
        <f>IF(E23="","",IF(②選手情報入力!O32="","",IF(I23=1,VLOOKUP(②選手情報入力!O32,種目情報!$A$4:$C$39,3,FALSE),VLOOKUP(②選手情報入力!O32,種目情報!$E$4:$G$40,3,FALSE))))</f>
        <v/>
      </c>
      <c r="AA23" t="str">
        <f>IF(E23="","",IF(②選手情報入力!Q32="","",IF(I23=1,種目情報!$J$4,種目情報!$J$6)))</f>
        <v/>
      </c>
      <c r="AB23" t="str">
        <f>IF(E23="","",IF(②選手情報入力!Q32="","",IF(I23=1,IF(②選手情報入力!$R$6="","",②選手情報入力!$R$6),IF(②選手情報入力!$R$7="","",②選手情報入力!$R$7))))</f>
        <v/>
      </c>
      <c r="AC23" t="str">
        <f>IF(E23="","",IF(②選手情報入力!Q32="","",IF(I23=1,IF(②選手情報入力!$Q$6="",0,1),IF(②選手情報入力!$Q$7="",0,1))))</f>
        <v/>
      </c>
      <c r="AD23" t="str">
        <f>IF(E23="","",IF(②選手情報入力!Q32="","",2))</f>
        <v/>
      </c>
      <c r="AE23" t="str">
        <f>IF(E23="","",IF(②選手情報入力!S32="","",IF(I23=1,種目情報!$J$5,種目情報!$J$7)))</f>
        <v/>
      </c>
      <c r="AF23" t="str">
        <f>IF(E23="","",IF(②選手情報入力!S32="","",IF(I23=1,IF(②選手情報入力!$T$6="","",②選手情報入力!$T$6),IF(②選手情報入力!$T$7="","",②選手情報入力!$T$7))))</f>
        <v/>
      </c>
      <c r="AG23" t="str">
        <f>IF(E23="","",IF(②選手情報入力!S32="","",IF(I23=1,IF(②選手情報入力!$S$6="",0,1),IF(②選手情報入力!$S$7="",0,1))))</f>
        <v/>
      </c>
      <c r="AH23" t="str">
        <f>IF(E23="","",IF(②選手情報入力!S32="","",2))</f>
        <v/>
      </c>
    </row>
    <row r="24" spans="1:34">
      <c r="A24" t="str">
        <f>IF(E24="","",I24*1200000+①団体情報入力!$D$3*1000+②選手情報入力!A33)</f>
        <v/>
      </c>
      <c r="B24" t="str">
        <f>IF(E24="","",①団体情報入力!$D$3)</f>
        <v/>
      </c>
      <c r="D24" t="str">
        <f>IF(E24="","",①団体情報入力!$D$10)</f>
        <v/>
      </c>
      <c r="E24" t="str">
        <f>IF(②選手情報入力!B33="","",②選手情報入力!B33)</f>
        <v/>
      </c>
      <c r="F24" t="str">
        <f>IF(E24="","",②選手情報入力!C33)</f>
        <v/>
      </c>
      <c r="G24" t="str">
        <f>IF(E24="","",②選手情報入力!D33)</f>
        <v/>
      </c>
      <c r="H24" t="str">
        <f t="shared" si="3"/>
        <v/>
      </c>
      <c r="I24" t="str">
        <f>IF(E24="","",IF(②選手情報入力!F33="男",1,2))</f>
        <v/>
      </c>
      <c r="J24" t="str">
        <f>IF(E24="","",IF(②選手情報入力!G33="","",②選手情報入力!G33))</f>
        <v/>
      </c>
      <c r="L24" t="str">
        <f t="shared" si="4"/>
        <v/>
      </c>
      <c r="M24" t="str">
        <f t="shared" si="5"/>
        <v/>
      </c>
      <c r="O24" t="str">
        <f>IF(E24="","",IF(②選手情報入力!I33="","",IF(I24=1,VLOOKUP(②選手情報入力!I33,種目情報!$A$4:$B$135,2,FALSE),VLOOKUP(②選手情報入力!I33,種目情報!$E$4:$F$135,2,FALSE))))</f>
        <v/>
      </c>
      <c r="P24" t="str">
        <f>IF(E24="","",IF(②選手情報入力!J33="","",②選手情報入力!J33))</f>
        <v/>
      </c>
      <c r="Q24" s="26" t="str">
        <f>IF(E24="","",IF(②選手情報入力!H33="",0,1))</f>
        <v/>
      </c>
      <c r="R24" t="str">
        <f>IF(E24="","",IF(②選手情報入力!I33="","",IF(I24=1,VLOOKUP(②選手情報入力!I33,種目情報!$A$4:$C$39,3,FALSE),VLOOKUP(②選手情報入力!I33,種目情報!$E$4:$G$40,3,FALSE))))</f>
        <v/>
      </c>
      <c r="S24" t="str">
        <f>IF(E24="","",IF(②選手情報入力!L33="","",IF(I24=1,VLOOKUP(②選手情報入力!L33,種目情報!$A$4:$B$39,2,FALSE),VLOOKUP(②選手情報入力!L33,種目情報!$E$4:$F$40,2,FALSE))))</f>
        <v/>
      </c>
      <c r="T24" t="str">
        <f>IF(E24="","",IF(②選手情報入力!M33="","",②選手情報入力!M33))</f>
        <v/>
      </c>
      <c r="U24" s="26" t="str">
        <f>IF(E24="","",IF(②選手情報入力!K33="",0,1))</f>
        <v/>
      </c>
      <c r="V24" t="str">
        <f>IF(E24="","",IF(②選手情報入力!L33="","",IF(I24=1,VLOOKUP(②選手情報入力!L33,種目情報!$A$4:$C$39,3,FALSE),VLOOKUP(②選手情報入力!L33,種目情報!$E$4:$G$40,3,FALSE))))</f>
        <v/>
      </c>
      <c r="W24" t="str">
        <f>IF(E24="","",IF(②選手情報入力!O33="","",IF(I24=1,VLOOKUP(②選手情報入力!O33,種目情報!$A$4:$B$39,2,FALSE),VLOOKUP(②選手情報入力!O33,種目情報!$E$4:$F$40,2,FALSE))))</f>
        <v/>
      </c>
      <c r="X24" t="str">
        <f>IF(E24="","",IF(②選手情報入力!P33="","",②選手情報入力!P33))</f>
        <v/>
      </c>
      <c r="Y24" s="26" t="str">
        <f>IF(E24="","",IF(②選手情報入力!N33="",0,1))</f>
        <v/>
      </c>
      <c r="Z24" t="str">
        <f>IF(E24="","",IF(②選手情報入力!O33="","",IF(I24=1,VLOOKUP(②選手情報入力!O33,種目情報!$A$4:$C$39,3,FALSE),VLOOKUP(②選手情報入力!O33,種目情報!$E$4:$G$40,3,FALSE))))</f>
        <v/>
      </c>
      <c r="AA24" t="str">
        <f>IF(E24="","",IF(②選手情報入力!Q33="","",IF(I24=1,種目情報!$J$4,種目情報!$J$6)))</f>
        <v/>
      </c>
      <c r="AB24" t="str">
        <f>IF(E24="","",IF(②選手情報入力!Q33="","",IF(I24=1,IF(②選手情報入力!$R$6="","",②選手情報入力!$R$6),IF(②選手情報入力!$R$7="","",②選手情報入力!$R$7))))</f>
        <v/>
      </c>
      <c r="AC24" t="str">
        <f>IF(E24="","",IF(②選手情報入力!Q33="","",IF(I24=1,IF(②選手情報入力!$Q$6="",0,1),IF(②選手情報入力!$Q$7="",0,1))))</f>
        <v/>
      </c>
      <c r="AD24" t="str">
        <f>IF(E24="","",IF(②選手情報入力!Q33="","",2))</f>
        <v/>
      </c>
      <c r="AE24" t="str">
        <f>IF(E24="","",IF(②選手情報入力!S33="","",IF(I24=1,種目情報!$J$5,種目情報!$J$7)))</f>
        <v/>
      </c>
      <c r="AF24" t="str">
        <f>IF(E24="","",IF(②選手情報入力!S33="","",IF(I24=1,IF(②選手情報入力!$T$6="","",②選手情報入力!$T$6),IF(②選手情報入力!$T$7="","",②選手情報入力!$T$7))))</f>
        <v/>
      </c>
      <c r="AG24" t="str">
        <f>IF(E24="","",IF(②選手情報入力!S33="","",IF(I24=1,IF(②選手情報入力!$S$6="",0,1),IF(②選手情報入力!$S$7="",0,1))))</f>
        <v/>
      </c>
      <c r="AH24" t="str">
        <f>IF(E24="","",IF(②選手情報入力!S33="","",2))</f>
        <v/>
      </c>
    </row>
    <row r="25" spans="1:34">
      <c r="A25" t="str">
        <f>IF(E25="","",I25*1200000+①団体情報入力!$D$3*1000+②選手情報入力!A34)</f>
        <v/>
      </c>
      <c r="B25" t="str">
        <f>IF(E25="","",①団体情報入力!$D$3)</f>
        <v/>
      </c>
      <c r="D25" t="str">
        <f>IF(E25="","",①団体情報入力!$D$10)</f>
        <v/>
      </c>
      <c r="E25" t="str">
        <f>IF(②選手情報入力!B34="","",②選手情報入力!B34)</f>
        <v/>
      </c>
      <c r="F25" t="str">
        <f>IF(E25="","",②選手情報入力!C34)</f>
        <v/>
      </c>
      <c r="G25" t="str">
        <f>IF(E25="","",②選手情報入力!D34)</f>
        <v/>
      </c>
      <c r="H25" t="str">
        <f t="shared" si="3"/>
        <v/>
      </c>
      <c r="I25" t="str">
        <f>IF(E25="","",IF(②選手情報入力!F34="男",1,2))</f>
        <v/>
      </c>
      <c r="J25" t="str">
        <f>IF(E25="","",IF(②選手情報入力!G34="","",②選手情報入力!G34))</f>
        <v/>
      </c>
      <c r="L25" t="str">
        <f t="shared" si="4"/>
        <v/>
      </c>
      <c r="M25" t="str">
        <f t="shared" si="5"/>
        <v/>
      </c>
      <c r="O25" t="str">
        <f>IF(E25="","",IF(②選手情報入力!I34="","",IF(I25=1,VLOOKUP(②選手情報入力!I34,種目情報!$A$4:$B$135,2,FALSE),VLOOKUP(②選手情報入力!I34,種目情報!$E$4:$F$135,2,FALSE))))</f>
        <v/>
      </c>
      <c r="P25" t="str">
        <f>IF(E25="","",IF(②選手情報入力!J34="","",②選手情報入力!J34))</f>
        <v/>
      </c>
      <c r="Q25" s="26" t="str">
        <f>IF(E25="","",IF(②選手情報入力!H34="",0,1))</f>
        <v/>
      </c>
      <c r="R25" t="str">
        <f>IF(E25="","",IF(②選手情報入力!I34="","",IF(I25=1,VLOOKUP(②選手情報入力!I34,種目情報!$A$4:$C$39,3,FALSE),VLOOKUP(②選手情報入力!I34,種目情報!$E$4:$G$40,3,FALSE))))</f>
        <v/>
      </c>
      <c r="S25" t="str">
        <f>IF(E25="","",IF(②選手情報入力!L34="","",IF(I25=1,VLOOKUP(②選手情報入力!L34,種目情報!$A$4:$B$39,2,FALSE),VLOOKUP(②選手情報入力!L34,種目情報!$E$4:$F$40,2,FALSE))))</f>
        <v/>
      </c>
      <c r="T25" t="str">
        <f>IF(E25="","",IF(②選手情報入力!M34="","",②選手情報入力!M34))</f>
        <v/>
      </c>
      <c r="U25" s="26" t="str">
        <f>IF(E25="","",IF(②選手情報入力!K34="",0,1))</f>
        <v/>
      </c>
      <c r="V25" t="str">
        <f>IF(E25="","",IF(②選手情報入力!L34="","",IF(I25=1,VLOOKUP(②選手情報入力!L34,種目情報!$A$4:$C$39,3,FALSE),VLOOKUP(②選手情報入力!L34,種目情報!$E$4:$G$40,3,FALSE))))</f>
        <v/>
      </c>
      <c r="W25" t="str">
        <f>IF(E25="","",IF(②選手情報入力!O34="","",IF(I25=1,VLOOKUP(②選手情報入力!O34,種目情報!$A$4:$B$39,2,FALSE),VLOOKUP(②選手情報入力!O34,種目情報!$E$4:$F$40,2,FALSE))))</f>
        <v/>
      </c>
      <c r="X25" t="str">
        <f>IF(E25="","",IF(②選手情報入力!P34="","",②選手情報入力!P34))</f>
        <v/>
      </c>
      <c r="Y25" s="26" t="str">
        <f>IF(E25="","",IF(②選手情報入力!N34="",0,1))</f>
        <v/>
      </c>
      <c r="Z25" t="str">
        <f>IF(E25="","",IF(②選手情報入力!O34="","",IF(I25=1,VLOOKUP(②選手情報入力!O34,種目情報!$A$4:$C$39,3,FALSE),VLOOKUP(②選手情報入力!O34,種目情報!$E$4:$G$40,3,FALSE))))</f>
        <v/>
      </c>
      <c r="AA25" t="str">
        <f>IF(E25="","",IF(②選手情報入力!Q34="","",IF(I25=1,種目情報!$J$4,種目情報!$J$6)))</f>
        <v/>
      </c>
      <c r="AB25" t="str">
        <f>IF(E25="","",IF(②選手情報入力!Q34="","",IF(I25=1,IF(②選手情報入力!$R$6="","",②選手情報入力!$R$6),IF(②選手情報入力!$R$7="","",②選手情報入力!$R$7))))</f>
        <v/>
      </c>
      <c r="AC25" t="str">
        <f>IF(E25="","",IF(②選手情報入力!Q34="","",IF(I25=1,IF(②選手情報入力!$Q$6="",0,1),IF(②選手情報入力!$Q$7="",0,1))))</f>
        <v/>
      </c>
      <c r="AD25" t="str">
        <f>IF(E25="","",IF(②選手情報入力!Q34="","",2))</f>
        <v/>
      </c>
      <c r="AE25" t="str">
        <f>IF(E25="","",IF(②選手情報入力!S34="","",IF(I25=1,種目情報!$J$5,種目情報!$J$7)))</f>
        <v/>
      </c>
      <c r="AF25" t="str">
        <f>IF(E25="","",IF(②選手情報入力!S34="","",IF(I25=1,IF(②選手情報入力!$T$6="","",②選手情報入力!$T$6),IF(②選手情報入力!$T$7="","",②選手情報入力!$T$7))))</f>
        <v/>
      </c>
      <c r="AG25" t="str">
        <f>IF(E25="","",IF(②選手情報入力!S34="","",IF(I25=1,IF(②選手情報入力!$S$6="",0,1),IF(②選手情報入力!$S$7="",0,1))))</f>
        <v/>
      </c>
      <c r="AH25" t="str">
        <f>IF(E25="","",IF(②選手情報入力!S34="","",2))</f>
        <v/>
      </c>
    </row>
    <row r="26" spans="1:34">
      <c r="A26" t="str">
        <f>IF(E26="","",I26*1200000+①団体情報入力!$D$3*1000+②選手情報入力!A35)</f>
        <v/>
      </c>
      <c r="B26" t="str">
        <f>IF(E26="","",①団体情報入力!$D$3)</f>
        <v/>
      </c>
      <c r="D26" t="str">
        <f>IF(E26="","",①団体情報入力!$D$10)</f>
        <v/>
      </c>
      <c r="E26" t="str">
        <f>IF(②選手情報入力!B35="","",②選手情報入力!B35)</f>
        <v/>
      </c>
      <c r="F26" t="str">
        <f>IF(E26="","",②選手情報入力!C35)</f>
        <v/>
      </c>
      <c r="G26" t="str">
        <f>IF(E26="","",②選手情報入力!D35)</f>
        <v/>
      </c>
      <c r="H26" t="str">
        <f t="shared" si="3"/>
        <v/>
      </c>
      <c r="I26" t="str">
        <f>IF(E26="","",IF(②選手情報入力!F35="男",1,2))</f>
        <v/>
      </c>
      <c r="J26" t="str">
        <f>IF(E26="","",IF(②選手情報入力!G35="","",②選手情報入力!G35))</f>
        <v/>
      </c>
      <c r="L26" t="str">
        <f t="shared" si="4"/>
        <v/>
      </c>
      <c r="M26" t="str">
        <f t="shared" si="5"/>
        <v/>
      </c>
      <c r="O26" t="str">
        <f>IF(E26="","",IF(②選手情報入力!I35="","",IF(I26=1,VLOOKUP(②選手情報入力!I35,種目情報!$A$4:$B$135,2,FALSE),VLOOKUP(②選手情報入力!I35,種目情報!$E$4:$F$135,2,FALSE))))</f>
        <v/>
      </c>
      <c r="P26" t="str">
        <f>IF(E26="","",IF(②選手情報入力!J35="","",②選手情報入力!J35))</f>
        <v/>
      </c>
      <c r="Q26" s="26" t="str">
        <f>IF(E26="","",IF(②選手情報入力!H35="",0,1))</f>
        <v/>
      </c>
      <c r="R26" t="str">
        <f>IF(E26="","",IF(②選手情報入力!I35="","",IF(I26=1,VLOOKUP(②選手情報入力!I35,種目情報!$A$4:$C$39,3,FALSE),VLOOKUP(②選手情報入力!I35,種目情報!$E$4:$G$40,3,FALSE))))</f>
        <v/>
      </c>
      <c r="S26" t="str">
        <f>IF(E26="","",IF(②選手情報入力!L35="","",IF(I26=1,VLOOKUP(②選手情報入力!L35,種目情報!$A$4:$B$39,2,FALSE),VLOOKUP(②選手情報入力!L35,種目情報!$E$4:$F$40,2,FALSE))))</f>
        <v/>
      </c>
      <c r="T26" t="str">
        <f>IF(E26="","",IF(②選手情報入力!M35="","",②選手情報入力!M35))</f>
        <v/>
      </c>
      <c r="U26" s="26" t="str">
        <f>IF(E26="","",IF(②選手情報入力!K35="",0,1))</f>
        <v/>
      </c>
      <c r="V26" t="str">
        <f>IF(E26="","",IF(②選手情報入力!L35="","",IF(I26=1,VLOOKUP(②選手情報入力!L35,種目情報!$A$4:$C$39,3,FALSE),VLOOKUP(②選手情報入力!L35,種目情報!$E$4:$G$40,3,FALSE))))</f>
        <v/>
      </c>
      <c r="W26" t="str">
        <f>IF(E26="","",IF(②選手情報入力!O35="","",IF(I26=1,VLOOKUP(②選手情報入力!O35,種目情報!$A$4:$B$39,2,FALSE),VLOOKUP(②選手情報入力!O35,種目情報!$E$4:$F$40,2,FALSE))))</f>
        <v/>
      </c>
      <c r="X26" t="str">
        <f>IF(E26="","",IF(②選手情報入力!P35="","",②選手情報入力!P35))</f>
        <v/>
      </c>
      <c r="Y26" s="26" t="str">
        <f>IF(E26="","",IF(②選手情報入力!N35="",0,1))</f>
        <v/>
      </c>
      <c r="Z26" t="str">
        <f>IF(E26="","",IF(②選手情報入力!O35="","",IF(I26=1,VLOOKUP(②選手情報入力!O35,種目情報!$A$4:$C$39,3,FALSE),VLOOKUP(②選手情報入力!O35,種目情報!$E$4:$G$40,3,FALSE))))</f>
        <v/>
      </c>
      <c r="AA26" t="str">
        <f>IF(E26="","",IF(②選手情報入力!Q35="","",IF(I26=1,種目情報!$J$4,種目情報!$J$6)))</f>
        <v/>
      </c>
      <c r="AB26" t="str">
        <f>IF(E26="","",IF(②選手情報入力!Q35="","",IF(I26=1,IF(②選手情報入力!$R$6="","",②選手情報入力!$R$6),IF(②選手情報入力!$R$7="","",②選手情報入力!$R$7))))</f>
        <v/>
      </c>
      <c r="AC26" t="str">
        <f>IF(E26="","",IF(②選手情報入力!Q35="","",IF(I26=1,IF(②選手情報入力!$Q$6="",0,1),IF(②選手情報入力!$Q$7="",0,1))))</f>
        <v/>
      </c>
      <c r="AD26" t="str">
        <f>IF(E26="","",IF(②選手情報入力!Q35="","",2))</f>
        <v/>
      </c>
      <c r="AE26" t="str">
        <f>IF(E26="","",IF(②選手情報入力!S35="","",IF(I26=1,種目情報!$J$5,種目情報!$J$7)))</f>
        <v/>
      </c>
      <c r="AF26" t="str">
        <f>IF(E26="","",IF(②選手情報入力!S35="","",IF(I26=1,IF(②選手情報入力!$T$6="","",②選手情報入力!$T$6),IF(②選手情報入力!$T$7="","",②選手情報入力!$T$7))))</f>
        <v/>
      </c>
      <c r="AG26" t="str">
        <f>IF(E26="","",IF(②選手情報入力!S35="","",IF(I26=1,IF(②選手情報入力!$S$6="",0,1),IF(②選手情報入力!$S$7="",0,1))))</f>
        <v/>
      </c>
      <c r="AH26" t="str">
        <f>IF(E26="","",IF(②選手情報入力!S35="","",2))</f>
        <v/>
      </c>
    </row>
    <row r="27" spans="1:34">
      <c r="A27" t="str">
        <f>IF(E27="","",I27*1200000+①団体情報入力!$D$3*1000+②選手情報入力!A36)</f>
        <v/>
      </c>
      <c r="B27" t="str">
        <f>IF(E27="","",①団体情報入力!$D$3)</f>
        <v/>
      </c>
      <c r="D27" t="str">
        <f>IF(E27="","",①団体情報入力!$D$10)</f>
        <v/>
      </c>
      <c r="E27" t="str">
        <f>IF(②選手情報入力!B36="","",②選手情報入力!B36)</f>
        <v/>
      </c>
      <c r="F27" t="str">
        <f>IF(E27="","",②選手情報入力!C36)</f>
        <v/>
      </c>
      <c r="G27" t="str">
        <f>IF(E27="","",②選手情報入力!D36)</f>
        <v/>
      </c>
      <c r="H27" t="str">
        <f t="shared" si="3"/>
        <v/>
      </c>
      <c r="I27" t="str">
        <f>IF(E27="","",IF(②選手情報入力!F36="男",1,2))</f>
        <v/>
      </c>
      <c r="J27" t="str">
        <f>IF(E27="","",IF(②選手情報入力!G36="","",②選手情報入力!G36))</f>
        <v/>
      </c>
      <c r="L27" t="str">
        <f t="shared" si="4"/>
        <v/>
      </c>
      <c r="M27" t="str">
        <f t="shared" si="5"/>
        <v/>
      </c>
      <c r="O27" t="str">
        <f>IF(E27="","",IF(②選手情報入力!I36="","",IF(I27=1,VLOOKUP(②選手情報入力!I36,種目情報!$A$4:$B$135,2,FALSE),VLOOKUP(②選手情報入力!I36,種目情報!$E$4:$F$135,2,FALSE))))</f>
        <v/>
      </c>
      <c r="P27" t="str">
        <f>IF(E27="","",IF(②選手情報入力!J36="","",②選手情報入力!J36))</f>
        <v/>
      </c>
      <c r="Q27" s="26" t="str">
        <f>IF(E27="","",IF(②選手情報入力!H36="",0,1))</f>
        <v/>
      </c>
      <c r="R27" t="str">
        <f>IF(E27="","",IF(②選手情報入力!I36="","",IF(I27=1,VLOOKUP(②選手情報入力!I36,種目情報!$A$4:$C$39,3,FALSE),VLOOKUP(②選手情報入力!I36,種目情報!$E$4:$G$40,3,FALSE))))</f>
        <v/>
      </c>
      <c r="S27" t="str">
        <f>IF(E27="","",IF(②選手情報入力!L36="","",IF(I27=1,VLOOKUP(②選手情報入力!L36,種目情報!$A$4:$B$39,2,FALSE),VLOOKUP(②選手情報入力!L36,種目情報!$E$4:$F$40,2,FALSE))))</f>
        <v/>
      </c>
      <c r="T27" t="str">
        <f>IF(E27="","",IF(②選手情報入力!M36="","",②選手情報入力!M36))</f>
        <v/>
      </c>
      <c r="U27" s="26" t="str">
        <f>IF(E27="","",IF(②選手情報入力!K36="",0,1))</f>
        <v/>
      </c>
      <c r="V27" t="str">
        <f>IF(E27="","",IF(②選手情報入力!L36="","",IF(I27=1,VLOOKUP(②選手情報入力!L36,種目情報!$A$4:$C$39,3,FALSE),VLOOKUP(②選手情報入力!L36,種目情報!$E$4:$G$40,3,FALSE))))</f>
        <v/>
      </c>
      <c r="W27" t="str">
        <f>IF(E27="","",IF(②選手情報入力!O36="","",IF(I27=1,VLOOKUP(②選手情報入力!O36,種目情報!$A$4:$B$39,2,FALSE),VLOOKUP(②選手情報入力!O36,種目情報!$E$4:$F$40,2,FALSE))))</f>
        <v/>
      </c>
      <c r="X27" t="str">
        <f>IF(E27="","",IF(②選手情報入力!P36="","",②選手情報入力!P36))</f>
        <v/>
      </c>
      <c r="Y27" s="26" t="str">
        <f>IF(E27="","",IF(②選手情報入力!N36="",0,1))</f>
        <v/>
      </c>
      <c r="Z27" t="str">
        <f>IF(E27="","",IF(②選手情報入力!O36="","",IF(I27=1,VLOOKUP(②選手情報入力!O36,種目情報!$A$4:$C$39,3,FALSE),VLOOKUP(②選手情報入力!O36,種目情報!$E$4:$G$40,3,FALSE))))</f>
        <v/>
      </c>
      <c r="AA27" t="str">
        <f>IF(E27="","",IF(②選手情報入力!Q36="","",IF(I27=1,種目情報!$J$4,種目情報!$J$6)))</f>
        <v/>
      </c>
      <c r="AB27" t="str">
        <f>IF(E27="","",IF(②選手情報入力!Q36="","",IF(I27=1,IF(②選手情報入力!$R$6="","",②選手情報入力!$R$6),IF(②選手情報入力!$R$7="","",②選手情報入力!$R$7))))</f>
        <v/>
      </c>
      <c r="AC27" t="str">
        <f>IF(E27="","",IF(②選手情報入力!Q36="","",IF(I27=1,IF(②選手情報入力!$Q$6="",0,1),IF(②選手情報入力!$Q$7="",0,1))))</f>
        <v/>
      </c>
      <c r="AD27" t="str">
        <f>IF(E27="","",IF(②選手情報入力!Q36="","",2))</f>
        <v/>
      </c>
      <c r="AE27" t="str">
        <f>IF(E27="","",IF(②選手情報入力!S36="","",IF(I27=1,種目情報!$J$5,種目情報!$J$7)))</f>
        <v/>
      </c>
      <c r="AF27" t="str">
        <f>IF(E27="","",IF(②選手情報入力!S36="","",IF(I27=1,IF(②選手情報入力!$T$6="","",②選手情報入力!$T$6),IF(②選手情報入力!$T$7="","",②選手情報入力!$T$7))))</f>
        <v/>
      </c>
      <c r="AG27" t="str">
        <f>IF(E27="","",IF(②選手情報入力!S36="","",IF(I27=1,IF(②選手情報入力!$S$6="",0,1),IF(②選手情報入力!$S$7="",0,1))))</f>
        <v/>
      </c>
      <c r="AH27" t="str">
        <f>IF(E27="","",IF(②選手情報入力!S36="","",2))</f>
        <v/>
      </c>
    </row>
    <row r="28" spans="1:34">
      <c r="A28" t="str">
        <f>IF(E28="","",I28*1200000+①団体情報入力!$D$3*1000+②選手情報入力!A37)</f>
        <v/>
      </c>
      <c r="B28" t="str">
        <f>IF(E28="","",①団体情報入力!$D$3)</f>
        <v/>
      </c>
      <c r="D28" t="str">
        <f>IF(E28="","",①団体情報入力!$D$10)</f>
        <v/>
      </c>
      <c r="E28" t="str">
        <f>IF(②選手情報入力!B37="","",②選手情報入力!B37)</f>
        <v/>
      </c>
      <c r="F28" t="str">
        <f>IF(E28="","",②選手情報入力!C37)</f>
        <v/>
      </c>
      <c r="G28" t="str">
        <f>IF(E28="","",②選手情報入力!D37)</f>
        <v/>
      </c>
      <c r="H28" t="str">
        <f t="shared" si="3"/>
        <v/>
      </c>
      <c r="I28" t="str">
        <f>IF(E28="","",IF(②選手情報入力!F37="男",1,2))</f>
        <v/>
      </c>
      <c r="J28" t="str">
        <f>IF(E28="","",IF(②選手情報入力!G37="","",②選手情報入力!G37))</f>
        <v/>
      </c>
      <c r="L28" t="str">
        <f t="shared" si="4"/>
        <v/>
      </c>
      <c r="M28" t="str">
        <f t="shared" si="5"/>
        <v/>
      </c>
      <c r="O28" t="str">
        <f>IF(E28="","",IF(②選手情報入力!I37="","",IF(I28=1,VLOOKUP(②選手情報入力!I37,種目情報!$A$4:$B$135,2,FALSE),VLOOKUP(②選手情報入力!I37,種目情報!$E$4:$F$135,2,FALSE))))</f>
        <v/>
      </c>
      <c r="P28" t="str">
        <f>IF(E28="","",IF(②選手情報入力!J37="","",②選手情報入力!J37))</f>
        <v/>
      </c>
      <c r="Q28" s="26" t="str">
        <f>IF(E28="","",IF(②選手情報入力!H37="",0,1))</f>
        <v/>
      </c>
      <c r="R28" t="str">
        <f>IF(E28="","",IF(②選手情報入力!I37="","",IF(I28=1,VLOOKUP(②選手情報入力!I37,種目情報!$A$4:$C$39,3,FALSE),VLOOKUP(②選手情報入力!I37,種目情報!$E$4:$G$40,3,FALSE))))</f>
        <v/>
      </c>
      <c r="S28" t="str">
        <f>IF(E28="","",IF(②選手情報入力!L37="","",IF(I28=1,VLOOKUP(②選手情報入力!L37,種目情報!$A$4:$B$39,2,FALSE),VLOOKUP(②選手情報入力!L37,種目情報!$E$4:$F$40,2,FALSE))))</f>
        <v/>
      </c>
      <c r="T28" t="str">
        <f>IF(E28="","",IF(②選手情報入力!M37="","",②選手情報入力!M37))</f>
        <v/>
      </c>
      <c r="U28" s="26" t="str">
        <f>IF(E28="","",IF(②選手情報入力!K37="",0,1))</f>
        <v/>
      </c>
      <c r="V28" t="str">
        <f>IF(E28="","",IF(②選手情報入力!L37="","",IF(I28=1,VLOOKUP(②選手情報入力!L37,種目情報!$A$4:$C$39,3,FALSE),VLOOKUP(②選手情報入力!L37,種目情報!$E$4:$G$40,3,FALSE))))</f>
        <v/>
      </c>
      <c r="W28" t="str">
        <f>IF(E28="","",IF(②選手情報入力!O37="","",IF(I28=1,VLOOKUP(②選手情報入力!O37,種目情報!$A$4:$B$39,2,FALSE),VLOOKUP(②選手情報入力!O37,種目情報!$E$4:$F$40,2,FALSE))))</f>
        <v/>
      </c>
      <c r="X28" t="str">
        <f>IF(E28="","",IF(②選手情報入力!P37="","",②選手情報入力!P37))</f>
        <v/>
      </c>
      <c r="Y28" s="26" t="str">
        <f>IF(E28="","",IF(②選手情報入力!N37="",0,1))</f>
        <v/>
      </c>
      <c r="Z28" t="str">
        <f>IF(E28="","",IF(②選手情報入力!O37="","",IF(I28=1,VLOOKUP(②選手情報入力!O37,種目情報!$A$4:$C$39,3,FALSE),VLOOKUP(②選手情報入力!O37,種目情報!$E$4:$G$40,3,FALSE))))</f>
        <v/>
      </c>
      <c r="AA28" t="str">
        <f>IF(E28="","",IF(②選手情報入力!Q37="","",IF(I28=1,種目情報!$J$4,種目情報!$J$6)))</f>
        <v/>
      </c>
      <c r="AB28" t="str">
        <f>IF(E28="","",IF(②選手情報入力!Q37="","",IF(I28=1,IF(②選手情報入力!$R$6="","",②選手情報入力!$R$6),IF(②選手情報入力!$R$7="","",②選手情報入力!$R$7))))</f>
        <v/>
      </c>
      <c r="AC28" t="str">
        <f>IF(E28="","",IF(②選手情報入力!Q37="","",IF(I28=1,IF(②選手情報入力!$Q$6="",0,1),IF(②選手情報入力!$Q$7="",0,1))))</f>
        <v/>
      </c>
      <c r="AD28" t="str">
        <f>IF(E28="","",IF(②選手情報入力!Q37="","",2))</f>
        <v/>
      </c>
      <c r="AE28" t="str">
        <f>IF(E28="","",IF(②選手情報入力!S37="","",IF(I28=1,種目情報!$J$5,種目情報!$J$7)))</f>
        <v/>
      </c>
      <c r="AF28" t="str">
        <f>IF(E28="","",IF(②選手情報入力!S37="","",IF(I28=1,IF(②選手情報入力!$T$6="","",②選手情報入力!$T$6),IF(②選手情報入力!$T$7="","",②選手情報入力!$T$7))))</f>
        <v/>
      </c>
      <c r="AG28" t="str">
        <f>IF(E28="","",IF(②選手情報入力!S37="","",IF(I28=1,IF(②選手情報入力!$S$6="",0,1),IF(②選手情報入力!$S$7="",0,1))))</f>
        <v/>
      </c>
      <c r="AH28" t="str">
        <f>IF(E28="","",IF(②選手情報入力!S37="","",2))</f>
        <v/>
      </c>
    </row>
    <row r="29" spans="1:34">
      <c r="A29" t="str">
        <f>IF(E29="","",I29*1200000+①団体情報入力!$D$3*1000+②選手情報入力!A38)</f>
        <v/>
      </c>
      <c r="B29" t="str">
        <f>IF(E29="","",①団体情報入力!$D$3)</f>
        <v/>
      </c>
      <c r="D29" t="str">
        <f>IF(E29="","",①団体情報入力!$D$10)</f>
        <v/>
      </c>
      <c r="E29" t="str">
        <f>IF(②選手情報入力!B38="","",②選手情報入力!B38)</f>
        <v/>
      </c>
      <c r="F29" t="str">
        <f>IF(E29="","",②選手情報入力!C38)</f>
        <v/>
      </c>
      <c r="G29" t="str">
        <f>IF(E29="","",②選手情報入力!D38)</f>
        <v/>
      </c>
      <c r="H29" t="str">
        <f t="shared" si="3"/>
        <v/>
      </c>
      <c r="I29" t="str">
        <f>IF(E29="","",IF(②選手情報入力!F38="男",1,2))</f>
        <v/>
      </c>
      <c r="J29" t="str">
        <f>IF(E29="","",IF(②選手情報入力!G38="","",②選手情報入力!G38))</f>
        <v/>
      </c>
      <c r="L29" t="str">
        <f t="shared" si="4"/>
        <v/>
      </c>
      <c r="M29" t="str">
        <f t="shared" si="5"/>
        <v/>
      </c>
      <c r="O29" t="str">
        <f>IF(E29="","",IF(②選手情報入力!I38="","",IF(I29=1,VLOOKUP(②選手情報入力!I38,種目情報!$A$4:$B$135,2,FALSE),VLOOKUP(②選手情報入力!I38,種目情報!$E$4:$F$135,2,FALSE))))</f>
        <v/>
      </c>
      <c r="P29" t="str">
        <f>IF(E29="","",IF(②選手情報入力!J38="","",②選手情報入力!J38))</f>
        <v/>
      </c>
      <c r="Q29" s="26" t="str">
        <f>IF(E29="","",IF(②選手情報入力!H38="",0,1))</f>
        <v/>
      </c>
      <c r="R29" t="str">
        <f>IF(E29="","",IF(②選手情報入力!I38="","",IF(I29=1,VLOOKUP(②選手情報入力!I38,種目情報!$A$4:$C$39,3,FALSE),VLOOKUP(②選手情報入力!I38,種目情報!$E$4:$G$40,3,FALSE))))</f>
        <v/>
      </c>
      <c r="S29" t="str">
        <f>IF(E29="","",IF(②選手情報入力!L38="","",IF(I29=1,VLOOKUP(②選手情報入力!L38,種目情報!$A$4:$B$39,2,FALSE),VLOOKUP(②選手情報入力!L38,種目情報!$E$4:$F$40,2,FALSE))))</f>
        <v/>
      </c>
      <c r="T29" t="str">
        <f>IF(E29="","",IF(②選手情報入力!M38="","",②選手情報入力!M38))</f>
        <v/>
      </c>
      <c r="U29" s="26" t="str">
        <f>IF(E29="","",IF(②選手情報入力!K38="",0,1))</f>
        <v/>
      </c>
      <c r="V29" t="str">
        <f>IF(E29="","",IF(②選手情報入力!L38="","",IF(I29=1,VLOOKUP(②選手情報入力!L38,種目情報!$A$4:$C$39,3,FALSE),VLOOKUP(②選手情報入力!L38,種目情報!$E$4:$G$40,3,FALSE))))</f>
        <v/>
      </c>
      <c r="W29" t="str">
        <f>IF(E29="","",IF(②選手情報入力!O38="","",IF(I29=1,VLOOKUP(②選手情報入力!O38,種目情報!$A$4:$B$39,2,FALSE),VLOOKUP(②選手情報入力!O38,種目情報!$E$4:$F$40,2,FALSE))))</f>
        <v/>
      </c>
      <c r="X29" t="str">
        <f>IF(E29="","",IF(②選手情報入力!P38="","",②選手情報入力!P38))</f>
        <v/>
      </c>
      <c r="Y29" s="26" t="str">
        <f>IF(E29="","",IF(②選手情報入力!N38="",0,1))</f>
        <v/>
      </c>
      <c r="Z29" t="str">
        <f>IF(E29="","",IF(②選手情報入力!O38="","",IF(I29=1,VLOOKUP(②選手情報入力!O38,種目情報!$A$4:$C$39,3,FALSE),VLOOKUP(②選手情報入力!O38,種目情報!$E$4:$G$40,3,FALSE))))</f>
        <v/>
      </c>
      <c r="AA29" t="str">
        <f>IF(E29="","",IF(②選手情報入力!Q38="","",IF(I29=1,種目情報!$J$4,種目情報!$J$6)))</f>
        <v/>
      </c>
      <c r="AB29" t="str">
        <f>IF(E29="","",IF(②選手情報入力!Q38="","",IF(I29=1,IF(②選手情報入力!$R$6="","",②選手情報入力!$R$6),IF(②選手情報入力!$R$7="","",②選手情報入力!$R$7))))</f>
        <v/>
      </c>
      <c r="AC29" t="str">
        <f>IF(E29="","",IF(②選手情報入力!Q38="","",IF(I29=1,IF(②選手情報入力!$Q$6="",0,1),IF(②選手情報入力!$Q$7="",0,1))))</f>
        <v/>
      </c>
      <c r="AD29" t="str">
        <f>IF(E29="","",IF(②選手情報入力!Q38="","",2))</f>
        <v/>
      </c>
      <c r="AE29" t="str">
        <f>IF(E29="","",IF(②選手情報入力!S38="","",IF(I29=1,種目情報!$J$5,種目情報!$J$7)))</f>
        <v/>
      </c>
      <c r="AF29" t="str">
        <f>IF(E29="","",IF(②選手情報入力!S38="","",IF(I29=1,IF(②選手情報入力!$T$6="","",②選手情報入力!$T$6),IF(②選手情報入力!$T$7="","",②選手情報入力!$T$7))))</f>
        <v/>
      </c>
      <c r="AG29" t="str">
        <f>IF(E29="","",IF(②選手情報入力!S38="","",IF(I29=1,IF(②選手情報入力!$S$6="",0,1),IF(②選手情報入力!$S$7="",0,1))))</f>
        <v/>
      </c>
      <c r="AH29" t="str">
        <f>IF(E29="","",IF(②選手情報入力!S38="","",2))</f>
        <v/>
      </c>
    </row>
    <row r="30" spans="1:34">
      <c r="A30" t="str">
        <f>IF(E30="","",I30*1200000+①団体情報入力!$D$3*1000+②選手情報入力!A39)</f>
        <v/>
      </c>
      <c r="B30" t="str">
        <f>IF(E30="","",①団体情報入力!$D$3)</f>
        <v/>
      </c>
      <c r="D30" t="str">
        <f>IF(E30="","",①団体情報入力!$D$10)</f>
        <v/>
      </c>
      <c r="E30" t="str">
        <f>IF(②選手情報入力!B39="","",②選手情報入力!B39)</f>
        <v/>
      </c>
      <c r="F30" t="str">
        <f>IF(E30="","",②選手情報入力!C39)</f>
        <v/>
      </c>
      <c r="G30" t="str">
        <f>IF(E30="","",②選手情報入力!D39)</f>
        <v/>
      </c>
      <c r="H30" t="str">
        <f t="shared" si="3"/>
        <v/>
      </c>
      <c r="I30" t="str">
        <f>IF(E30="","",IF(②選手情報入力!F39="男",1,2))</f>
        <v/>
      </c>
      <c r="J30" t="str">
        <f>IF(E30="","",IF(②選手情報入力!G39="","",②選手情報入力!G39))</f>
        <v/>
      </c>
      <c r="L30" t="str">
        <f t="shared" si="4"/>
        <v/>
      </c>
      <c r="M30" t="str">
        <f t="shared" si="5"/>
        <v/>
      </c>
      <c r="O30" t="str">
        <f>IF(E30="","",IF(②選手情報入力!I39="","",IF(I30=1,VLOOKUP(②選手情報入力!I39,種目情報!$A$4:$B$135,2,FALSE),VLOOKUP(②選手情報入力!I39,種目情報!$E$4:$F$135,2,FALSE))))</f>
        <v/>
      </c>
      <c r="P30" t="str">
        <f>IF(E30="","",IF(②選手情報入力!J39="","",②選手情報入力!J39))</f>
        <v/>
      </c>
      <c r="Q30" s="26" t="str">
        <f>IF(E30="","",IF(②選手情報入力!H39="",0,1))</f>
        <v/>
      </c>
      <c r="R30" t="str">
        <f>IF(E30="","",IF(②選手情報入力!I39="","",IF(I30=1,VLOOKUP(②選手情報入力!I39,種目情報!$A$4:$C$39,3,FALSE),VLOOKUP(②選手情報入力!I39,種目情報!$E$4:$G$40,3,FALSE))))</f>
        <v/>
      </c>
      <c r="S30" t="str">
        <f>IF(E30="","",IF(②選手情報入力!L39="","",IF(I30=1,VLOOKUP(②選手情報入力!L39,種目情報!$A$4:$B$39,2,FALSE),VLOOKUP(②選手情報入力!L39,種目情報!$E$4:$F$40,2,FALSE))))</f>
        <v/>
      </c>
      <c r="T30" t="str">
        <f>IF(E30="","",IF(②選手情報入力!M39="","",②選手情報入力!M39))</f>
        <v/>
      </c>
      <c r="U30" s="26" t="str">
        <f>IF(E30="","",IF(②選手情報入力!K39="",0,1))</f>
        <v/>
      </c>
      <c r="V30" t="str">
        <f>IF(E30="","",IF(②選手情報入力!L39="","",IF(I30=1,VLOOKUP(②選手情報入力!L39,種目情報!$A$4:$C$39,3,FALSE),VLOOKUP(②選手情報入力!L39,種目情報!$E$4:$G$40,3,FALSE))))</f>
        <v/>
      </c>
      <c r="W30" t="str">
        <f>IF(E30="","",IF(②選手情報入力!O39="","",IF(I30=1,VLOOKUP(②選手情報入力!O39,種目情報!$A$4:$B$39,2,FALSE),VLOOKUP(②選手情報入力!O39,種目情報!$E$4:$F$40,2,FALSE))))</f>
        <v/>
      </c>
      <c r="X30" t="str">
        <f>IF(E30="","",IF(②選手情報入力!P39="","",②選手情報入力!P39))</f>
        <v/>
      </c>
      <c r="Y30" s="26" t="str">
        <f>IF(E30="","",IF(②選手情報入力!N39="",0,1))</f>
        <v/>
      </c>
      <c r="Z30" t="str">
        <f>IF(E30="","",IF(②選手情報入力!O39="","",IF(I30=1,VLOOKUP(②選手情報入力!O39,種目情報!$A$4:$C$39,3,FALSE),VLOOKUP(②選手情報入力!O39,種目情報!$E$4:$G$40,3,FALSE))))</f>
        <v/>
      </c>
      <c r="AA30" t="str">
        <f>IF(E30="","",IF(②選手情報入力!Q39="","",IF(I30=1,種目情報!$J$4,種目情報!$J$6)))</f>
        <v/>
      </c>
      <c r="AB30" t="str">
        <f>IF(E30="","",IF(②選手情報入力!Q39="","",IF(I30=1,IF(②選手情報入力!$R$6="","",②選手情報入力!$R$6),IF(②選手情報入力!$R$7="","",②選手情報入力!$R$7))))</f>
        <v/>
      </c>
      <c r="AC30" t="str">
        <f>IF(E30="","",IF(②選手情報入力!Q39="","",IF(I30=1,IF(②選手情報入力!$Q$6="",0,1),IF(②選手情報入力!$Q$7="",0,1))))</f>
        <v/>
      </c>
      <c r="AD30" t="str">
        <f>IF(E30="","",IF(②選手情報入力!Q39="","",2))</f>
        <v/>
      </c>
      <c r="AE30" t="str">
        <f>IF(E30="","",IF(②選手情報入力!S39="","",IF(I30=1,種目情報!$J$5,種目情報!$J$7)))</f>
        <v/>
      </c>
      <c r="AF30" t="str">
        <f>IF(E30="","",IF(②選手情報入力!S39="","",IF(I30=1,IF(②選手情報入力!$T$6="","",②選手情報入力!$T$6),IF(②選手情報入力!$T$7="","",②選手情報入力!$T$7))))</f>
        <v/>
      </c>
      <c r="AG30" t="str">
        <f>IF(E30="","",IF(②選手情報入力!S39="","",IF(I30=1,IF(②選手情報入力!$S$6="",0,1),IF(②選手情報入力!$S$7="",0,1))))</f>
        <v/>
      </c>
      <c r="AH30" t="str">
        <f>IF(E30="","",IF(②選手情報入力!S39="","",2))</f>
        <v/>
      </c>
    </row>
    <row r="31" spans="1:34">
      <c r="A31" t="str">
        <f>IF(E31="","",I31*1200000+①団体情報入力!$D$3*1000+②選手情報入力!A40)</f>
        <v/>
      </c>
      <c r="B31" t="str">
        <f>IF(E31="","",①団体情報入力!$D$3)</f>
        <v/>
      </c>
      <c r="D31" t="str">
        <f>IF(E31="","",①団体情報入力!$D$10)</f>
        <v/>
      </c>
      <c r="E31" t="str">
        <f>IF(②選手情報入力!B40="","",②選手情報入力!B40)</f>
        <v/>
      </c>
      <c r="F31" t="str">
        <f>IF(E31="","",②選手情報入力!C40)</f>
        <v/>
      </c>
      <c r="G31" t="str">
        <f>IF(E31="","",②選手情報入力!D40)</f>
        <v/>
      </c>
      <c r="H31" t="str">
        <f t="shared" si="3"/>
        <v/>
      </c>
      <c r="I31" t="str">
        <f>IF(E31="","",IF(②選手情報入力!F40="男",1,2))</f>
        <v/>
      </c>
      <c r="J31" t="str">
        <f>IF(E31="","",IF(②選手情報入力!G40="","",②選手情報入力!G40))</f>
        <v/>
      </c>
      <c r="L31" t="str">
        <f t="shared" si="4"/>
        <v/>
      </c>
      <c r="M31" t="str">
        <f t="shared" si="5"/>
        <v/>
      </c>
      <c r="O31" t="str">
        <f>IF(E31="","",IF(②選手情報入力!I40="","",IF(I31=1,VLOOKUP(②選手情報入力!I40,種目情報!$A$4:$B$135,2,FALSE),VLOOKUP(②選手情報入力!I40,種目情報!$E$4:$F$135,2,FALSE))))</f>
        <v/>
      </c>
      <c r="P31" t="str">
        <f>IF(E31="","",IF(②選手情報入力!J40="","",②選手情報入力!J40))</f>
        <v/>
      </c>
      <c r="Q31" s="26" t="str">
        <f>IF(E31="","",IF(②選手情報入力!H40="",0,1))</f>
        <v/>
      </c>
      <c r="R31" t="str">
        <f>IF(E31="","",IF(②選手情報入力!I40="","",IF(I31=1,VLOOKUP(②選手情報入力!I40,種目情報!$A$4:$C$39,3,FALSE),VLOOKUP(②選手情報入力!I40,種目情報!$E$4:$G$40,3,FALSE))))</f>
        <v/>
      </c>
      <c r="S31" t="str">
        <f>IF(E31="","",IF(②選手情報入力!L40="","",IF(I31=1,VLOOKUP(②選手情報入力!L40,種目情報!$A$4:$B$39,2,FALSE),VLOOKUP(②選手情報入力!L40,種目情報!$E$4:$F$40,2,FALSE))))</f>
        <v/>
      </c>
      <c r="T31" t="str">
        <f>IF(E31="","",IF(②選手情報入力!M40="","",②選手情報入力!M40))</f>
        <v/>
      </c>
      <c r="U31" s="26" t="str">
        <f>IF(E31="","",IF(②選手情報入力!K40="",0,1))</f>
        <v/>
      </c>
      <c r="V31" t="str">
        <f>IF(E31="","",IF(②選手情報入力!L40="","",IF(I31=1,VLOOKUP(②選手情報入力!L40,種目情報!$A$4:$C$39,3,FALSE),VLOOKUP(②選手情報入力!L40,種目情報!$E$4:$G$40,3,FALSE))))</f>
        <v/>
      </c>
      <c r="W31" t="str">
        <f>IF(E31="","",IF(②選手情報入力!O40="","",IF(I31=1,VLOOKUP(②選手情報入力!O40,種目情報!$A$4:$B$39,2,FALSE),VLOOKUP(②選手情報入力!O40,種目情報!$E$4:$F$40,2,FALSE))))</f>
        <v/>
      </c>
      <c r="X31" t="str">
        <f>IF(E31="","",IF(②選手情報入力!P40="","",②選手情報入力!P40))</f>
        <v/>
      </c>
      <c r="Y31" s="26" t="str">
        <f>IF(E31="","",IF(②選手情報入力!N40="",0,1))</f>
        <v/>
      </c>
      <c r="Z31" t="str">
        <f>IF(E31="","",IF(②選手情報入力!O40="","",IF(I31=1,VLOOKUP(②選手情報入力!O40,種目情報!$A$4:$C$39,3,FALSE),VLOOKUP(②選手情報入力!O40,種目情報!$E$4:$G$40,3,FALSE))))</f>
        <v/>
      </c>
      <c r="AA31" t="str">
        <f>IF(E31="","",IF(②選手情報入力!Q40="","",IF(I31=1,種目情報!$J$4,種目情報!$J$6)))</f>
        <v/>
      </c>
      <c r="AB31" t="str">
        <f>IF(E31="","",IF(②選手情報入力!Q40="","",IF(I31=1,IF(②選手情報入力!$R$6="","",②選手情報入力!$R$6),IF(②選手情報入力!$R$7="","",②選手情報入力!$R$7))))</f>
        <v/>
      </c>
      <c r="AC31" t="str">
        <f>IF(E31="","",IF(②選手情報入力!Q40="","",IF(I31=1,IF(②選手情報入力!$Q$6="",0,1),IF(②選手情報入力!$Q$7="",0,1))))</f>
        <v/>
      </c>
      <c r="AD31" t="str">
        <f>IF(E31="","",IF(②選手情報入力!Q40="","",2))</f>
        <v/>
      </c>
      <c r="AE31" t="str">
        <f>IF(E31="","",IF(②選手情報入力!S40="","",IF(I31=1,種目情報!$J$5,種目情報!$J$7)))</f>
        <v/>
      </c>
      <c r="AF31" t="str">
        <f>IF(E31="","",IF(②選手情報入力!S40="","",IF(I31=1,IF(②選手情報入力!$T$6="","",②選手情報入力!$T$6),IF(②選手情報入力!$T$7="","",②選手情報入力!$T$7))))</f>
        <v/>
      </c>
      <c r="AG31" t="str">
        <f>IF(E31="","",IF(②選手情報入力!S40="","",IF(I31=1,IF(②選手情報入力!$S$6="",0,1),IF(②選手情報入力!$S$7="",0,1))))</f>
        <v/>
      </c>
      <c r="AH31" t="str">
        <f>IF(E31="","",IF(②選手情報入力!S40="","",2))</f>
        <v/>
      </c>
    </row>
    <row r="32" spans="1:34">
      <c r="A32" t="str">
        <f>IF(E32="","",I32*1200000+①団体情報入力!$D$3*1000+②選手情報入力!A41)</f>
        <v/>
      </c>
      <c r="B32" t="str">
        <f>IF(E32="","",①団体情報入力!$D$3)</f>
        <v/>
      </c>
      <c r="D32" t="str">
        <f>IF(E32="","",①団体情報入力!$D$10)</f>
        <v/>
      </c>
      <c r="E32" t="str">
        <f>IF(②選手情報入力!B41="","",②選手情報入力!B41)</f>
        <v/>
      </c>
      <c r="F32" t="str">
        <f>IF(E32="","",②選手情報入力!C41)</f>
        <v/>
      </c>
      <c r="G32" t="str">
        <f>IF(E32="","",②選手情報入力!D41)</f>
        <v/>
      </c>
      <c r="H32" t="str">
        <f t="shared" si="3"/>
        <v/>
      </c>
      <c r="I32" t="str">
        <f>IF(E32="","",IF(②選手情報入力!F41="男",1,2))</f>
        <v/>
      </c>
      <c r="J32" t="str">
        <f>IF(E32="","",IF(②選手情報入力!G41="","",②選手情報入力!G41))</f>
        <v/>
      </c>
      <c r="L32" t="str">
        <f t="shared" si="4"/>
        <v/>
      </c>
      <c r="M32" t="str">
        <f t="shared" si="5"/>
        <v/>
      </c>
      <c r="O32" t="str">
        <f>IF(E32="","",IF(②選手情報入力!I41="","",IF(I32=1,VLOOKUP(②選手情報入力!I41,種目情報!$A$4:$B$135,2,FALSE),VLOOKUP(②選手情報入力!I41,種目情報!$E$4:$F$135,2,FALSE))))</f>
        <v/>
      </c>
      <c r="P32" t="str">
        <f>IF(E32="","",IF(②選手情報入力!J41="","",②選手情報入力!J41))</f>
        <v/>
      </c>
      <c r="Q32" s="26" t="str">
        <f>IF(E32="","",IF(②選手情報入力!H41="",0,1))</f>
        <v/>
      </c>
      <c r="R32" t="str">
        <f>IF(E32="","",IF(②選手情報入力!I41="","",IF(I32=1,VLOOKUP(②選手情報入力!I41,種目情報!$A$4:$C$39,3,FALSE),VLOOKUP(②選手情報入力!I41,種目情報!$E$4:$G$40,3,FALSE))))</f>
        <v/>
      </c>
      <c r="S32" t="str">
        <f>IF(E32="","",IF(②選手情報入力!L41="","",IF(I32=1,VLOOKUP(②選手情報入力!L41,種目情報!$A$4:$B$39,2,FALSE),VLOOKUP(②選手情報入力!L41,種目情報!$E$4:$F$40,2,FALSE))))</f>
        <v/>
      </c>
      <c r="T32" t="str">
        <f>IF(E32="","",IF(②選手情報入力!M41="","",②選手情報入力!M41))</f>
        <v/>
      </c>
      <c r="U32" s="26" t="str">
        <f>IF(E32="","",IF(②選手情報入力!K41="",0,1))</f>
        <v/>
      </c>
      <c r="V32" t="str">
        <f>IF(E32="","",IF(②選手情報入力!L41="","",IF(I32=1,VLOOKUP(②選手情報入力!L41,種目情報!$A$4:$C$39,3,FALSE),VLOOKUP(②選手情報入力!L41,種目情報!$E$4:$G$40,3,FALSE))))</f>
        <v/>
      </c>
      <c r="W32" t="str">
        <f>IF(E32="","",IF(②選手情報入力!O41="","",IF(I32=1,VLOOKUP(②選手情報入力!O41,種目情報!$A$4:$B$39,2,FALSE),VLOOKUP(②選手情報入力!O41,種目情報!$E$4:$F$40,2,FALSE))))</f>
        <v/>
      </c>
      <c r="X32" t="str">
        <f>IF(E32="","",IF(②選手情報入力!P41="","",②選手情報入力!P41))</f>
        <v/>
      </c>
      <c r="Y32" s="26" t="str">
        <f>IF(E32="","",IF(②選手情報入力!N41="",0,1))</f>
        <v/>
      </c>
      <c r="Z32" t="str">
        <f>IF(E32="","",IF(②選手情報入力!O41="","",IF(I32=1,VLOOKUP(②選手情報入力!O41,種目情報!$A$4:$C$39,3,FALSE),VLOOKUP(②選手情報入力!O41,種目情報!$E$4:$G$40,3,FALSE))))</f>
        <v/>
      </c>
      <c r="AA32" t="str">
        <f>IF(E32="","",IF(②選手情報入力!Q41="","",IF(I32=1,種目情報!$J$4,種目情報!$J$6)))</f>
        <v/>
      </c>
      <c r="AB32" t="str">
        <f>IF(E32="","",IF(②選手情報入力!Q41="","",IF(I32=1,IF(②選手情報入力!$R$6="","",②選手情報入力!$R$6),IF(②選手情報入力!$R$7="","",②選手情報入力!$R$7))))</f>
        <v/>
      </c>
      <c r="AC32" t="str">
        <f>IF(E32="","",IF(②選手情報入力!Q41="","",IF(I32=1,IF(②選手情報入力!$Q$6="",0,1),IF(②選手情報入力!$Q$7="",0,1))))</f>
        <v/>
      </c>
      <c r="AD32" t="str">
        <f>IF(E32="","",IF(②選手情報入力!Q41="","",2))</f>
        <v/>
      </c>
      <c r="AE32" t="str">
        <f>IF(E32="","",IF(②選手情報入力!S41="","",IF(I32=1,種目情報!$J$5,種目情報!$J$7)))</f>
        <v/>
      </c>
      <c r="AF32" t="str">
        <f>IF(E32="","",IF(②選手情報入力!S41="","",IF(I32=1,IF(②選手情報入力!$T$6="","",②選手情報入力!$T$6),IF(②選手情報入力!$T$7="","",②選手情報入力!$T$7))))</f>
        <v/>
      </c>
      <c r="AG32" t="str">
        <f>IF(E32="","",IF(②選手情報入力!S41="","",IF(I32=1,IF(②選手情報入力!$S$6="",0,1),IF(②選手情報入力!$S$7="",0,1))))</f>
        <v/>
      </c>
      <c r="AH32" t="str">
        <f>IF(E32="","",IF(②選手情報入力!S41="","",2))</f>
        <v/>
      </c>
    </row>
    <row r="33" spans="1:34">
      <c r="A33" t="str">
        <f>IF(E33="","",I33*1200000+①団体情報入力!$D$3*1000+②選手情報入力!A42)</f>
        <v/>
      </c>
      <c r="B33" t="str">
        <f>IF(E33="","",①団体情報入力!$D$3)</f>
        <v/>
      </c>
      <c r="D33" t="str">
        <f>IF(E33="","",①団体情報入力!$D$10)</f>
        <v/>
      </c>
      <c r="E33" t="str">
        <f>IF(②選手情報入力!B42="","",②選手情報入力!B42)</f>
        <v/>
      </c>
      <c r="F33" t="str">
        <f>IF(E33="","",②選手情報入力!C42)</f>
        <v/>
      </c>
      <c r="G33" t="str">
        <f>IF(E33="","",②選手情報入力!D42)</f>
        <v/>
      </c>
      <c r="H33" t="str">
        <f t="shared" si="3"/>
        <v/>
      </c>
      <c r="I33" t="str">
        <f>IF(E33="","",IF(②選手情報入力!F42="男",1,2))</f>
        <v/>
      </c>
      <c r="J33" t="str">
        <f>IF(E33="","",IF(②選手情報入力!G42="","",②選手情報入力!G42))</f>
        <v/>
      </c>
      <c r="L33" t="str">
        <f t="shared" si="4"/>
        <v/>
      </c>
      <c r="M33" t="str">
        <f t="shared" si="5"/>
        <v/>
      </c>
      <c r="O33" t="str">
        <f>IF(E33="","",IF(②選手情報入力!I42="","",IF(I33=1,VLOOKUP(②選手情報入力!I42,種目情報!$A$4:$B$135,2,FALSE),VLOOKUP(②選手情報入力!I42,種目情報!$E$4:$F$135,2,FALSE))))</f>
        <v/>
      </c>
      <c r="P33" t="str">
        <f>IF(E33="","",IF(②選手情報入力!J42="","",②選手情報入力!J42))</f>
        <v/>
      </c>
      <c r="Q33" s="26" t="str">
        <f>IF(E33="","",IF(②選手情報入力!H42="",0,1))</f>
        <v/>
      </c>
      <c r="R33" t="str">
        <f>IF(E33="","",IF(②選手情報入力!I42="","",IF(I33=1,VLOOKUP(②選手情報入力!I42,種目情報!$A$4:$C$39,3,FALSE),VLOOKUP(②選手情報入力!I42,種目情報!$E$4:$G$40,3,FALSE))))</f>
        <v/>
      </c>
      <c r="S33" t="str">
        <f>IF(E33="","",IF(②選手情報入力!L42="","",IF(I33=1,VLOOKUP(②選手情報入力!L42,種目情報!$A$4:$B$39,2,FALSE),VLOOKUP(②選手情報入力!L42,種目情報!$E$4:$F$40,2,FALSE))))</f>
        <v/>
      </c>
      <c r="T33" t="str">
        <f>IF(E33="","",IF(②選手情報入力!M42="","",②選手情報入力!M42))</f>
        <v/>
      </c>
      <c r="U33" s="26" t="str">
        <f>IF(E33="","",IF(②選手情報入力!K42="",0,1))</f>
        <v/>
      </c>
      <c r="V33" t="str">
        <f>IF(E33="","",IF(②選手情報入力!L42="","",IF(I33=1,VLOOKUP(②選手情報入力!L42,種目情報!$A$4:$C$39,3,FALSE),VLOOKUP(②選手情報入力!L42,種目情報!$E$4:$G$40,3,FALSE))))</f>
        <v/>
      </c>
      <c r="W33" t="str">
        <f>IF(E33="","",IF(②選手情報入力!O42="","",IF(I33=1,VLOOKUP(②選手情報入力!O42,種目情報!$A$4:$B$39,2,FALSE),VLOOKUP(②選手情報入力!O42,種目情報!$E$4:$F$40,2,FALSE))))</f>
        <v/>
      </c>
      <c r="X33" t="str">
        <f>IF(E33="","",IF(②選手情報入力!P42="","",②選手情報入力!P42))</f>
        <v/>
      </c>
      <c r="Y33" s="26" t="str">
        <f>IF(E33="","",IF(②選手情報入力!N42="",0,1))</f>
        <v/>
      </c>
      <c r="Z33" t="str">
        <f>IF(E33="","",IF(②選手情報入力!O42="","",IF(I33=1,VLOOKUP(②選手情報入力!O42,種目情報!$A$4:$C$39,3,FALSE),VLOOKUP(②選手情報入力!O42,種目情報!$E$4:$G$40,3,FALSE))))</f>
        <v/>
      </c>
      <c r="AA33" t="str">
        <f>IF(E33="","",IF(②選手情報入力!Q42="","",IF(I33=1,種目情報!$J$4,種目情報!$J$6)))</f>
        <v/>
      </c>
      <c r="AB33" t="str">
        <f>IF(E33="","",IF(②選手情報入力!Q42="","",IF(I33=1,IF(②選手情報入力!$R$6="","",②選手情報入力!$R$6),IF(②選手情報入力!$R$7="","",②選手情報入力!$R$7))))</f>
        <v/>
      </c>
      <c r="AC33" t="str">
        <f>IF(E33="","",IF(②選手情報入力!Q42="","",IF(I33=1,IF(②選手情報入力!$Q$6="",0,1),IF(②選手情報入力!$Q$7="",0,1))))</f>
        <v/>
      </c>
      <c r="AD33" t="str">
        <f>IF(E33="","",IF(②選手情報入力!Q42="","",2))</f>
        <v/>
      </c>
      <c r="AE33" t="str">
        <f>IF(E33="","",IF(②選手情報入力!S42="","",IF(I33=1,種目情報!$J$5,種目情報!$J$7)))</f>
        <v/>
      </c>
      <c r="AF33" t="str">
        <f>IF(E33="","",IF(②選手情報入力!S42="","",IF(I33=1,IF(②選手情報入力!$T$6="","",②選手情報入力!$T$6),IF(②選手情報入力!$T$7="","",②選手情報入力!$T$7))))</f>
        <v/>
      </c>
      <c r="AG33" t="str">
        <f>IF(E33="","",IF(②選手情報入力!S42="","",IF(I33=1,IF(②選手情報入力!$S$6="",0,1),IF(②選手情報入力!$S$7="",0,1))))</f>
        <v/>
      </c>
      <c r="AH33" t="str">
        <f>IF(E33="","",IF(②選手情報入力!S42="","",2))</f>
        <v/>
      </c>
    </row>
    <row r="34" spans="1:34">
      <c r="A34" t="str">
        <f>IF(E34="","",I34*1200000+①団体情報入力!$D$3*1000+②選手情報入力!A43)</f>
        <v/>
      </c>
      <c r="B34" t="str">
        <f>IF(E34="","",①団体情報入力!$D$3)</f>
        <v/>
      </c>
      <c r="D34" t="str">
        <f>IF(E34="","",①団体情報入力!$D$10)</f>
        <v/>
      </c>
      <c r="E34" t="str">
        <f>IF(②選手情報入力!B43="","",②選手情報入力!B43)</f>
        <v/>
      </c>
      <c r="F34" t="str">
        <f>IF(E34="","",②選手情報入力!C43)</f>
        <v/>
      </c>
      <c r="G34" t="str">
        <f>IF(E34="","",②選手情報入力!D43)</f>
        <v/>
      </c>
      <c r="H34" t="str">
        <f t="shared" si="3"/>
        <v/>
      </c>
      <c r="I34" t="str">
        <f>IF(E34="","",IF(②選手情報入力!F43="男",1,2))</f>
        <v/>
      </c>
      <c r="J34" t="str">
        <f>IF(E34="","",IF(②選手情報入力!G43="","",②選手情報入力!G43))</f>
        <v/>
      </c>
      <c r="L34" t="str">
        <f t="shared" si="4"/>
        <v/>
      </c>
      <c r="M34" t="str">
        <f t="shared" si="5"/>
        <v/>
      </c>
      <c r="O34" t="str">
        <f>IF(E34="","",IF(②選手情報入力!I43="","",IF(I34=1,VLOOKUP(②選手情報入力!I43,種目情報!$A$4:$B$135,2,FALSE),VLOOKUP(②選手情報入力!I43,種目情報!$E$4:$F$135,2,FALSE))))</f>
        <v/>
      </c>
      <c r="P34" t="str">
        <f>IF(E34="","",IF(②選手情報入力!J43="","",②選手情報入力!J43))</f>
        <v/>
      </c>
      <c r="Q34" s="26" t="str">
        <f>IF(E34="","",IF(②選手情報入力!H43="",0,1))</f>
        <v/>
      </c>
      <c r="R34" t="str">
        <f>IF(E34="","",IF(②選手情報入力!I43="","",IF(I34=1,VLOOKUP(②選手情報入力!I43,種目情報!$A$4:$C$39,3,FALSE),VLOOKUP(②選手情報入力!I43,種目情報!$E$4:$G$40,3,FALSE))))</f>
        <v/>
      </c>
      <c r="S34" t="str">
        <f>IF(E34="","",IF(②選手情報入力!L43="","",IF(I34=1,VLOOKUP(②選手情報入力!L43,種目情報!$A$4:$B$39,2,FALSE),VLOOKUP(②選手情報入力!L43,種目情報!$E$4:$F$40,2,FALSE))))</f>
        <v/>
      </c>
      <c r="T34" t="str">
        <f>IF(E34="","",IF(②選手情報入力!M43="","",②選手情報入力!M43))</f>
        <v/>
      </c>
      <c r="U34" s="26" t="str">
        <f>IF(E34="","",IF(②選手情報入力!K43="",0,1))</f>
        <v/>
      </c>
      <c r="V34" t="str">
        <f>IF(E34="","",IF(②選手情報入力!L43="","",IF(I34=1,VLOOKUP(②選手情報入力!L43,種目情報!$A$4:$C$39,3,FALSE),VLOOKUP(②選手情報入力!L43,種目情報!$E$4:$G$40,3,FALSE))))</f>
        <v/>
      </c>
      <c r="W34" t="str">
        <f>IF(E34="","",IF(②選手情報入力!O43="","",IF(I34=1,VLOOKUP(②選手情報入力!O43,種目情報!$A$4:$B$39,2,FALSE),VLOOKUP(②選手情報入力!O43,種目情報!$E$4:$F$40,2,FALSE))))</f>
        <v/>
      </c>
      <c r="X34" t="str">
        <f>IF(E34="","",IF(②選手情報入力!P43="","",②選手情報入力!P43))</f>
        <v/>
      </c>
      <c r="Y34" s="26" t="str">
        <f>IF(E34="","",IF(②選手情報入力!N43="",0,1))</f>
        <v/>
      </c>
      <c r="Z34" t="str">
        <f>IF(E34="","",IF(②選手情報入力!O43="","",IF(I34=1,VLOOKUP(②選手情報入力!O43,種目情報!$A$4:$C$39,3,FALSE),VLOOKUP(②選手情報入力!O43,種目情報!$E$4:$G$40,3,FALSE))))</f>
        <v/>
      </c>
      <c r="AA34" t="str">
        <f>IF(E34="","",IF(②選手情報入力!Q43="","",IF(I34=1,種目情報!$J$4,種目情報!$J$6)))</f>
        <v/>
      </c>
      <c r="AB34" t="str">
        <f>IF(E34="","",IF(②選手情報入力!Q43="","",IF(I34=1,IF(②選手情報入力!$R$6="","",②選手情報入力!$R$6),IF(②選手情報入力!$R$7="","",②選手情報入力!$R$7))))</f>
        <v/>
      </c>
      <c r="AC34" t="str">
        <f>IF(E34="","",IF(②選手情報入力!Q43="","",IF(I34=1,IF(②選手情報入力!$Q$6="",0,1),IF(②選手情報入力!$Q$7="",0,1))))</f>
        <v/>
      </c>
      <c r="AD34" t="str">
        <f>IF(E34="","",IF(②選手情報入力!Q43="","",2))</f>
        <v/>
      </c>
      <c r="AE34" t="str">
        <f>IF(E34="","",IF(②選手情報入力!S43="","",IF(I34=1,種目情報!$J$5,種目情報!$J$7)))</f>
        <v/>
      </c>
      <c r="AF34" t="str">
        <f>IF(E34="","",IF(②選手情報入力!S43="","",IF(I34=1,IF(②選手情報入力!$T$6="","",②選手情報入力!$T$6),IF(②選手情報入力!$T$7="","",②選手情報入力!$T$7))))</f>
        <v/>
      </c>
      <c r="AG34" t="str">
        <f>IF(E34="","",IF(②選手情報入力!S43="","",IF(I34=1,IF(②選手情報入力!$S$6="",0,1),IF(②選手情報入力!$S$7="",0,1))))</f>
        <v/>
      </c>
      <c r="AH34" t="str">
        <f>IF(E34="","",IF(②選手情報入力!S43="","",2))</f>
        <v/>
      </c>
    </row>
    <row r="35" spans="1:34">
      <c r="A35" t="str">
        <f>IF(E35="","",I35*1200000+①団体情報入力!$D$3*1000+②選手情報入力!A44)</f>
        <v/>
      </c>
      <c r="B35" t="str">
        <f>IF(E35="","",①団体情報入力!$D$3)</f>
        <v/>
      </c>
      <c r="D35" t="str">
        <f>IF(E35="","",①団体情報入力!$D$10)</f>
        <v/>
      </c>
      <c r="E35" t="str">
        <f>IF(②選手情報入力!B44="","",②選手情報入力!B44)</f>
        <v/>
      </c>
      <c r="F35" t="str">
        <f>IF(E35="","",②選手情報入力!C44)</f>
        <v/>
      </c>
      <c r="G35" t="str">
        <f>IF(E35="","",②選手情報入力!D44)</f>
        <v/>
      </c>
      <c r="H35" t="str">
        <f t="shared" si="3"/>
        <v/>
      </c>
      <c r="I35" t="str">
        <f>IF(E35="","",IF(②選手情報入力!F44="男",1,2))</f>
        <v/>
      </c>
      <c r="J35" t="str">
        <f>IF(E35="","",IF(②選手情報入力!G44="","",②選手情報入力!G44))</f>
        <v/>
      </c>
      <c r="L35" t="str">
        <f t="shared" si="4"/>
        <v/>
      </c>
      <c r="M35" t="str">
        <f t="shared" si="5"/>
        <v/>
      </c>
      <c r="O35" t="str">
        <f>IF(E35="","",IF(②選手情報入力!I44="","",IF(I35=1,VLOOKUP(②選手情報入力!I44,種目情報!$A$4:$B$135,2,FALSE),VLOOKUP(②選手情報入力!I44,種目情報!$E$4:$F$135,2,FALSE))))</f>
        <v/>
      </c>
      <c r="P35" t="str">
        <f>IF(E35="","",IF(②選手情報入力!J44="","",②選手情報入力!J44))</f>
        <v/>
      </c>
      <c r="Q35" s="26" t="str">
        <f>IF(E35="","",IF(②選手情報入力!H44="",0,1))</f>
        <v/>
      </c>
      <c r="R35" t="str">
        <f>IF(E35="","",IF(②選手情報入力!I44="","",IF(I35=1,VLOOKUP(②選手情報入力!I44,種目情報!$A$4:$C$39,3,FALSE),VLOOKUP(②選手情報入力!I44,種目情報!$E$4:$G$40,3,FALSE))))</f>
        <v/>
      </c>
      <c r="S35" t="str">
        <f>IF(E35="","",IF(②選手情報入力!L44="","",IF(I35=1,VLOOKUP(②選手情報入力!L44,種目情報!$A$4:$B$39,2,FALSE),VLOOKUP(②選手情報入力!L44,種目情報!$E$4:$F$40,2,FALSE))))</f>
        <v/>
      </c>
      <c r="T35" t="str">
        <f>IF(E35="","",IF(②選手情報入力!M44="","",②選手情報入力!M44))</f>
        <v/>
      </c>
      <c r="U35" s="26" t="str">
        <f>IF(E35="","",IF(②選手情報入力!K44="",0,1))</f>
        <v/>
      </c>
      <c r="V35" t="str">
        <f>IF(E35="","",IF(②選手情報入力!L44="","",IF(I35=1,VLOOKUP(②選手情報入力!L44,種目情報!$A$4:$C$39,3,FALSE),VLOOKUP(②選手情報入力!L44,種目情報!$E$4:$G$40,3,FALSE))))</f>
        <v/>
      </c>
      <c r="W35" t="str">
        <f>IF(E35="","",IF(②選手情報入力!O44="","",IF(I35=1,VLOOKUP(②選手情報入力!O44,種目情報!$A$4:$B$39,2,FALSE),VLOOKUP(②選手情報入力!O44,種目情報!$E$4:$F$40,2,FALSE))))</f>
        <v/>
      </c>
      <c r="X35" t="str">
        <f>IF(E35="","",IF(②選手情報入力!P44="","",②選手情報入力!P44))</f>
        <v/>
      </c>
      <c r="Y35" s="26" t="str">
        <f>IF(E35="","",IF(②選手情報入力!N44="",0,1))</f>
        <v/>
      </c>
      <c r="Z35" t="str">
        <f>IF(E35="","",IF(②選手情報入力!O44="","",IF(I35=1,VLOOKUP(②選手情報入力!O44,種目情報!$A$4:$C$39,3,FALSE),VLOOKUP(②選手情報入力!O44,種目情報!$E$4:$G$40,3,FALSE))))</f>
        <v/>
      </c>
      <c r="AA35" t="str">
        <f>IF(E35="","",IF(②選手情報入力!Q44="","",IF(I35=1,種目情報!$J$4,種目情報!$J$6)))</f>
        <v/>
      </c>
      <c r="AB35" t="str">
        <f>IF(E35="","",IF(②選手情報入力!Q44="","",IF(I35=1,IF(②選手情報入力!$R$6="","",②選手情報入力!$R$6),IF(②選手情報入力!$R$7="","",②選手情報入力!$R$7))))</f>
        <v/>
      </c>
      <c r="AC35" t="str">
        <f>IF(E35="","",IF(②選手情報入力!Q44="","",IF(I35=1,IF(②選手情報入力!$Q$6="",0,1),IF(②選手情報入力!$Q$7="",0,1))))</f>
        <v/>
      </c>
      <c r="AD35" t="str">
        <f>IF(E35="","",IF(②選手情報入力!Q44="","",2))</f>
        <v/>
      </c>
      <c r="AE35" t="str">
        <f>IF(E35="","",IF(②選手情報入力!S44="","",IF(I35=1,種目情報!$J$5,種目情報!$J$7)))</f>
        <v/>
      </c>
      <c r="AF35" t="str">
        <f>IF(E35="","",IF(②選手情報入力!S44="","",IF(I35=1,IF(②選手情報入力!$T$6="","",②選手情報入力!$T$6),IF(②選手情報入力!$T$7="","",②選手情報入力!$T$7))))</f>
        <v/>
      </c>
      <c r="AG35" t="str">
        <f>IF(E35="","",IF(②選手情報入力!S44="","",IF(I35=1,IF(②選手情報入力!$S$6="",0,1),IF(②選手情報入力!$S$7="",0,1))))</f>
        <v/>
      </c>
      <c r="AH35" t="str">
        <f>IF(E35="","",IF(②選手情報入力!S44="","",2))</f>
        <v/>
      </c>
    </row>
    <row r="36" spans="1:34">
      <c r="A36" t="str">
        <f>IF(E36="","",I36*1200000+①団体情報入力!$D$3*1000+②選手情報入力!A45)</f>
        <v/>
      </c>
      <c r="B36" t="str">
        <f>IF(E36="","",①団体情報入力!$D$3)</f>
        <v/>
      </c>
      <c r="D36" t="str">
        <f>IF(E36="","",①団体情報入力!$D$10)</f>
        <v/>
      </c>
      <c r="E36" t="str">
        <f>IF(②選手情報入力!B45="","",②選手情報入力!B45)</f>
        <v/>
      </c>
      <c r="F36" t="str">
        <f>IF(E36="","",②選手情報入力!C45)</f>
        <v/>
      </c>
      <c r="G36" t="str">
        <f>IF(E36="","",②選手情報入力!D45)</f>
        <v/>
      </c>
      <c r="H36" t="str">
        <f t="shared" si="3"/>
        <v/>
      </c>
      <c r="I36" t="str">
        <f>IF(E36="","",IF(②選手情報入力!F45="男",1,2))</f>
        <v/>
      </c>
      <c r="J36" t="str">
        <f>IF(E36="","",IF(②選手情報入力!G45="","",②選手情報入力!G45))</f>
        <v/>
      </c>
      <c r="L36" t="str">
        <f t="shared" si="4"/>
        <v/>
      </c>
      <c r="M36" t="str">
        <f t="shared" si="5"/>
        <v/>
      </c>
      <c r="O36" t="str">
        <f>IF(E36="","",IF(②選手情報入力!I45="","",IF(I36=1,VLOOKUP(②選手情報入力!I45,種目情報!$A$4:$B$135,2,FALSE),VLOOKUP(②選手情報入力!I45,種目情報!$E$4:$F$135,2,FALSE))))</f>
        <v/>
      </c>
      <c r="P36" t="str">
        <f>IF(E36="","",IF(②選手情報入力!J45="","",②選手情報入力!J45))</f>
        <v/>
      </c>
      <c r="Q36" s="26" t="str">
        <f>IF(E36="","",IF(②選手情報入力!H45="",0,1))</f>
        <v/>
      </c>
      <c r="R36" t="str">
        <f>IF(E36="","",IF(②選手情報入力!I45="","",IF(I36=1,VLOOKUP(②選手情報入力!I45,種目情報!$A$4:$C$39,3,FALSE),VLOOKUP(②選手情報入力!I45,種目情報!$E$4:$G$40,3,FALSE))))</f>
        <v/>
      </c>
      <c r="S36" t="str">
        <f>IF(E36="","",IF(②選手情報入力!L45="","",IF(I36=1,VLOOKUP(②選手情報入力!L45,種目情報!$A$4:$B$39,2,FALSE),VLOOKUP(②選手情報入力!L45,種目情報!$E$4:$F$40,2,FALSE))))</f>
        <v/>
      </c>
      <c r="T36" t="str">
        <f>IF(E36="","",IF(②選手情報入力!M45="","",②選手情報入力!M45))</f>
        <v/>
      </c>
      <c r="U36" s="26" t="str">
        <f>IF(E36="","",IF(②選手情報入力!K45="",0,1))</f>
        <v/>
      </c>
      <c r="V36" t="str">
        <f>IF(E36="","",IF(②選手情報入力!L45="","",IF(I36=1,VLOOKUP(②選手情報入力!L45,種目情報!$A$4:$C$39,3,FALSE),VLOOKUP(②選手情報入力!L45,種目情報!$E$4:$G$40,3,FALSE))))</f>
        <v/>
      </c>
      <c r="W36" t="str">
        <f>IF(E36="","",IF(②選手情報入力!O45="","",IF(I36=1,VLOOKUP(②選手情報入力!O45,種目情報!$A$4:$B$39,2,FALSE),VLOOKUP(②選手情報入力!O45,種目情報!$E$4:$F$40,2,FALSE))))</f>
        <v/>
      </c>
      <c r="X36" t="str">
        <f>IF(E36="","",IF(②選手情報入力!P45="","",②選手情報入力!P45))</f>
        <v/>
      </c>
      <c r="Y36" s="26" t="str">
        <f>IF(E36="","",IF(②選手情報入力!N45="",0,1))</f>
        <v/>
      </c>
      <c r="Z36" t="str">
        <f>IF(E36="","",IF(②選手情報入力!O45="","",IF(I36=1,VLOOKUP(②選手情報入力!O45,種目情報!$A$4:$C$39,3,FALSE),VLOOKUP(②選手情報入力!O45,種目情報!$E$4:$G$40,3,FALSE))))</f>
        <v/>
      </c>
      <c r="AA36" t="str">
        <f>IF(E36="","",IF(②選手情報入力!Q45="","",IF(I36=1,種目情報!$J$4,種目情報!$J$6)))</f>
        <v/>
      </c>
      <c r="AB36" t="str">
        <f>IF(E36="","",IF(②選手情報入力!Q45="","",IF(I36=1,IF(②選手情報入力!$R$6="","",②選手情報入力!$R$6),IF(②選手情報入力!$R$7="","",②選手情報入力!$R$7))))</f>
        <v/>
      </c>
      <c r="AC36" t="str">
        <f>IF(E36="","",IF(②選手情報入力!Q45="","",IF(I36=1,IF(②選手情報入力!$Q$6="",0,1),IF(②選手情報入力!$Q$7="",0,1))))</f>
        <v/>
      </c>
      <c r="AD36" t="str">
        <f>IF(E36="","",IF(②選手情報入力!Q45="","",2))</f>
        <v/>
      </c>
      <c r="AE36" t="str">
        <f>IF(E36="","",IF(②選手情報入力!S45="","",IF(I36=1,種目情報!$J$5,種目情報!$J$7)))</f>
        <v/>
      </c>
      <c r="AF36" t="str">
        <f>IF(E36="","",IF(②選手情報入力!S45="","",IF(I36=1,IF(②選手情報入力!$T$6="","",②選手情報入力!$T$6),IF(②選手情報入力!$T$7="","",②選手情報入力!$T$7))))</f>
        <v/>
      </c>
      <c r="AG36" t="str">
        <f>IF(E36="","",IF(②選手情報入力!S45="","",IF(I36=1,IF(②選手情報入力!$S$6="",0,1),IF(②選手情報入力!$S$7="",0,1))))</f>
        <v/>
      </c>
      <c r="AH36" t="str">
        <f>IF(E36="","",IF(②選手情報入力!S45="","",2))</f>
        <v/>
      </c>
    </row>
    <row r="37" spans="1:34">
      <c r="A37" t="str">
        <f>IF(E37="","",I37*1200000+①団体情報入力!$D$3*1000+②選手情報入力!A46)</f>
        <v/>
      </c>
      <c r="B37" t="str">
        <f>IF(E37="","",①団体情報入力!$D$3)</f>
        <v/>
      </c>
      <c r="D37" t="str">
        <f>IF(E37="","",①団体情報入力!$D$10)</f>
        <v/>
      </c>
      <c r="E37" t="str">
        <f>IF(②選手情報入力!B46="","",②選手情報入力!B46)</f>
        <v/>
      </c>
      <c r="F37" t="str">
        <f>IF(E37="","",②選手情報入力!C46)</f>
        <v/>
      </c>
      <c r="G37" t="str">
        <f>IF(E37="","",②選手情報入力!D46)</f>
        <v/>
      </c>
      <c r="H37" t="str">
        <f t="shared" si="3"/>
        <v/>
      </c>
      <c r="I37" t="str">
        <f>IF(E37="","",IF(②選手情報入力!F46="男",1,2))</f>
        <v/>
      </c>
      <c r="J37" t="str">
        <f>IF(E37="","",IF(②選手情報入力!G46="","",②選手情報入力!G46))</f>
        <v/>
      </c>
      <c r="L37" t="str">
        <f t="shared" si="4"/>
        <v/>
      </c>
      <c r="M37" t="str">
        <f t="shared" si="5"/>
        <v/>
      </c>
      <c r="O37" t="str">
        <f>IF(E37="","",IF(②選手情報入力!I46="","",IF(I37=1,VLOOKUP(②選手情報入力!I46,種目情報!$A$4:$B$135,2,FALSE),VLOOKUP(②選手情報入力!I46,種目情報!$E$4:$F$135,2,FALSE))))</f>
        <v/>
      </c>
      <c r="P37" t="str">
        <f>IF(E37="","",IF(②選手情報入力!J46="","",②選手情報入力!J46))</f>
        <v/>
      </c>
      <c r="Q37" s="26" t="str">
        <f>IF(E37="","",IF(②選手情報入力!H46="",0,1))</f>
        <v/>
      </c>
      <c r="R37" t="str">
        <f>IF(E37="","",IF(②選手情報入力!I46="","",IF(I37=1,VLOOKUP(②選手情報入力!I46,種目情報!$A$4:$C$39,3,FALSE),VLOOKUP(②選手情報入力!I46,種目情報!$E$4:$G$40,3,FALSE))))</f>
        <v/>
      </c>
      <c r="S37" t="str">
        <f>IF(E37="","",IF(②選手情報入力!L46="","",IF(I37=1,VLOOKUP(②選手情報入力!L46,種目情報!$A$4:$B$39,2,FALSE),VLOOKUP(②選手情報入力!L46,種目情報!$E$4:$F$40,2,FALSE))))</f>
        <v/>
      </c>
      <c r="T37" t="str">
        <f>IF(E37="","",IF(②選手情報入力!M46="","",②選手情報入力!M46))</f>
        <v/>
      </c>
      <c r="U37" s="26" t="str">
        <f>IF(E37="","",IF(②選手情報入力!K46="",0,1))</f>
        <v/>
      </c>
      <c r="V37" t="str">
        <f>IF(E37="","",IF(②選手情報入力!L46="","",IF(I37=1,VLOOKUP(②選手情報入力!L46,種目情報!$A$4:$C$39,3,FALSE),VLOOKUP(②選手情報入力!L46,種目情報!$E$4:$G$40,3,FALSE))))</f>
        <v/>
      </c>
      <c r="W37" t="str">
        <f>IF(E37="","",IF(②選手情報入力!O46="","",IF(I37=1,VLOOKUP(②選手情報入力!O46,種目情報!$A$4:$B$39,2,FALSE),VLOOKUP(②選手情報入力!O46,種目情報!$E$4:$F$40,2,FALSE))))</f>
        <v/>
      </c>
      <c r="X37" t="str">
        <f>IF(E37="","",IF(②選手情報入力!P46="","",②選手情報入力!P46))</f>
        <v/>
      </c>
      <c r="Y37" s="26" t="str">
        <f>IF(E37="","",IF(②選手情報入力!N46="",0,1))</f>
        <v/>
      </c>
      <c r="Z37" t="str">
        <f>IF(E37="","",IF(②選手情報入力!O46="","",IF(I37=1,VLOOKUP(②選手情報入力!O46,種目情報!$A$4:$C$39,3,FALSE),VLOOKUP(②選手情報入力!O46,種目情報!$E$4:$G$40,3,FALSE))))</f>
        <v/>
      </c>
      <c r="AA37" t="str">
        <f>IF(E37="","",IF(②選手情報入力!Q46="","",IF(I37=1,種目情報!$J$4,種目情報!$J$6)))</f>
        <v/>
      </c>
      <c r="AB37" t="str">
        <f>IF(E37="","",IF(②選手情報入力!Q46="","",IF(I37=1,IF(②選手情報入力!$R$6="","",②選手情報入力!$R$6),IF(②選手情報入力!$R$7="","",②選手情報入力!$R$7))))</f>
        <v/>
      </c>
      <c r="AC37" t="str">
        <f>IF(E37="","",IF(②選手情報入力!Q46="","",IF(I37=1,IF(②選手情報入力!$Q$6="",0,1),IF(②選手情報入力!$Q$7="",0,1))))</f>
        <v/>
      </c>
      <c r="AD37" t="str">
        <f>IF(E37="","",IF(②選手情報入力!Q46="","",2))</f>
        <v/>
      </c>
      <c r="AE37" t="str">
        <f>IF(E37="","",IF(②選手情報入力!S46="","",IF(I37=1,種目情報!$J$5,種目情報!$J$7)))</f>
        <v/>
      </c>
      <c r="AF37" t="str">
        <f>IF(E37="","",IF(②選手情報入力!S46="","",IF(I37=1,IF(②選手情報入力!$T$6="","",②選手情報入力!$T$6),IF(②選手情報入力!$T$7="","",②選手情報入力!$T$7))))</f>
        <v/>
      </c>
      <c r="AG37" t="str">
        <f>IF(E37="","",IF(②選手情報入力!S46="","",IF(I37=1,IF(②選手情報入力!$S$6="",0,1),IF(②選手情報入力!$S$7="",0,1))))</f>
        <v/>
      </c>
      <c r="AH37" t="str">
        <f>IF(E37="","",IF(②選手情報入力!S46="","",2))</f>
        <v/>
      </c>
    </row>
    <row r="38" spans="1:34">
      <c r="A38" t="str">
        <f>IF(E38="","",I38*1200000+①団体情報入力!$D$3*1000+②選手情報入力!A47)</f>
        <v/>
      </c>
      <c r="B38" t="str">
        <f>IF(E38="","",①団体情報入力!$D$3)</f>
        <v/>
      </c>
      <c r="D38" t="str">
        <f>IF(E38="","",①団体情報入力!$D$10)</f>
        <v/>
      </c>
      <c r="E38" t="str">
        <f>IF(②選手情報入力!B47="","",②選手情報入力!B47)</f>
        <v/>
      </c>
      <c r="F38" t="str">
        <f>IF(E38="","",②選手情報入力!C47)</f>
        <v/>
      </c>
      <c r="G38" t="str">
        <f>IF(E38="","",②選手情報入力!D47)</f>
        <v/>
      </c>
      <c r="H38" t="str">
        <f t="shared" si="3"/>
        <v/>
      </c>
      <c r="I38" t="str">
        <f>IF(E38="","",IF(②選手情報入力!F47="男",1,2))</f>
        <v/>
      </c>
      <c r="J38" t="str">
        <f>IF(E38="","",IF(②選手情報入力!G47="","",②選手情報入力!G47))</f>
        <v/>
      </c>
      <c r="L38" t="str">
        <f t="shared" si="4"/>
        <v/>
      </c>
      <c r="M38" t="str">
        <f t="shared" si="5"/>
        <v/>
      </c>
      <c r="O38" t="str">
        <f>IF(E38="","",IF(②選手情報入力!I47="","",IF(I38=1,VLOOKUP(②選手情報入力!I47,種目情報!$A$4:$B$135,2,FALSE),VLOOKUP(②選手情報入力!I47,種目情報!$E$4:$F$135,2,FALSE))))</f>
        <v/>
      </c>
      <c r="P38" t="str">
        <f>IF(E38="","",IF(②選手情報入力!J47="","",②選手情報入力!J47))</f>
        <v/>
      </c>
      <c r="Q38" s="26" t="str">
        <f>IF(E38="","",IF(②選手情報入力!H47="",0,1))</f>
        <v/>
      </c>
      <c r="R38" t="str">
        <f>IF(E38="","",IF(②選手情報入力!I47="","",IF(I38=1,VLOOKUP(②選手情報入力!I47,種目情報!$A$4:$C$39,3,FALSE),VLOOKUP(②選手情報入力!I47,種目情報!$E$4:$G$40,3,FALSE))))</f>
        <v/>
      </c>
      <c r="S38" t="str">
        <f>IF(E38="","",IF(②選手情報入力!L47="","",IF(I38=1,VLOOKUP(②選手情報入力!L47,種目情報!$A$4:$B$39,2,FALSE),VLOOKUP(②選手情報入力!L47,種目情報!$E$4:$F$40,2,FALSE))))</f>
        <v/>
      </c>
      <c r="T38" t="str">
        <f>IF(E38="","",IF(②選手情報入力!M47="","",②選手情報入力!M47))</f>
        <v/>
      </c>
      <c r="U38" s="26" t="str">
        <f>IF(E38="","",IF(②選手情報入力!K47="",0,1))</f>
        <v/>
      </c>
      <c r="V38" t="str">
        <f>IF(E38="","",IF(②選手情報入力!L47="","",IF(I38=1,VLOOKUP(②選手情報入力!L47,種目情報!$A$4:$C$39,3,FALSE),VLOOKUP(②選手情報入力!L47,種目情報!$E$4:$G$40,3,FALSE))))</f>
        <v/>
      </c>
      <c r="W38" t="str">
        <f>IF(E38="","",IF(②選手情報入力!O47="","",IF(I38=1,VLOOKUP(②選手情報入力!O47,種目情報!$A$4:$B$39,2,FALSE),VLOOKUP(②選手情報入力!O47,種目情報!$E$4:$F$40,2,FALSE))))</f>
        <v/>
      </c>
      <c r="X38" t="str">
        <f>IF(E38="","",IF(②選手情報入力!P47="","",②選手情報入力!P47))</f>
        <v/>
      </c>
      <c r="Y38" s="26" t="str">
        <f>IF(E38="","",IF(②選手情報入力!N47="",0,1))</f>
        <v/>
      </c>
      <c r="Z38" t="str">
        <f>IF(E38="","",IF(②選手情報入力!O47="","",IF(I38=1,VLOOKUP(②選手情報入力!O47,種目情報!$A$4:$C$39,3,FALSE),VLOOKUP(②選手情報入力!O47,種目情報!$E$4:$G$40,3,FALSE))))</f>
        <v/>
      </c>
      <c r="AA38" t="str">
        <f>IF(E38="","",IF(②選手情報入力!Q47="","",IF(I38=1,種目情報!$J$4,種目情報!$J$6)))</f>
        <v/>
      </c>
      <c r="AB38" t="str">
        <f>IF(E38="","",IF(②選手情報入力!Q47="","",IF(I38=1,IF(②選手情報入力!$R$6="","",②選手情報入力!$R$6),IF(②選手情報入力!$R$7="","",②選手情報入力!$R$7))))</f>
        <v/>
      </c>
      <c r="AC38" t="str">
        <f>IF(E38="","",IF(②選手情報入力!Q47="","",IF(I38=1,IF(②選手情報入力!$Q$6="",0,1),IF(②選手情報入力!$Q$7="",0,1))))</f>
        <v/>
      </c>
      <c r="AD38" t="str">
        <f>IF(E38="","",IF(②選手情報入力!Q47="","",2))</f>
        <v/>
      </c>
      <c r="AE38" t="str">
        <f>IF(E38="","",IF(②選手情報入力!S47="","",IF(I38=1,種目情報!$J$5,種目情報!$J$7)))</f>
        <v/>
      </c>
      <c r="AF38" t="str">
        <f>IF(E38="","",IF(②選手情報入力!S47="","",IF(I38=1,IF(②選手情報入力!$T$6="","",②選手情報入力!$T$6),IF(②選手情報入力!$T$7="","",②選手情報入力!$T$7))))</f>
        <v/>
      </c>
      <c r="AG38" t="str">
        <f>IF(E38="","",IF(②選手情報入力!S47="","",IF(I38=1,IF(②選手情報入力!$S$6="",0,1),IF(②選手情報入力!$S$7="",0,1))))</f>
        <v/>
      </c>
      <c r="AH38" t="str">
        <f>IF(E38="","",IF(②選手情報入力!S47="","",2))</f>
        <v/>
      </c>
    </row>
    <row r="39" spans="1:34">
      <c r="A39" t="str">
        <f>IF(E39="","",I39*1200000+①団体情報入力!$D$3*1000+②選手情報入力!A48)</f>
        <v/>
      </c>
      <c r="B39" t="str">
        <f>IF(E39="","",①団体情報入力!$D$3)</f>
        <v/>
      </c>
      <c r="D39" t="str">
        <f>IF(E39="","",①団体情報入力!$D$10)</f>
        <v/>
      </c>
      <c r="E39" t="str">
        <f>IF(②選手情報入力!B48="","",②選手情報入力!B48)</f>
        <v/>
      </c>
      <c r="F39" t="str">
        <f>IF(E39="","",②選手情報入力!C48)</f>
        <v/>
      </c>
      <c r="G39" t="str">
        <f>IF(E39="","",②選手情報入力!D48)</f>
        <v/>
      </c>
      <c r="H39" t="str">
        <f t="shared" si="3"/>
        <v/>
      </c>
      <c r="I39" t="str">
        <f>IF(E39="","",IF(②選手情報入力!F48="男",1,2))</f>
        <v/>
      </c>
      <c r="J39" t="str">
        <f>IF(E39="","",IF(②選手情報入力!G48="","",②選手情報入力!G48))</f>
        <v/>
      </c>
      <c r="L39" t="str">
        <f t="shared" si="4"/>
        <v/>
      </c>
      <c r="M39" t="str">
        <f t="shared" si="5"/>
        <v/>
      </c>
      <c r="O39" t="str">
        <f>IF(E39="","",IF(②選手情報入力!I48="","",IF(I39=1,VLOOKUP(②選手情報入力!I48,種目情報!$A$4:$B$135,2,FALSE),VLOOKUP(②選手情報入力!I48,種目情報!$E$4:$F$135,2,FALSE))))</f>
        <v/>
      </c>
      <c r="P39" t="str">
        <f>IF(E39="","",IF(②選手情報入力!J48="","",②選手情報入力!J48))</f>
        <v/>
      </c>
      <c r="Q39" s="26" t="str">
        <f>IF(E39="","",IF(②選手情報入力!H48="",0,1))</f>
        <v/>
      </c>
      <c r="R39" t="str">
        <f>IF(E39="","",IF(②選手情報入力!I48="","",IF(I39=1,VLOOKUP(②選手情報入力!I48,種目情報!$A$4:$C$39,3,FALSE),VLOOKUP(②選手情報入力!I48,種目情報!$E$4:$G$40,3,FALSE))))</f>
        <v/>
      </c>
      <c r="S39" t="str">
        <f>IF(E39="","",IF(②選手情報入力!L48="","",IF(I39=1,VLOOKUP(②選手情報入力!L48,種目情報!$A$4:$B$39,2,FALSE),VLOOKUP(②選手情報入力!L48,種目情報!$E$4:$F$40,2,FALSE))))</f>
        <v/>
      </c>
      <c r="T39" t="str">
        <f>IF(E39="","",IF(②選手情報入力!M48="","",②選手情報入力!M48))</f>
        <v/>
      </c>
      <c r="U39" s="26" t="str">
        <f>IF(E39="","",IF(②選手情報入力!K48="",0,1))</f>
        <v/>
      </c>
      <c r="V39" t="str">
        <f>IF(E39="","",IF(②選手情報入力!L48="","",IF(I39=1,VLOOKUP(②選手情報入力!L48,種目情報!$A$4:$C$39,3,FALSE),VLOOKUP(②選手情報入力!L48,種目情報!$E$4:$G$40,3,FALSE))))</f>
        <v/>
      </c>
      <c r="W39" t="str">
        <f>IF(E39="","",IF(②選手情報入力!O48="","",IF(I39=1,VLOOKUP(②選手情報入力!O48,種目情報!$A$4:$B$39,2,FALSE),VLOOKUP(②選手情報入力!O48,種目情報!$E$4:$F$40,2,FALSE))))</f>
        <v/>
      </c>
      <c r="X39" t="str">
        <f>IF(E39="","",IF(②選手情報入力!P48="","",②選手情報入力!P48))</f>
        <v/>
      </c>
      <c r="Y39" s="26" t="str">
        <f>IF(E39="","",IF(②選手情報入力!N48="",0,1))</f>
        <v/>
      </c>
      <c r="Z39" t="str">
        <f>IF(E39="","",IF(②選手情報入力!O48="","",IF(I39=1,VLOOKUP(②選手情報入力!O48,種目情報!$A$4:$C$39,3,FALSE),VLOOKUP(②選手情報入力!O48,種目情報!$E$4:$G$40,3,FALSE))))</f>
        <v/>
      </c>
      <c r="AA39" t="str">
        <f>IF(E39="","",IF(②選手情報入力!Q48="","",IF(I39=1,種目情報!$J$4,種目情報!$J$6)))</f>
        <v/>
      </c>
      <c r="AB39" t="str">
        <f>IF(E39="","",IF(②選手情報入力!Q48="","",IF(I39=1,IF(②選手情報入力!$R$6="","",②選手情報入力!$R$6),IF(②選手情報入力!$R$7="","",②選手情報入力!$R$7))))</f>
        <v/>
      </c>
      <c r="AC39" t="str">
        <f>IF(E39="","",IF(②選手情報入力!Q48="","",IF(I39=1,IF(②選手情報入力!$Q$6="",0,1),IF(②選手情報入力!$Q$7="",0,1))))</f>
        <v/>
      </c>
      <c r="AD39" t="str">
        <f>IF(E39="","",IF(②選手情報入力!Q48="","",2))</f>
        <v/>
      </c>
      <c r="AE39" t="str">
        <f>IF(E39="","",IF(②選手情報入力!S48="","",IF(I39=1,種目情報!$J$5,種目情報!$J$7)))</f>
        <v/>
      </c>
      <c r="AF39" t="str">
        <f>IF(E39="","",IF(②選手情報入力!S48="","",IF(I39=1,IF(②選手情報入力!$T$6="","",②選手情報入力!$T$6),IF(②選手情報入力!$T$7="","",②選手情報入力!$T$7))))</f>
        <v/>
      </c>
      <c r="AG39" t="str">
        <f>IF(E39="","",IF(②選手情報入力!S48="","",IF(I39=1,IF(②選手情報入力!$S$6="",0,1),IF(②選手情報入力!$S$7="",0,1))))</f>
        <v/>
      </c>
      <c r="AH39" t="str">
        <f>IF(E39="","",IF(②選手情報入力!S48="","",2))</f>
        <v/>
      </c>
    </row>
    <row r="40" spans="1:34">
      <c r="A40" t="str">
        <f>IF(E40="","",I40*1200000+①団体情報入力!$D$3*1000+②選手情報入力!A49)</f>
        <v/>
      </c>
      <c r="B40" t="str">
        <f>IF(E40="","",①団体情報入力!$D$3)</f>
        <v/>
      </c>
      <c r="D40" t="str">
        <f>IF(E40="","",①団体情報入力!$D$10)</f>
        <v/>
      </c>
      <c r="E40" t="str">
        <f>IF(②選手情報入力!B49="","",②選手情報入力!B49)</f>
        <v/>
      </c>
      <c r="F40" t="str">
        <f>IF(E40="","",②選手情報入力!C49)</f>
        <v/>
      </c>
      <c r="G40" t="str">
        <f>IF(E40="","",②選手情報入力!D49)</f>
        <v/>
      </c>
      <c r="H40" t="str">
        <f t="shared" si="3"/>
        <v/>
      </c>
      <c r="I40" t="str">
        <f>IF(E40="","",IF(②選手情報入力!F49="男",1,2))</f>
        <v/>
      </c>
      <c r="J40" t="str">
        <f>IF(E40="","",IF(②選手情報入力!G49="","",②選手情報入力!G49))</f>
        <v/>
      </c>
      <c r="L40" t="str">
        <f t="shared" si="4"/>
        <v/>
      </c>
      <c r="M40" t="str">
        <f t="shared" si="5"/>
        <v/>
      </c>
      <c r="O40" t="str">
        <f>IF(E40="","",IF(②選手情報入力!I49="","",IF(I40=1,VLOOKUP(②選手情報入力!I49,種目情報!$A$4:$B$135,2,FALSE),VLOOKUP(②選手情報入力!I49,種目情報!$E$4:$F$135,2,FALSE))))</f>
        <v/>
      </c>
      <c r="P40" t="str">
        <f>IF(E40="","",IF(②選手情報入力!J49="","",②選手情報入力!J49))</f>
        <v/>
      </c>
      <c r="Q40" s="26" t="str">
        <f>IF(E40="","",IF(②選手情報入力!H49="",0,1))</f>
        <v/>
      </c>
      <c r="R40" t="str">
        <f>IF(E40="","",IF(②選手情報入力!I49="","",IF(I40=1,VLOOKUP(②選手情報入力!I49,種目情報!$A$4:$C$39,3,FALSE),VLOOKUP(②選手情報入力!I49,種目情報!$E$4:$G$40,3,FALSE))))</f>
        <v/>
      </c>
      <c r="S40" t="str">
        <f>IF(E40="","",IF(②選手情報入力!L49="","",IF(I40=1,VLOOKUP(②選手情報入力!L49,種目情報!$A$4:$B$39,2,FALSE),VLOOKUP(②選手情報入力!L49,種目情報!$E$4:$F$40,2,FALSE))))</f>
        <v/>
      </c>
      <c r="T40" t="str">
        <f>IF(E40="","",IF(②選手情報入力!M49="","",②選手情報入力!M49))</f>
        <v/>
      </c>
      <c r="U40" s="26" t="str">
        <f>IF(E40="","",IF(②選手情報入力!K49="",0,1))</f>
        <v/>
      </c>
      <c r="V40" t="str">
        <f>IF(E40="","",IF(②選手情報入力!L49="","",IF(I40=1,VLOOKUP(②選手情報入力!L49,種目情報!$A$4:$C$39,3,FALSE),VLOOKUP(②選手情報入力!L49,種目情報!$E$4:$G$40,3,FALSE))))</f>
        <v/>
      </c>
      <c r="W40" t="str">
        <f>IF(E40="","",IF(②選手情報入力!O49="","",IF(I40=1,VLOOKUP(②選手情報入力!O49,種目情報!$A$4:$B$39,2,FALSE),VLOOKUP(②選手情報入力!O49,種目情報!$E$4:$F$40,2,FALSE))))</f>
        <v/>
      </c>
      <c r="X40" t="str">
        <f>IF(E40="","",IF(②選手情報入力!P49="","",②選手情報入力!P49))</f>
        <v/>
      </c>
      <c r="Y40" s="26" t="str">
        <f>IF(E40="","",IF(②選手情報入力!N49="",0,1))</f>
        <v/>
      </c>
      <c r="Z40" t="str">
        <f>IF(E40="","",IF(②選手情報入力!O49="","",IF(I40=1,VLOOKUP(②選手情報入力!O49,種目情報!$A$4:$C$39,3,FALSE),VLOOKUP(②選手情報入力!O49,種目情報!$E$4:$G$40,3,FALSE))))</f>
        <v/>
      </c>
      <c r="AA40" t="str">
        <f>IF(E40="","",IF(②選手情報入力!Q49="","",IF(I40=1,種目情報!$J$4,種目情報!$J$6)))</f>
        <v/>
      </c>
      <c r="AB40" t="str">
        <f>IF(E40="","",IF(②選手情報入力!Q49="","",IF(I40=1,IF(②選手情報入力!$R$6="","",②選手情報入力!$R$6),IF(②選手情報入力!$R$7="","",②選手情報入力!$R$7))))</f>
        <v/>
      </c>
      <c r="AC40" t="str">
        <f>IF(E40="","",IF(②選手情報入力!Q49="","",IF(I40=1,IF(②選手情報入力!$Q$6="",0,1),IF(②選手情報入力!$Q$7="",0,1))))</f>
        <v/>
      </c>
      <c r="AD40" t="str">
        <f>IF(E40="","",IF(②選手情報入力!Q49="","",2))</f>
        <v/>
      </c>
      <c r="AE40" t="str">
        <f>IF(E40="","",IF(②選手情報入力!S49="","",IF(I40=1,種目情報!$J$5,種目情報!$J$7)))</f>
        <v/>
      </c>
      <c r="AF40" t="str">
        <f>IF(E40="","",IF(②選手情報入力!S49="","",IF(I40=1,IF(②選手情報入力!$T$6="","",②選手情報入力!$T$6),IF(②選手情報入力!$T$7="","",②選手情報入力!$T$7))))</f>
        <v/>
      </c>
      <c r="AG40" t="str">
        <f>IF(E40="","",IF(②選手情報入力!S49="","",IF(I40=1,IF(②選手情報入力!$S$6="",0,1),IF(②選手情報入力!$S$7="",0,1))))</f>
        <v/>
      </c>
      <c r="AH40" t="str">
        <f>IF(E40="","",IF(②選手情報入力!S49="","",2))</f>
        <v/>
      </c>
    </row>
    <row r="41" spans="1:34">
      <c r="A41" t="str">
        <f>IF(E41="","",I41*1200000+①団体情報入力!$D$3*1000+②選手情報入力!A50)</f>
        <v/>
      </c>
      <c r="B41" t="str">
        <f>IF(E41="","",①団体情報入力!$D$3)</f>
        <v/>
      </c>
      <c r="D41" t="str">
        <f>IF(E41="","",①団体情報入力!$D$10)</f>
        <v/>
      </c>
      <c r="E41" t="str">
        <f>IF(②選手情報入力!B50="","",②選手情報入力!B50)</f>
        <v/>
      </c>
      <c r="F41" t="str">
        <f>IF(E41="","",②選手情報入力!C50)</f>
        <v/>
      </c>
      <c r="G41" t="str">
        <f>IF(E41="","",②選手情報入力!D50)</f>
        <v/>
      </c>
      <c r="H41" t="str">
        <f t="shared" si="3"/>
        <v/>
      </c>
      <c r="I41" t="str">
        <f>IF(E41="","",IF(②選手情報入力!F50="男",1,2))</f>
        <v/>
      </c>
      <c r="J41" t="str">
        <f>IF(E41="","",IF(②選手情報入力!G50="","",②選手情報入力!G50))</f>
        <v/>
      </c>
      <c r="L41" t="str">
        <f t="shared" si="4"/>
        <v/>
      </c>
      <c r="M41" t="str">
        <f t="shared" si="5"/>
        <v/>
      </c>
      <c r="O41" t="str">
        <f>IF(E41="","",IF(②選手情報入力!I50="","",IF(I41=1,VLOOKUP(②選手情報入力!I50,種目情報!$A$4:$B$135,2,FALSE),VLOOKUP(②選手情報入力!I50,種目情報!$E$4:$F$135,2,FALSE))))</f>
        <v/>
      </c>
      <c r="P41" t="str">
        <f>IF(E41="","",IF(②選手情報入力!J50="","",②選手情報入力!J50))</f>
        <v/>
      </c>
      <c r="Q41" s="26" t="str">
        <f>IF(E41="","",IF(②選手情報入力!H50="",0,1))</f>
        <v/>
      </c>
      <c r="R41" t="str">
        <f>IF(E41="","",IF(②選手情報入力!I50="","",IF(I41=1,VLOOKUP(②選手情報入力!I50,種目情報!$A$4:$C$39,3,FALSE),VLOOKUP(②選手情報入力!I50,種目情報!$E$4:$G$40,3,FALSE))))</f>
        <v/>
      </c>
      <c r="S41" t="str">
        <f>IF(E41="","",IF(②選手情報入力!L50="","",IF(I41=1,VLOOKUP(②選手情報入力!L50,種目情報!$A$4:$B$39,2,FALSE),VLOOKUP(②選手情報入力!L50,種目情報!$E$4:$F$40,2,FALSE))))</f>
        <v/>
      </c>
      <c r="T41" t="str">
        <f>IF(E41="","",IF(②選手情報入力!M50="","",②選手情報入力!M50))</f>
        <v/>
      </c>
      <c r="U41" s="26" t="str">
        <f>IF(E41="","",IF(②選手情報入力!K50="",0,1))</f>
        <v/>
      </c>
      <c r="V41" t="str">
        <f>IF(E41="","",IF(②選手情報入力!L50="","",IF(I41=1,VLOOKUP(②選手情報入力!L50,種目情報!$A$4:$C$39,3,FALSE),VLOOKUP(②選手情報入力!L50,種目情報!$E$4:$G$40,3,FALSE))))</f>
        <v/>
      </c>
      <c r="W41" t="str">
        <f>IF(E41="","",IF(②選手情報入力!O50="","",IF(I41=1,VLOOKUP(②選手情報入力!O50,種目情報!$A$4:$B$39,2,FALSE),VLOOKUP(②選手情報入力!O50,種目情報!$E$4:$F$40,2,FALSE))))</f>
        <v/>
      </c>
      <c r="X41" t="str">
        <f>IF(E41="","",IF(②選手情報入力!P50="","",②選手情報入力!P50))</f>
        <v/>
      </c>
      <c r="Y41" s="26" t="str">
        <f>IF(E41="","",IF(②選手情報入力!N50="",0,1))</f>
        <v/>
      </c>
      <c r="Z41" t="str">
        <f>IF(E41="","",IF(②選手情報入力!O50="","",IF(I41=1,VLOOKUP(②選手情報入力!O50,種目情報!$A$4:$C$39,3,FALSE),VLOOKUP(②選手情報入力!O50,種目情報!$E$4:$G$40,3,FALSE))))</f>
        <v/>
      </c>
      <c r="AA41" t="str">
        <f>IF(E41="","",IF(②選手情報入力!Q50="","",IF(I41=1,種目情報!$J$4,種目情報!$J$6)))</f>
        <v/>
      </c>
      <c r="AB41" t="str">
        <f>IF(E41="","",IF(②選手情報入力!Q50="","",IF(I41=1,IF(②選手情報入力!$R$6="","",②選手情報入力!$R$6),IF(②選手情報入力!$R$7="","",②選手情報入力!$R$7))))</f>
        <v/>
      </c>
      <c r="AC41" t="str">
        <f>IF(E41="","",IF(②選手情報入力!Q50="","",IF(I41=1,IF(②選手情報入力!$Q$6="",0,1),IF(②選手情報入力!$Q$7="",0,1))))</f>
        <v/>
      </c>
      <c r="AD41" t="str">
        <f>IF(E41="","",IF(②選手情報入力!Q50="","",2))</f>
        <v/>
      </c>
      <c r="AE41" t="str">
        <f>IF(E41="","",IF(②選手情報入力!S50="","",IF(I41=1,種目情報!$J$5,種目情報!$J$7)))</f>
        <v/>
      </c>
      <c r="AF41" t="str">
        <f>IF(E41="","",IF(②選手情報入力!S50="","",IF(I41=1,IF(②選手情報入力!$T$6="","",②選手情報入力!$T$6),IF(②選手情報入力!$T$7="","",②選手情報入力!$T$7))))</f>
        <v/>
      </c>
      <c r="AG41" t="str">
        <f>IF(E41="","",IF(②選手情報入力!S50="","",IF(I41=1,IF(②選手情報入力!$S$6="",0,1),IF(②選手情報入力!$S$7="",0,1))))</f>
        <v/>
      </c>
      <c r="AH41" t="str">
        <f>IF(E41="","",IF(②選手情報入力!S50="","",2))</f>
        <v/>
      </c>
    </row>
    <row r="42" spans="1:34">
      <c r="A42" t="str">
        <f>IF(E42="","",I42*1200000+①団体情報入力!$D$3*1000+②選手情報入力!A51)</f>
        <v/>
      </c>
      <c r="B42" t="str">
        <f>IF(E42="","",①団体情報入力!$D$3)</f>
        <v/>
      </c>
      <c r="D42" t="str">
        <f>IF(E42="","",①団体情報入力!$D$10)</f>
        <v/>
      </c>
      <c r="E42" t="str">
        <f>IF(②選手情報入力!B51="","",②選手情報入力!B51)</f>
        <v/>
      </c>
      <c r="F42" t="str">
        <f>IF(E42="","",②選手情報入力!C51)</f>
        <v/>
      </c>
      <c r="G42" t="str">
        <f>IF(E42="","",②選手情報入力!D51)</f>
        <v/>
      </c>
      <c r="H42" t="str">
        <f t="shared" si="3"/>
        <v/>
      </c>
      <c r="I42" t="str">
        <f>IF(E42="","",IF(②選手情報入力!F51="男",1,2))</f>
        <v/>
      </c>
      <c r="J42" t="str">
        <f>IF(E42="","",IF(②選手情報入力!G51="","",②選手情報入力!G51))</f>
        <v/>
      </c>
      <c r="L42" t="str">
        <f t="shared" si="4"/>
        <v/>
      </c>
      <c r="M42" t="str">
        <f t="shared" si="5"/>
        <v/>
      </c>
      <c r="O42" t="str">
        <f>IF(E42="","",IF(②選手情報入力!I51="","",IF(I42=1,VLOOKUP(②選手情報入力!I51,種目情報!$A$4:$B$135,2,FALSE),VLOOKUP(②選手情報入力!I51,種目情報!$E$4:$F$135,2,FALSE))))</f>
        <v/>
      </c>
      <c r="P42" t="str">
        <f>IF(E42="","",IF(②選手情報入力!J51="","",②選手情報入力!J51))</f>
        <v/>
      </c>
      <c r="Q42" s="26" t="str">
        <f>IF(E42="","",IF(②選手情報入力!H51="",0,1))</f>
        <v/>
      </c>
      <c r="R42" t="str">
        <f>IF(E42="","",IF(②選手情報入力!I51="","",IF(I42=1,VLOOKUP(②選手情報入力!I51,種目情報!$A$4:$C$39,3,FALSE),VLOOKUP(②選手情報入力!I51,種目情報!$E$4:$G$40,3,FALSE))))</f>
        <v/>
      </c>
      <c r="S42" t="str">
        <f>IF(E42="","",IF(②選手情報入力!L51="","",IF(I42=1,VLOOKUP(②選手情報入力!L51,種目情報!$A$4:$B$39,2,FALSE),VLOOKUP(②選手情報入力!L51,種目情報!$E$4:$F$40,2,FALSE))))</f>
        <v/>
      </c>
      <c r="T42" t="str">
        <f>IF(E42="","",IF(②選手情報入力!M51="","",②選手情報入力!M51))</f>
        <v/>
      </c>
      <c r="U42" s="26" t="str">
        <f>IF(E42="","",IF(②選手情報入力!K51="",0,1))</f>
        <v/>
      </c>
      <c r="V42" t="str">
        <f>IF(E42="","",IF(②選手情報入力!L51="","",IF(I42=1,VLOOKUP(②選手情報入力!L51,種目情報!$A$4:$C$39,3,FALSE),VLOOKUP(②選手情報入力!L51,種目情報!$E$4:$G$40,3,FALSE))))</f>
        <v/>
      </c>
      <c r="W42" t="str">
        <f>IF(E42="","",IF(②選手情報入力!O51="","",IF(I42=1,VLOOKUP(②選手情報入力!O51,種目情報!$A$4:$B$39,2,FALSE),VLOOKUP(②選手情報入力!O51,種目情報!$E$4:$F$40,2,FALSE))))</f>
        <v/>
      </c>
      <c r="X42" t="str">
        <f>IF(E42="","",IF(②選手情報入力!P51="","",②選手情報入力!P51))</f>
        <v/>
      </c>
      <c r="Y42" s="26" t="str">
        <f>IF(E42="","",IF(②選手情報入力!N51="",0,1))</f>
        <v/>
      </c>
      <c r="Z42" t="str">
        <f>IF(E42="","",IF(②選手情報入力!O51="","",IF(I42=1,VLOOKUP(②選手情報入力!O51,種目情報!$A$4:$C$39,3,FALSE),VLOOKUP(②選手情報入力!O51,種目情報!$E$4:$G$40,3,FALSE))))</f>
        <v/>
      </c>
      <c r="AA42" t="str">
        <f>IF(E42="","",IF(②選手情報入力!Q51="","",IF(I42=1,種目情報!$J$4,種目情報!$J$6)))</f>
        <v/>
      </c>
      <c r="AB42" t="str">
        <f>IF(E42="","",IF(②選手情報入力!Q51="","",IF(I42=1,IF(②選手情報入力!$R$6="","",②選手情報入力!$R$6),IF(②選手情報入力!$R$7="","",②選手情報入力!$R$7))))</f>
        <v/>
      </c>
      <c r="AC42" t="str">
        <f>IF(E42="","",IF(②選手情報入力!Q51="","",IF(I42=1,IF(②選手情報入力!$Q$6="",0,1),IF(②選手情報入力!$Q$7="",0,1))))</f>
        <v/>
      </c>
      <c r="AD42" t="str">
        <f>IF(E42="","",IF(②選手情報入力!Q51="","",2))</f>
        <v/>
      </c>
      <c r="AE42" t="str">
        <f>IF(E42="","",IF(②選手情報入力!S51="","",IF(I42=1,種目情報!$J$5,種目情報!$J$7)))</f>
        <v/>
      </c>
      <c r="AF42" t="str">
        <f>IF(E42="","",IF(②選手情報入力!S51="","",IF(I42=1,IF(②選手情報入力!$T$6="","",②選手情報入力!$T$6),IF(②選手情報入力!$T$7="","",②選手情報入力!$T$7))))</f>
        <v/>
      </c>
      <c r="AG42" t="str">
        <f>IF(E42="","",IF(②選手情報入力!S51="","",IF(I42=1,IF(②選手情報入力!$S$6="",0,1),IF(②選手情報入力!$S$7="",0,1))))</f>
        <v/>
      </c>
      <c r="AH42" t="str">
        <f>IF(E42="","",IF(②選手情報入力!S51="","",2))</f>
        <v/>
      </c>
    </row>
    <row r="43" spans="1:34">
      <c r="A43" t="str">
        <f>IF(E43="","",I43*1200000+①団体情報入力!$D$3*1000+②選手情報入力!A52)</f>
        <v/>
      </c>
      <c r="B43" t="str">
        <f>IF(E43="","",①団体情報入力!$D$3)</f>
        <v/>
      </c>
      <c r="D43" t="str">
        <f>IF(E43="","",①団体情報入力!$D$10)</f>
        <v/>
      </c>
      <c r="E43" t="str">
        <f>IF(②選手情報入力!B52="","",②選手情報入力!B52)</f>
        <v/>
      </c>
      <c r="F43" t="str">
        <f>IF(E43="","",②選手情報入力!C52)</f>
        <v/>
      </c>
      <c r="G43" t="str">
        <f>IF(E43="","",②選手情報入力!D52)</f>
        <v/>
      </c>
      <c r="H43" t="str">
        <f t="shared" si="3"/>
        <v/>
      </c>
      <c r="I43" t="str">
        <f>IF(E43="","",IF(②選手情報入力!F52="男",1,2))</f>
        <v/>
      </c>
      <c r="J43" t="str">
        <f>IF(E43="","",IF(②選手情報入力!G52="","",②選手情報入力!G52))</f>
        <v/>
      </c>
      <c r="L43" t="str">
        <f t="shared" si="4"/>
        <v/>
      </c>
      <c r="M43" t="str">
        <f t="shared" si="5"/>
        <v/>
      </c>
      <c r="O43" t="str">
        <f>IF(E43="","",IF(②選手情報入力!I52="","",IF(I43=1,VLOOKUP(②選手情報入力!I52,種目情報!$A$4:$B$135,2,FALSE),VLOOKUP(②選手情報入力!I52,種目情報!$E$4:$F$135,2,FALSE))))</f>
        <v/>
      </c>
      <c r="P43" t="str">
        <f>IF(E43="","",IF(②選手情報入力!J52="","",②選手情報入力!J52))</f>
        <v/>
      </c>
      <c r="Q43" s="26" t="str">
        <f>IF(E43="","",IF(②選手情報入力!H52="",0,1))</f>
        <v/>
      </c>
      <c r="R43" t="str">
        <f>IF(E43="","",IF(②選手情報入力!I52="","",IF(I43=1,VLOOKUP(②選手情報入力!I52,種目情報!$A$4:$C$39,3,FALSE),VLOOKUP(②選手情報入力!I52,種目情報!$E$4:$G$40,3,FALSE))))</f>
        <v/>
      </c>
      <c r="S43" t="str">
        <f>IF(E43="","",IF(②選手情報入力!L52="","",IF(I43=1,VLOOKUP(②選手情報入力!L52,種目情報!$A$4:$B$39,2,FALSE),VLOOKUP(②選手情報入力!L52,種目情報!$E$4:$F$40,2,FALSE))))</f>
        <v/>
      </c>
      <c r="T43" t="str">
        <f>IF(E43="","",IF(②選手情報入力!M52="","",②選手情報入力!M52))</f>
        <v/>
      </c>
      <c r="U43" s="26" t="str">
        <f>IF(E43="","",IF(②選手情報入力!K52="",0,1))</f>
        <v/>
      </c>
      <c r="V43" t="str">
        <f>IF(E43="","",IF(②選手情報入力!L52="","",IF(I43=1,VLOOKUP(②選手情報入力!L52,種目情報!$A$4:$C$39,3,FALSE),VLOOKUP(②選手情報入力!L52,種目情報!$E$4:$G$40,3,FALSE))))</f>
        <v/>
      </c>
      <c r="W43" t="str">
        <f>IF(E43="","",IF(②選手情報入力!O52="","",IF(I43=1,VLOOKUP(②選手情報入力!O52,種目情報!$A$4:$B$39,2,FALSE),VLOOKUP(②選手情報入力!O52,種目情報!$E$4:$F$40,2,FALSE))))</f>
        <v/>
      </c>
      <c r="X43" t="str">
        <f>IF(E43="","",IF(②選手情報入力!P52="","",②選手情報入力!P52))</f>
        <v/>
      </c>
      <c r="Y43" s="26" t="str">
        <f>IF(E43="","",IF(②選手情報入力!N52="",0,1))</f>
        <v/>
      </c>
      <c r="Z43" t="str">
        <f>IF(E43="","",IF(②選手情報入力!O52="","",IF(I43=1,VLOOKUP(②選手情報入力!O52,種目情報!$A$4:$C$39,3,FALSE),VLOOKUP(②選手情報入力!O52,種目情報!$E$4:$G$40,3,FALSE))))</f>
        <v/>
      </c>
      <c r="AA43" t="str">
        <f>IF(E43="","",IF(②選手情報入力!Q52="","",IF(I43=1,種目情報!$J$4,種目情報!$J$6)))</f>
        <v/>
      </c>
      <c r="AB43" t="str">
        <f>IF(E43="","",IF(②選手情報入力!Q52="","",IF(I43=1,IF(②選手情報入力!$R$6="","",②選手情報入力!$R$6),IF(②選手情報入力!$R$7="","",②選手情報入力!$R$7))))</f>
        <v/>
      </c>
      <c r="AC43" t="str">
        <f>IF(E43="","",IF(②選手情報入力!Q52="","",IF(I43=1,IF(②選手情報入力!$Q$6="",0,1),IF(②選手情報入力!$Q$7="",0,1))))</f>
        <v/>
      </c>
      <c r="AD43" t="str">
        <f>IF(E43="","",IF(②選手情報入力!Q52="","",2))</f>
        <v/>
      </c>
      <c r="AE43" t="str">
        <f>IF(E43="","",IF(②選手情報入力!S52="","",IF(I43=1,種目情報!$J$5,種目情報!$J$7)))</f>
        <v/>
      </c>
      <c r="AF43" t="str">
        <f>IF(E43="","",IF(②選手情報入力!S52="","",IF(I43=1,IF(②選手情報入力!$T$6="","",②選手情報入力!$T$6),IF(②選手情報入力!$T$7="","",②選手情報入力!$T$7))))</f>
        <v/>
      </c>
      <c r="AG43" t="str">
        <f>IF(E43="","",IF(②選手情報入力!S52="","",IF(I43=1,IF(②選手情報入力!$S$6="",0,1),IF(②選手情報入力!$S$7="",0,1))))</f>
        <v/>
      </c>
      <c r="AH43" t="str">
        <f>IF(E43="","",IF(②選手情報入力!S52="","",2))</f>
        <v/>
      </c>
    </row>
    <row r="44" spans="1:34">
      <c r="A44" t="str">
        <f>IF(E44="","",I44*1200000+①団体情報入力!$D$3*1000+②選手情報入力!A53)</f>
        <v/>
      </c>
      <c r="B44" t="str">
        <f>IF(E44="","",①団体情報入力!$D$3)</f>
        <v/>
      </c>
      <c r="D44" t="str">
        <f>IF(E44="","",①団体情報入力!$D$10)</f>
        <v/>
      </c>
      <c r="E44" t="str">
        <f>IF(②選手情報入力!B53="","",②選手情報入力!B53)</f>
        <v/>
      </c>
      <c r="F44" t="str">
        <f>IF(E44="","",②選手情報入力!C53)</f>
        <v/>
      </c>
      <c r="G44" t="str">
        <f>IF(E44="","",②選手情報入力!D53)</f>
        <v/>
      </c>
      <c r="H44" t="str">
        <f t="shared" si="3"/>
        <v/>
      </c>
      <c r="I44" t="str">
        <f>IF(E44="","",IF(②選手情報入力!F53="男",1,2))</f>
        <v/>
      </c>
      <c r="J44" t="str">
        <f>IF(E44="","",IF(②選手情報入力!G53="","",②選手情報入力!G53))</f>
        <v/>
      </c>
      <c r="L44" t="str">
        <f t="shared" si="4"/>
        <v/>
      </c>
      <c r="M44" t="str">
        <f t="shared" si="5"/>
        <v/>
      </c>
      <c r="O44" t="str">
        <f>IF(E44="","",IF(②選手情報入力!I53="","",IF(I44=1,VLOOKUP(②選手情報入力!I53,種目情報!$A$4:$B$135,2,FALSE),VLOOKUP(②選手情報入力!I53,種目情報!$E$4:$F$135,2,FALSE))))</f>
        <v/>
      </c>
      <c r="P44" t="str">
        <f>IF(E44="","",IF(②選手情報入力!J53="","",②選手情報入力!J53))</f>
        <v/>
      </c>
      <c r="Q44" s="26" t="str">
        <f>IF(E44="","",IF(②選手情報入力!H53="",0,1))</f>
        <v/>
      </c>
      <c r="R44" t="str">
        <f>IF(E44="","",IF(②選手情報入力!I53="","",IF(I44=1,VLOOKUP(②選手情報入力!I53,種目情報!$A$4:$C$39,3,FALSE),VLOOKUP(②選手情報入力!I53,種目情報!$E$4:$G$40,3,FALSE))))</f>
        <v/>
      </c>
      <c r="S44" t="str">
        <f>IF(E44="","",IF(②選手情報入力!L53="","",IF(I44=1,VLOOKUP(②選手情報入力!L53,種目情報!$A$4:$B$39,2,FALSE),VLOOKUP(②選手情報入力!L53,種目情報!$E$4:$F$40,2,FALSE))))</f>
        <v/>
      </c>
      <c r="T44" t="str">
        <f>IF(E44="","",IF(②選手情報入力!M53="","",②選手情報入力!M53))</f>
        <v/>
      </c>
      <c r="U44" s="26" t="str">
        <f>IF(E44="","",IF(②選手情報入力!K53="",0,1))</f>
        <v/>
      </c>
      <c r="V44" t="str">
        <f>IF(E44="","",IF(②選手情報入力!L53="","",IF(I44=1,VLOOKUP(②選手情報入力!L53,種目情報!$A$4:$C$39,3,FALSE),VLOOKUP(②選手情報入力!L53,種目情報!$E$4:$G$40,3,FALSE))))</f>
        <v/>
      </c>
      <c r="W44" t="str">
        <f>IF(E44="","",IF(②選手情報入力!O53="","",IF(I44=1,VLOOKUP(②選手情報入力!O53,種目情報!$A$4:$B$39,2,FALSE),VLOOKUP(②選手情報入力!O53,種目情報!$E$4:$F$40,2,FALSE))))</f>
        <v/>
      </c>
      <c r="X44" t="str">
        <f>IF(E44="","",IF(②選手情報入力!P53="","",②選手情報入力!P53))</f>
        <v/>
      </c>
      <c r="Y44" s="26" t="str">
        <f>IF(E44="","",IF(②選手情報入力!N53="",0,1))</f>
        <v/>
      </c>
      <c r="Z44" t="str">
        <f>IF(E44="","",IF(②選手情報入力!O53="","",IF(I44=1,VLOOKUP(②選手情報入力!O53,種目情報!$A$4:$C$39,3,FALSE),VLOOKUP(②選手情報入力!O53,種目情報!$E$4:$G$40,3,FALSE))))</f>
        <v/>
      </c>
      <c r="AA44" t="str">
        <f>IF(E44="","",IF(②選手情報入力!Q53="","",IF(I44=1,種目情報!$J$4,種目情報!$J$6)))</f>
        <v/>
      </c>
      <c r="AB44" t="str">
        <f>IF(E44="","",IF(②選手情報入力!Q53="","",IF(I44=1,IF(②選手情報入力!$R$6="","",②選手情報入力!$R$6),IF(②選手情報入力!$R$7="","",②選手情報入力!$R$7))))</f>
        <v/>
      </c>
      <c r="AC44" t="str">
        <f>IF(E44="","",IF(②選手情報入力!Q53="","",IF(I44=1,IF(②選手情報入力!$Q$6="",0,1),IF(②選手情報入力!$Q$7="",0,1))))</f>
        <v/>
      </c>
      <c r="AD44" t="str">
        <f>IF(E44="","",IF(②選手情報入力!Q53="","",2))</f>
        <v/>
      </c>
      <c r="AE44" t="str">
        <f>IF(E44="","",IF(②選手情報入力!S53="","",IF(I44=1,種目情報!$J$5,種目情報!$J$7)))</f>
        <v/>
      </c>
      <c r="AF44" t="str">
        <f>IF(E44="","",IF(②選手情報入力!S53="","",IF(I44=1,IF(②選手情報入力!$T$6="","",②選手情報入力!$T$6),IF(②選手情報入力!$T$7="","",②選手情報入力!$T$7))))</f>
        <v/>
      </c>
      <c r="AG44" t="str">
        <f>IF(E44="","",IF(②選手情報入力!S53="","",IF(I44=1,IF(②選手情報入力!$S$6="",0,1),IF(②選手情報入力!$S$7="",0,1))))</f>
        <v/>
      </c>
      <c r="AH44" t="str">
        <f>IF(E44="","",IF(②選手情報入力!S53="","",2))</f>
        <v/>
      </c>
    </row>
    <row r="45" spans="1:34">
      <c r="A45" t="str">
        <f>IF(E45="","",I45*1200000+①団体情報入力!$D$3*1000+②選手情報入力!A54)</f>
        <v/>
      </c>
      <c r="B45" t="str">
        <f>IF(E45="","",①団体情報入力!$D$3)</f>
        <v/>
      </c>
      <c r="D45" t="str">
        <f>IF(E45="","",①団体情報入力!$D$10)</f>
        <v/>
      </c>
      <c r="E45" t="str">
        <f>IF(②選手情報入力!B54="","",②選手情報入力!B54)</f>
        <v/>
      </c>
      <c r="F45" t="str">
        <f>IF(E45="","",②選手情報入力!C54)</f>
        <v/>
      </c>
      <c r="G45" t="str">
        <f>IF(E45="","",②選手情報入力!D54)</f>
        <v/>
      </c>
      <c r="H45" t="str">
        <f t="shared" si="3"/>
        <v/>
      </c>
      <c r="I45" t="str">
        <f>IF(E45="","",IF(②選手情報入力!F54="男",1,2))</f>
        <v/>
      </c>
      <c r="J45" t="str">
        <f>IF(E45="","",IF(②選手情報入力!G54="","",②選手情報入力!G54))</f>
        <v/>
      </c>
      <c r="L45" t="str">
        <f t="shared" si="4"/>
        <v/>
      </c>
      <c r="M45" t="str">
        <f t="shared" si="5"/>
        <v/>
      </c>
      <c r="O45" t="str">
        <f>IF(E45="","",IF(②選手情報入力!I54="","",IF(I45=1,VLOOKUP(②選手情報入力!I54,種目情報!$A$4:$B$135,2,FALSE),VLOOKUP(②選手情報入力!I54,種目情報!$E$4:$F$135,2,FALSE))))</f>
        <v/>
      </c>
      <c r="P45" t="str">
        <f>IF(E45="","",IF(②選手情報入力!J54="","",②選手情報入力!J54))</f>
        <v/>
      </c>
      <c r="Q45" s="26" t="str">
        <f>IF(E45="","",IF(②選手情報入力!H54="",0,1))</f>
        <v/>
      </c>
      <c r="R45" t="str">
        <f>IF(E45="","",IF(②選手情報入力!I54="","",IF(I45=1,VLOOKUP(②選手情報入力!I54,種目情報!$A$4:$C$39,3,FALSE),VLOOKUP(②選手情報入力!I54,種目情報!$E$4:$G$40,3,FALSE))))</f>
        <v/>
      </c>
      <c r="S45" t="str">
        <f>IF(E45="","",IF(②選手情報入力!L54="","",IF(I45=1,VLOOKUP(②選手情報入力!L54,種目情報!$A$4:$B$39,2,FALSE),VLOOKUP(②選手情報入力!L54,種目情報!$E$4:$F$40,2,FALSE))))</f>
        <v/>
      </c>
      <c r="T45" t="str">
        <f>IF(E45="","",IF(②選手情報入力!M54="","",②選手情報入力!M54))</f>
        <v/>
      </c>
      <c r="U45" s="26" t="str">
        <f>IF(E45="","",IF(②選手情報入力!K54="",0,1))</f>
        <v/>
      </c>
      <c r="V45" t="str">
        <f>IF(E45="","",IF(②選手情報入力!L54="","",IF(I45=1,VLOOKUP(②選手情報入力!L54,種目情報!$A$4:$C$39,3,FALSE),VLOOKUP(②選手情報入力!L54,種目情報!$E$4:$G$40,3,FALSE))))</f>
        <v/>
      </c>
      <c r="W45" t="str">
        <f>IF(E45="","",IF(②選手情報入力!O54="","",IF(I45=1,VLOOKUP(②選手情報入力!O54,種目情報!$A$4:$B$39,2,FALSE),VLOOKUP(②選手情報入力!O54,種目情報!$E$4:$F$40,2,FALSE))))</f>
        <v/>
      </c>
      <c r="X45" t="str">
        <f>IF(E45="","",IF(②選手情報入力!P54="","",②選手情報入力!P54))</f>
        <v/>
      </c>
      <c r="Y45" s="26" t="str">
        <f>IF(E45="","",IF(②選手情報入力!N54="",0,1))</f>
        <v/>
      </c>
      <c r="Z45" t="str">
        <f>IF(E45="","",IF(②選手情報入力!O54="","",IF(I45=1,VLOOKUP(②選手情報入力!O54,種目情報!$A$4:$C$39,3,FALSE),VLOOKUP(②選手情報入力!O54,種目情報!$E$4:$G$40,3,FALSE))))</f>
        <v/>
      </c>
      <c r="AA45" t="str">
        <f>IF(E45="","",IF(②選手情報入力!Q54="","",IF(I45=1,種目情報!$J$4,種目情報!$J$6)))</f>
        <v/>
      </c>
      <c r="AB45" t="str">
        <f>IF(E45="","",IF(②選手情報入力!Q54="","",IF(I45=1,IF(②選手情報入力!$R$6="","",②選手情報入力!$R$6),IF(②選手情報入力!$R$7="","",②選手情報入力!$R$7))))</f>
        <v/>
      </c>
      <c r="AC45" t="str">
        <f>IF(E45="","",IF(②選手情報入力!Q54="","",IF(I45=1,IF(②選手情報入力!$Q$6="",0,1),IF(②選手情報入力!$Q$7="",0,1))))</f>
        <v/>
      </c>
      <c r="AD45" t="str">
        <f>IF(E45="","",IF(②選手情報入力!Q54="","",2))</f>
        <v/>
      </c>
      <c r="AE45" t="str">
        <f>IF(E45="","",IF(②選手情報入力!S54="","",IF(I45=1,種目情報!$J$5,種目情報!$J$7)))</f>
        <v/>
      </c>
      <c r="AF45" t="str">
        <f>IF(E45="","",IF(②選手情報入力!S54="","",IF(I45=1,IF(②選手情報入力!$T$6="","",②選手情報入力!$T$6),IF(②選手情報入力!$T$7="","",②選手情報入力!$T$7))))</f>
        <v/>
      </c>
      <c r="AG45" t="str">
        <f>IF(E45="","",IF(②選手情報入力!S54="","",IF(I45=1,IF(②選手情報入力!$S$6="",0,1),IF(②選手情報入力!$S$7="",0,1))))</f>
        <v/>
      </c>
      <c r="AH45" t="str">
        <f>IF(E45="","",IF(②選手情報入力!S54="","",2))</f>
        <v/>
      </c>
    </row>
    <row r="46" spans="1:34">
      <c r="A46" t="str">
        <f>IF(E46="","",I46*1200000+①団体情報入力!$D$3*1000+②選手情報入力!A55)</f>
        <v/>
      </c>
      <c r="B46" t="str">
        <f>IF(E46="","",①団体情報入力!$D$3)</f>
        <v/>
      </c>
      <c r="D46" t="str">
        <f>IF(E46="","",①団体情報入力!$D$10)</f>
        <v/>
      </c>
      <c r="E46" t="str">
        <f>IF(②選手情報入力!B55="","",②選手情報入力!B55)</f>
        <v/>
      </c>
      <c r="F46" t="str">
        <f>IF(E46="","",②選手情報入力!C55)</f>
        <v/>
      </c>
      <c r="G46" t="str">
        <f>IF(E46="","",②選手情報入力!D55)</f>
        <v/>
      </c>
      <c r="H46" t="str">
        <f t="shared" si="3"/>
        <v/>
      </c>
      <c r="I46" t="str">
        <f>IF(E46="","",IF(②選手情報入力!F55="男",1,2))</f>
        <v/>
      </c>
      <c r="J46" t="str">
        <f>IF(E46="","",IF(②選手情報入力!G55="","",②選手情報入力!G55))</f>
        <v/>
      </c>
      <c r="L46" t="str">
        <f t="shared" si="4"/>
        <v/>
      </c>
      <c r="M46" t="str">
        <f t="shared" si="5"/>
        <v/>
      </c>
      <c r="O46" t="str">
        <f>IF(E46="","",IF(②選手情報入力!I55="","",IF(I46=1,VLOOKUP(②選手情報入力!I55,種目情報!$A$4:$B$135,2,FALSE),VLOOKUP(②選手情報入力!I55,種目情報!$E$4:$F$135,2,FALSE))))</f>
        <v/>
      </c>
      <c r="P46" t="str">
        <f>IF(E46="","",IF(②選手情報入力!J55="","",②選手情報入力!J55))</f>
        <v/>
      </c>
      <c r="Q46" s="26" t="str">
        <f>IF(E46="","",IF(②選手情報入力!H55="",0,1))</f>
        <v/>
      </c>
      <c r="R46" t="str">
        <f>IF(E46="","",IF(②選手情報入力!I55="","",IF(I46=1,VLOOKUP(②選手情報入力!I55,種目情報!$A$4:$C$39,3,FALSE),VLOOKUP(②選手情報入力!I55,種目情報!$E$4:$G$40,3,FALSE))))</f>
        <v/>
      </c>
      <c r="S46" t="str">
        <f>IF(E46="","",IF(②選手情報入力!L55="","",IF(I46=1,VLOOKUP(②選手情報入力!L55,種目情報!$A$4:$B$39,2,FALSE),VLOOKUP(②選手情報入力!L55,種目情報!$E$4:$F$40,2,FALSE))))</f>
        <v/>
      </c>
      <c r="T46" t="str">
        <f>IF(E46="","",IF(②選手情報入力!M55="","",②選手情報入力!M55))</f>
        <v/>
      </c>
      <c r="U46" s="26" t="str">
        <f>IF(E46="","",IF(②選手情報入力!K55="",0,1))</f>
        <v/>
      </c>
      <c r="V46" t="str">
        <f>IF(E46="","",IF(②選手情報入力!L55="","",IF(I46=1,VLOOKUP(②選手情報入力!L55,種目情報!$A$4:$C$39,3,FALSE),VLOOKUP(②選手情報入力!L55,種目情報!$E$4:$G$40,3,FALSE))))</f>
        <v/>
      </c>
      <c r="W46" t="str">
        <f>IF(E46="","",IF(②選手情報入力!O55="","",IF(I46=1,VLOOKUP(②選手情報入力!O55,種目情報!$A$4:$B$39,2,FALSE),VLOOKUP(②選手情報入力!O55,種目情報!$E$4:$F$40,2,FALSE))))</f>
        <v/>
      </c>
      <c r="X46" t="str">
        <f>IF(E46="","",IF(②選手情報入力!P55="","",②選手情報入力!P55))</f>
        <v/>
      </c>
      <c r="Y46" s="26" t="str">
        <f>IF(E46="","",IF(②選手情報入力!N55="",0,1))</f>
        <v/>
      </c>
      <c r="Z46" t="str">
        <f>IF(E46="","",IF(②選手情報入力!O55="","",IF(I46=1,VLOOKUP(②選手情報入力!O55,種目情報!$A$4:$C$39,3,FALSE),VLOOKUP(②選手情報入力!O55,種目情報!$E$4:$G$40,3,FALSE))))</f>
        <v/>
      </c>
      <c r="AA46" t="str">
        <f>IF(E46="","",IF(②選手情報入力!Q55="","",IF(I46=1,種目情報!$J$4,種目情報!$J$6)))</f>
        <v/>
      </c>
      <c r="AB46" t="str">
        <f>IF(E46="","",IF(②選手情報入力!Q55="","",IF(I46=1,IF(②選手情報入力!$R$6="","",②選手情報入力!$R$6),IF(②選手情報入力!$R$7="","",②選手情報入力!$R$7))))</f>
        <v/>
      </c>
      <c r="AC46" t="str">
        <f>IF(E46="","",IF(②選手情報入力!Q55="","",IF(I46=1,IF(②選手情報入力!$Q$6="",0,1),IF(②選手情報入力!$Q$7="",0,1))))</f>
        <v/>
      </c>
      <c r="AD46" t="str">
        <f>IF(E46="","",IF(②選手情報入力!Q55="","",2))</f>
        <v/>
      </c>
      <c r="AE46" t="str">
        <f>IF(E46="","",IF(②選手情報入力!S55="","",IF(I46=1,種目情報!$J$5,種目情報!$J$7)))</f>
        <v/>
      </c>
      <c r="AF46" t="str">
        <f>IF(E46="","",IF(②選手情報入力!S55="","",IF(I46=1,IF(②選手情報入力!$T$6="","",②選手情報入力!$T$6),IF(②選手情報入力!$T$7="","",②選手情報入力!$T$7))))</f>
        <v/>
      </c>
      <c r="AG46" t="str">
        <f>IF(E46="","",IF(②選手情報入力!S55="","",IF(I46=1,IF(②選手情報入力!$S$6="",0,1),IF(②選手情報入力!$S$7="",0,1))))</f>
        <v/>
      </c>
      <c r="AH46" t="str">
        <f>IF(E46="","",IF(②選手情報入力!S55="","",2))</f>
        <v/>
      </c>
    </row>
    <row r="47" spans="1:34">
      <c r="A47" t="str">
        <f>IF(E47="","",I47*1200000+①団体情報入力!$D$3*1000+②選手情報入力!A56)</f>
        <v/>
      </c>
      <c r="B47" t="str">
        <f>IF(E47="","",①団体情報入力!$D$3)</f>
        <v/>
      </c>
      <c r="D47" t="str">
        <f>IF(E47="","",①団体情報入力!$D$10)</f>
        <v/>
      </c>
      <c r="E47" t="str">
        <f>IF(②選手情報入力!B56="","",②選手情報入力!B56)</f>
        <v/>
      </c>
      <c r="F47" t="str">
        <f>IF(E47="","",②選手情報入力!C56)</f>
        <v/>
      </c>
      <c r="G47" t="str">
        <f>IF(E47="","",②選手情報入力!D56)</f>
        <v/>
      </c>
      <c r="H47" t="str">
        <f t="shared" si="3"/>
        <v/>
      </c>
      <c r="I47" t="str">
        <f>IF(E47="","",IF(②選手情報入力!F56="男",1,2))</f>
        <v/>
      </c>
      <c r="J47" t="str">
        <f>IF(E47="","",IF(②選手情報入力!G56="","",②選手情報入力!G56))</f>
        <v/>
      </c>
      <c r="L47" t="str">
        <f t="shared" si="4"/>
        <v/>
      </c>
      <c r="M47" t="str">
        <f t="shared" si="5"/>
        <v/>
      </c>
      <c r="O47" t="str">
        <f>IF(E47="","",IF(②選手情報入力!I56="","",IF(I47=1,VLOOKUP(②選手情報入力!I56,種目情報!$A$4:$B$135,2,FALSE),VLOOKUP(②選手情報入力!I56,種目情報!$E$4:$F$135,2,FALSE))))</f>
        <v/>
      </c>
      <c r="P47" t="str">
        <f>IF(E47="","",IF(②選手情報入力!J56="","",②選手情報入力!J56))</f>
        <v/>
      </c>
      <c r="Q47" s="26" t="str">
        <f>IF(E47="","",IF(②選手情報入力!H56="",0,1))</f>
        <v/>
      </c>
      <c r="R47" t="str">
        <f>IF(E47="","",IF(②選手情報入力!I56="","",IF(I47=1,VLOOKUP(②選手情報入力!I56,種目情報!$A$4:$C$39,3,FALSE),VLOOKUP(②選手情報入力!I56,種目情報!$E$4:$G$40,3,FALSE))))</f>
        <v/>
      </c>
      <c r="S47" t="str">
        <f>IF(E47="","",IF(②選手情報入力!L56="","",IF(I47=1,VLOOKUP(②選手情報入力!L56,種目情報!$A$4:$B$39,2,FALSE),VLOOKUP(②選手情報入力!L56,種目情報!$E$4:$F$40,2,FALSE))))</f>
        <v/>
      </c>
      <c r="T47" t="str">
        <f>IF(E47="","",IF(②選手情報入力!M56="","",②選手情報入力!M56))</f>
        <v/>
      </c>
      <c r="U47" s="26" t="str">
        <f>IF(E47="","",IF(②選手情報入力!K56="",0,1))</f>
        <v/>
      </c>
      <c r="V47" t="str">
        <f>IF(E47="","",IF(②選手情報入力!L56="","",IF(I47=1,VLOOKUP(②選手情報入力!L56,種目情報!$A$4:$C$39,3,FALSE),VLOOKUP(②選手情報入力!L56,種目情報!$E$4:$G$40,3,FALSE))))</f>
        <v/>
      </c>
      <c r="W47" t="str">
        <f>IF(E47="","",IF(②選手情報入力!O56="","",IF(I47=1,VLOOKUP(②選手情報入力!O56,種目情報!$A$4:$B$39,2,FALSE),VLOOKUP(②選手情報入力!O56,種目情報!$E$4:$F$40,2,FALSE))))</f>
        <v/>
      </c>
      <c r="X47" t="str">
        <f>IF(E47="","",IF(②選手情報入力!P56="","",②選手情報入力!P56))</f>
        <v/>
      </c>
      <c r="Y47" s="26" t="str">
        <f>IF(E47="","",IF(②選手情報入力!N56="",0,1))</f>
        <v/>
      </c>
      <c r="Z47" t="str">
        <f>IF(E47="","",IF(②選手情報入力!O56="","",IF(I47=1,VLOOKUP(②選手情報入力!O56,種目情報!$A$4:$C$39,3,FALSE),VLOOKUP(②選手情報入力!O56,種目情報!$E$4:$G$40,3,FALSE))))</f>
        <v/>
      </c>
      <c r="AA47" t="str">
        <f>IF(E47="","",IF(②選手情報入力!Q56="","",IF(I47=1,種目情報!$J$4,種目情報!$J$6)))</f>
        <v/>
      </c>
      <c r="AB47" t="str">
        <f>IF(E47="","",IF(②選手情報入力!Q56="","",IF(I47=1,IF(②選手情報入力!$R$6="","",②選手情報入力!$R$6),IF(②選手情報入力!$R$7="","",②選手情報入力!$R$7))))</f>
        <v/>
      </c>
      <c r="AC47" t="str">
        <f>IF(E47="","",IF(②選手情報入力!Q56="","",IF(I47=1,IF(②選手情報入力!$Q$6="",0,1),IF(②選手情報入力!$Q$7="",0,1))))</f>
        <v/>
      </c>
      <c r="AD47" t="str">
        <f>IF(E47="","",IF(②選手情報入力!Q56="","",2))</f>
        <v/>
      </c>
      <c r="AE47" t="str">
        <f>IF(E47="","",IF(②選手情報入力!S56="","",IF(I47=1,種目情報!$J$5,種目情報!$J$7)))</f>
        <v/>
      </c>
      <c r="AF47" t="str">
        <f>IF(E47="","",IF(②選手情報入力!S56="","",IF(I47=1,IF(②選手情報入力!$T$6="","",②選手情報入力!$T$6),IF(②選手情報入力!$T$7="","",②選手情報入力!$T$7))))</f>
        <v/>
      </c>
      <c r="AG47" t="str">
        <f>IF(E47="","",IF(②選手情報入力!S56="","",IF(I47=1,IF(②選手情報入力!$S$6="",0,1),IF(②選手情報入力!$S$7="",0,1))))</f>
        <v/>
      </c>
      <c r="AH47" t="str">
        <f>IF(E47="","",IF(②選手情報入力!S56="","",2))</f>
        <v/>
      </c>
    </row>
    <row r="48" spans="1:34">
      <c r="A48" t="str">
        <f>IF(E48="","",I48*1200000+①団体情報入力!$D$3*1000+②選手情報入力!A57)</f>
        <v/>
      </c>
      <c r="B48" t="str">
        <f>IF(E48="","",①団体情報入力!$D$3)</f>
        <v/>
      </c>
      <c r="D48" t="str">
        <f>IF(E48="","",①団体情報入力!$D$10)</f>
        <v/>
      </c>
      <c r="E48" t="str">
        <f>IF(②選手情報入力!B57="","",②選手情報入力!B57)</f>
        <v/>
      </c>
      <c r="F48" t="str">
        <f>IF(E48="","",②選手情報入力!C57)</f>
        <v/>
      </c>
      <c r="G48" t="str">
        <f>IF(E48="","",②選手情報入力!D57)</f>
        <v/>
      </c>
      <c r="H48" t="str">
        <f t="shared" si="3"/>
        <v/>
      </c>
      <c r="I48" t="str">
        <f>IF(E48="","",IF(②選手情報入力!F57="男",1,2))</f>
        <v/>
      </c>
      <c r="J48" t="str">
        <f>IF(E48="","",IF(②選手情報入力!G57="","",②選手情報入力!G57))</f>
        <v/>
      </c>
      <c r="L48" t="str">
        <f t="shared" si="4"/>
        <v/>
      </c>
      <c r="M48" t="str">
        <f t="shared" si="5"/>
        <v/>
      </c>
      <c r="O48" t="str">
        <f>IF(E48="","",IF(②選手情報入力!I57="","",IF(I48=1,VLOOKUP(②選手情報入力!I57,種目情報!$A$4:$B$135,2,FALSE),VLOOKUP(②選手情報入力!I57,種目情報!$E$4:$F$135,2,FALSE))))</f>
        <v/>
      </c>
      <c r="P48" t="str">
        <f>IF(E48="","",IF(②選手情報入力!J57="","",②選手情報入力!J57))</f>
        <v/>
      </c>
      <c r="Q48" s="26" t="str">
        <f>IF(E48="","",IF(②選手情報入力!H57="",0,1))</f>
        <v/>
      </c>
      <c r="R48" t="str">
        <f>IF(E48="","",IF(②選手情報入力!I57="","",IF(I48=1,VLOOKUP(②選手情報入力!I57,種目情報!$A$4:$C$39,3,FALSE),VLOOKUP(②選手情報入力!I57,種目情報!$E$4:$G$40,3,FALSE))))</f>
        <v/>
      </c>
      <c r="S48" t="str">
        <f>IF(E48="","",IF(②選手情報入力!L57="","",IF(I48=1,VLOOKUP(②選手情報入力!L57,種目情報!$A$4:$B$39,2,FALSE),VLOOKUP(②選手情報入力!L57,種目情報!$E$4:$F$40,2,FALSE))))</f>
        <v/>
      </c>
      <c r="T48" t="str">
        <f>IF(E48="","",IF(②選手情報入力!M57="","",②選手情報入力!M57))</f>
        <v/>
      </c>
      <c r="U48" s="26" t="str">
        <f>IF(E48="","",IF(②選手情報入力!K57="",0,1))</f>
        <v/>
      </c>
      <c r="V48" t="str">
        <f>IF(E48="","",IF(②選手情報入力!L57="","",IF(I48=1,VLOOKUP(②選手情報入力!L57,種目情報!$A$4:$C$39,3,FALSE),VLOOKUP(②選手情報入力!L57,種目情報!$E$4:$G$40,3,FALSE))))</f>
        <v/>
      </c>
      <c r="W48" t="str">
        <f>IF(E48="","",IF(②選手情報入力!O57="","",IF(I48=1,VLOOKUP(②選手情報入力!O57,種目情報!$A$4:$B$39,2,FALSE),VLOOKUP(②選手情報入力!O57,種目情報!$E$4:$F$40,2,FALSE))))</f>
        <v/>
      </c>
      <c r="X48" t="str">
        <f>IF(E48="","",IF(②選手情報入力!P57="","",②選手情報入力!P57))</f>
        <v/>
      </c>
      <c r="Y48" s="26" t="str">
        <f>IF(E48="","",IF(②選手情報入力!N57="",0,1))</f>
        <v/>
      </c>
      <c r="Z48" t="str">
        <f>IF(E48="","",IF(②選手情報入力!O57="","",IF(I48=1,VLOOKUP(②選手情報入力!O57,種目情報!$A$4:$C$39,3,FALSE),VLOOKUP(②選手情報入力!O57,種目情報!$E$4:$G$40,3,FALSE))))</f>
        <v/>
      </c>
      <c r="AA48" t="str">
        <f>IF(E48="","",IF(②選手情報入力!Q57="","",IF(I48=1,種目情報!$J$4,種目情報!$J$6)))</f>
        <v/>
      </c>
      <c r="AB48" t="str">
        <f>IF(E48="","",IF(②選手情報入力!Q57="","",IF(I48=1,IF(②選手情報入力!$R$6="","",②選手情報入力!$R$6),IF(②選手情報入力!$R$7="","",②選手情報入力!$R$7))))</f>
        <v/>
      </c>
      <c r="AC48" t="str">
        <f>IF(E48="","",IF(②選手情報入力!Q57="","",IF(I48=1,IF(②選手情報入力!$Q$6="",0,1),IF(②選手情報入力!$Q$7="",0,1))))</f>
        <v/>
      </c>
      <c r="AD48" t="str">
        <f>IF(E48="","",IF(②選手情報入力!Q57="","",2))</f>
        <v/>
      </c>
      <c r="AE48" t="str">
        <f>IF(E48="","",IF(②選手情報入力!S57="","",IF(I48=1,種目情報!$J$5,種目情報!$J$7)))</f>
        <v/>
      </c>
      <c r="AF48" t="str">
        <f>IF(E48="","",IF(②選手情報入力!S57="","",IF(I48=1,IF(②選手情報入力!$T$6="","",②選手情報入力!$T$6),IF(②選手情報入力!$T$7="","",②選手情報入力!$T$7))))</f>
        <v/>
      </c>
      <c r="AG48" t="str">
        <f>IF(E48="","",IF(②選手情報入力!S57="","",IF(I48=1,IF(②選手情報入力!$S$6="",0,1),IF(②選手情報入力!$S$7="",0,1))))</f>
        <v/>
      </c>
      <c r="AH48" t="str">
        <f>IF(E48="","",IF(②選手情報入力!S57="","",2))</f>
        <v/>
      </c>
    </row>
    <row r="49" spans="1:34">
      <c r="A49" t="str">
        <f>IF(E49="","",I49*1200000+①団体情報入力!$D$3*1000+②選手情報入力!A58)</f>
        <v/>
      </c>
      <c r="B49" t="str">
        <f>IF(E49="","",①団体情報入力!$D$3)</f>
        <v/>
      </c>
      <c r="D49" t="str">
        <f>IF(E49="","",①団体情報入力!$D$10)</f>
        <v/>
      </c>
      <c r="E49" t="str">
        <f>IF(②選手情報入力!B58="","",②選手情報入力!B58)</f>
        <v/>
      </c>
      <c r="F49" t="str">
        <f>IF(E49="","",②選手情報入力!C58)</f>
        <v/>
      </c>
      <c r="G49" t="str">
        <f>IF(E49="","",②選手情報入力!D58)</f>
        <v/>
      </c>
      <c r="H49" t="str">
        <f t="shared" si="3"/>
        <v/>
      </c>
      <c r="I49" t="str">
        <f>IF(E49="","",IF(②選手情報入力!F58="男",1,2))</f>
        <v/>
      </c>
      <c r="J49" t="str">
        <f>IF(E49="","",IF(②選手情報入力!G58="","",②選手情報入力!G58))</f>
        <v/>
      </c>
      <c r="L49" t="str">
        <f t="shared" si="4"/>
        <v/>
      </c>
      <c r="M49" t="str">
        <f t="shared" si="5"/>
        <v/>
      </c>
      <c r="O49" t="str">
        <f>IF(E49="","",IF(②選手情報入力!I58="","",IF(I49=1,VLOOKUP(②選手情報入力!I58,種目情報!$A$4:$B$135,2,FALSE),VLOOKUP(②選手情報入力!I58,種目情報!$E$4:$F$135,2,FALSE))))</f>
        <v/>
      </c>
      <c r="P49" t="str">
        <f>IF(E49="","",IF(②選手情報入力!J58="","",②選手情報入力!J58))</f>
        <v/>
      </c>
      <c r="Q49" s="26" t="str">
        <f>IF(E49="","",IF(②選手情報入力!H58="",0,1))</f>
        <v/>
      </c>
      <c r="R49" t="str">
        <f>IF(E49="","",IF(②選手情報入力!I58="","",IF(I49=1,VLOOKUP(②選手情報入力!I58,種目情報!$A$4:$C$39,3,FALSE),VLOOKUP(②選手情報入力!I58,種目情報!$E$4:$G$40,3,FALSE))))</f>
        <v/>
      </c>
      <c r="S49" t="str">
        <f>IF(E49="","",IF(②選手情報入力!L58="","",IF(I49=1,VLOOKUP(②選手情報入力!L58,種目情報!$A$4:$B$39,2,FALSE),VLOOKUP(②選手情報入力!L58,種目情報!$E$4:$F$40,2,FALSE))))</f>
        <v/>
      </c>
      <c r="T49" t="str">
        <f>IF(E49="","",IF(②選手情報入力!M58="","",②選手情報入力!M58))</f>
        <v/>
      </c>
      <c r="U49" s="26" t="str">
        <f>IF(E49="","",IF(②選手情報入力!K58="",0,1))</f>
        <v/>
      </c>
      <c r="V49" t="str">
        <f>IF(E49="","",IF(②選手情報入力!L58="","",IF(I49=1,VLOOKUP(②選手情報入力!L58,種目情報!$A$4:$C$39,3,FALSE),VLOOKUP(②選手情報入力!L58,種目情報!$E$4:$G$40,3,FALSE))))</f>
        <v/>
      </c>
      <c r="W49" t="str">
        <f>IF(E49="","",IF(②選手情報入力!O58="","",IF(I49=1,VLOOKUP(②選手情報入力!O58,種目情報!$A$4:$B$39,2,FALSE),VLOOKUP(②選手情報入力!O58,種目情報!$E$4:$F$40,2,FALSE))))</f>
        <v/>
      </c>
      <c r="X49" t="str">
        <f>IF(E49="","",IF(②選手情報入力!P58="","",②選手情報入力!P58))</f>
        <v/>
      </c>
      <c r="Y49" s="26" t="str">
        <f>IF(E49="","",IF(②選手情報入力!N58="",0,1))</f>
        <v/>
      </c>
      <c r="Z49" t="str">
        <f>IF(E49="","",IF(②選手情報入力!O58="","",IF(I49=1,VLOOKUP(②選手情報入力!O58,種目情報!$A$4:$C$39,3,FALSE),VLOOKUP(②選手情報入力!O58,種目情報!$E$4:$G$40,3,FALSE))))</f>
        <v/>
      </c>
      <c r="AA49" t="str">
        <f>IF(E49="","",IF(②選手情報入力!Q58="","",IF(I49=1,種目情報!$J$4,種目情報!$J$6)))</f>
        <v/>
      </c>
      <c r="AB49" t="str">
        <f>IF(E49="","",IF(②選手情報入力!Q58="","",IF(I49=1,IF(②選手情報入力!$R$6="","",②選手情報入力!$R$6),IF(②選手情報入力!$R$7="","",②選手情報入力!$R$7))))</f>
        <v/>
      </c>
      <c r="AC49" t="str">
        <f>IF(E49="","",IF(②選手情報入力!Q58="","",IF(I49=1,IF(②選手情報入力!$Q$6="",0,1),IF(②選手情報入力!$Q$7="",0,1))))</f>
        <v/>
      </c>
      <c r="AD49" t="str">
        <f>IF(E49="","",IF(②選手情報入力!Q58="","",2))</f>
        <v/>
      </c>
      <c r="AE49" t="str">
        <f>IF(E49="","",IF(②選手情報入力!S58="","",IF(I49=1,種目情報!$J$5,種目情報!$J$7)))</f>
        <v/>
      </c>
      <c r="AF49" t="str">
        <f>IF(E49="","",IF(②選手情報入力!S58="","",IF(I49=1,IF(②選手情報入力!$T$6="","",②選手情報入力!$T$6),IF(②選手情報入力!$T$7="","",②選手情報入力!$T$7))))</f>
        <v/>
      </c>
      <c r="AG49" t="str">
        <f>IF(E49="","",IF(②選手情報入力!S58="","",IF(I49=1,IF(②選手情報入力!$S$6="",0,1),IF(②選手情報入力!$S$7="",0,1))))</f>
        <v/>
      </c>
      <c r="AH49" t="str">
        <f>IF(E49="","",IF(②選手情報入力!S58="","",2))</f>
        <v/>
      </c>
    </row>
    <row r="50" spans="1:34">
      <c r="A50" t="str">
        <f>IF(E50="","",I50*1200000+①団体情報入力!$D$3*1000+②選手情報入力!A59)</f>
        <v/>
      </c>
      <c r="B50" t="str">
        <f>IF(E50="","",①団体情報入力!$D$3)</f>
        <v/>
      </c>
      <c r="D50" t="str">
        <f>IF(E50="","",①団体情報入力!$D$10)</f>
        <v/>
      </c>
      <c r="E50" t="str">
        <f>IF(②選手情報入力!B59="","",②選手情報入力!B59)</f>
        <v/>
      </c>
      <c r="F50" t="str">
        <f>IF(E50="","",②選手情報入力!C59)</f>
        <v/>
      </c>
      <c r="G50" t="str">
        <f>IF(E50="","",②選手情報入力!D59)</f>
        <v/>
      </c>
      <c r="H50" t="str">
        <f t="shared" si="3"/>
        <v/>
      </c>
      <c r="I50" t="str">
        <f>IF(E50="","",IF(②選手情報入力!F59="男",1,2))</f>
        <v/>
      </c>
      <c r="J50" t="str">
        <f>IF(E50="","",IF(②選手情報入力!G59="","",②選手情報入力!G59))</f>
        <v/>
      </c>
      <c r="L50" t="str">
        <f t="shared" si="4"/>
        <v/>
      </c>
      <c r="M50" t="str">
        <f t="shared" si="5"/>
        <v/>
      </c>
      <c r="O50" t="str">
        <f>IF(E50="","",IF(②選手情報入力!I59="","",IF(I50=1,VLOOKUP(②選手情報入力!I59,種目情報!$A$4:$B$135,2,FALSE),VLOOKUP(②選手情報入力!I59,種目情報!$E$4:$F$135,2,FALSE))))</f>
        <v/>
      </c>
      <c r="P50" t="str">
        <f>IF(E50="","",IF(②選手情報入力!J59="","",②選手情報入力!J59))</f>
        <v/>
      </c>
      <c r="Q50" s="26" t="str">
        <f>IF(E50="","",IF(②選手情報入力!H59="",0,1))</f>
        <v/>
      </c>
      <c r="R50" t="str">
        <f>IF(E50="","",IF(②選手情報入力!I59="","",IF(I50=1,VLOOKUP(②選手情報入力!I59,種目情報!$A$4:$C$39,3,FALSE),VLOOKUP(②選手情報入力!I59,種目情報!$E$4:$G$40,3,FALSE))))</f>
        <v/>
      </c>
      <c r="S50" t="str">
        <f>IF(E50="","",IF(②選手情報入力!L59="","",IF(I50=1,VLOOKUP(②選手情報入力!L59,種目情報!$A$4:$B$39,2,FALSE),VLOOKUP(②選手情報入力!L59,種目情報!$E$4:$F$40,2,FALSE))))</f>
        <v/>
      </c>
      <c r="T50" t="str">
        <f>IF(E50="","",IF(②選手情報入力!M59="","",②選手情報入力!M59))</f>
        <v/>
      </c>
      <c r="U50" s="26" t="str">
        <f>IF(E50="","",IF(②選手情報入力!K59="",0,1))</f>
        <v/>
      </c>
      <c r="V50" t="str">
        <f>IF(E50="","",IF(②選手情報入力!L59="","",IF(I50=1,VLOOKUP(②選手情報入力!L59,種目情報!$A$4:$C$39,3,FALSE),VLOOKUP(②選手情報入力!L59,種目情報!$E$4:$G$40,3,FALSE))))</f>
        <v/>
      </c>
      <c r="W50" t="str">
        <f>IF(E50="","",IF(②選手情報入力!O59="","",IF(I50=1,VLOOKUP(②選手情報入力!O59,種目情報!$A$4:$B$39,2,FALSE),VLOOKUP(②選手情報入力!O59,種目情報!$E$4:$F$40,2,FALSE))))</f>
        <v/>
      </c>
      <c r="X50" t="str">
        <f>IF(E50="","",IF(②選手情報入力!P59="","",②選手情報入力!P59))</f>
        <v/>
      </c>
      <c r="Y50" s="26" t="str">
        <f>IF(E50="","",IF(②選手情報入力!N59="",0,1))</f>
        <v/>
      </c>
      <c r="Z50" t="str">
        <f>IF(E50="","",IF(②選手情報入力!O59="","",IF(I50=1,VLOOKUP(②選手情報入力!O59,種目情報!$A$4:$C$39,3,FALSE),VLOOKUP(②選手情報入力!O59,種目情報!$E$4:$G$40,3,FALSE))))</f>
        <v/>
      </c>
      <c r="AA50" t="str">
        <f>IF(E50="","",IF(②選手情報入力!Q59="","",IF(I50=1,種目情報!$J$4,種目情報!$J$6)))</f>
        <v/>
      </c>
      <c r="AB50" t="str">
        <f>IF(E50="","",IF(②選手情報入力!Q59="","",IF(I50=1,IF(②選手情報入力!$R$6="","",②選手情報入力!$R$6),IF(②選手情報入力!$R$7="","",②選手情報入力!$R$7))))</f>
        <v/>
      </c>
      <c r="AC50" t="str">
        <f>IF(E50="","",IF(②選手情報入力!Q59="","",IF(I50=1,IF(②選手情報入力!$Q$6="",0,1),IF(②選手情報入力!$Q$7="",0,1))))</f>
        <v/>
      </c>
      <c r="AD50" t="str">
        <f>IF(E50="","",IF(②選手情報入力!Q59="","",2))</f>
        <v/>
      </c>
      <c r="AE50" t="str">
        <f>IF(E50="","",IF(②選手情報入力!S59="","",IF(I50=1,種目情報!$J$5,種目情報!$J$7)))</f>
        <v/>
      </c>
      <c r="AF50" t="str">
        <f>IF(E50="","",IF(②選手情報入力!S59="","",IF(I50=1,IF(②選手情報入力!$T$6="","",②選手情報入力!$T$6),IF(②選手情報入力!$T$7="","",②選手情報入力!$T$7))))</f>
        <v/>
      </c>
      <c r="AG50" t="str">
        <f>IF(E50="","",IF(②選手情報入力!S59="","",IF(I50=1,IF(②選手情報入力!$S$6="",0,1),IF(②選手情報入力!$S$7="",0,1))))</f>
        <v/>
      </c>
      <c r="AH50" t="str">
        <f>IF(E50="","",IF(②選手情報入力!S59="","",2))</f>
        <v/>
      </c>
    </row>
    <row r="51" spans="1:34">
      <c r="A51" t="str">
        <f>IF(E51="","",I51*1200000+①団体情報入力!$D$3*1000+②選手情報入力!A60)</f>
        <v/>
      </c>
      <c r="B51" t="str">
        <f>IF(E51="","",①団体情報入力!$D$3)</f>
        <v/>
      </c>
      <c r="D51" t="str">
        <f>IF(E51="","",①団体情報入力!$D$10)</f>
        <v/>
      </c>
      <c r="E51" t="str">
        <f>IF(②選手情報入力!B60="","",②選手情報入力!B60)</f>
        <v/>
      </c>
      <c r="F51" t="str">
        <f>IF(E51="","",②選手情報入力!C60)</f>
        <v/>
      </c>
      <c r="G51" t="str">
        <f>IF(E51="","",②選手情報入力!D60)</f>
        <v/>
      </c>
      <c r="H51" t="str">
        <f t="shared" si="3"/>
        <v/>
      </c>
      <c r="I51" t="str">
        <f>IF(E51="","",IF(②選手情報入力!F60="男",1,2))</f>
        <v/>
      </c>
      <c r="J51" t="str">
        <f>IF(E51="","",IF(②選手情報入力!G60="","",②選手情報入力!G60))</f>
        <v/>
      </c>
      <c r="L51" t="str">
        <f t="shared" si="4"/>
        <v/>
      </c>
      <c r="M51" t="str">
        <f t="shared" si="5"/>
        <v/>
      </c>
      <c r="O51" t="str">
        <f>IF(E51="","",IF(②選手情報入力!I60="","",IF(I51=1,VLOOKUP(②選手情報入力!I60,種目情報!$A$4:$B$135,2,FALSE),VLOOKUP(②選手情報入力!I60,種目情報!$E$4:$F$135,2,FALSE))))</f>
        <v/>
      </c>
      <c r="P51" t="str">
        <f>IF(E51="","",IF(②選手情報入力!J60="","",②選手情報入力!J60))</f>
        <v/>
      </c>
      <c r="Q51" s="26" t="str">
        <f>IF(E51="","",IF(②選手情報入力!H60="",0,1))</f>
        <v/>
      </c>
      <c r="R51" t="str">
        <f>IF(E51="","",IF(②選手情報入力!I60="","",IF(I51=1,VLOOKUP(②選手情報入力!I60,種目情報!$A$4:$C$39,3,FALSE),VLOOKUP(②選手情報入力!I60,種目情報!$E$4:$G$40,3,FALSE))))</f>
        <v/>
      </c>
      <c r="S51" t="str">
        <f>IF(E51="","",IF(②選手情報入力!L60="","",IF(I51=1,VLOOKUP(②選手情報入力!L60,種目情報!$A$4:$B$39,2,FALSE),VLOOKUP(②選手情報入力!L60,種目情報!$E$4:$F$40,2,FALSE))))</f>
        <v/>
      </c>
      <c r="T51" t="str">
        <f>IF(E51="","",IF(②選手情報入力!M60="","",②選手情報入力!M60))</f>
        <v/>
      </c>
      <c r="U51" s="26" t="str">
        <f>IF(E51="","",IF(②選手情報入力!K60="",0,1))</f>
        <v/>
      </c>
      <c r="V51" t="str">
        <f>IF(E51="","",IF(②選手情報入力!L60="","",IF(I51=1,VLOOKUP(②選手情報入力!L60,種目情報!$A$4:$C$39,3,FALSE),VLOOKUP(②選手情報入力!L60,種目情報!$E$4:$G$40,3,FALSE))))</f>
        <v/>
      </c>
      <c r="W51" t="str">
        <f>IF(E51="","",IF(②選手情報入力!O60="","",IF(I51=1,VLOOKUP(②選手情報入力!O60,種目情報!$A$4:$B$39,2,FALSE),VLOOKUP(②選手情報入力!O60,種目情報!$E$4:$F$40,2,FALSE))))</f>
        <v/>
      </c>
      <c r="X51" t="str">
        <f>IF(E51="","",IF(②選手情報入力!P60="","",②選手情報入力!P60))</f>
        <v/>
      </c>
      <c r="Y51" s="26" t="str">
        <f>IF(E51="","",IF(②選手情報入力!N60="",0,1))</f>
        <v/>
      </c>
      <c r="Z51" t="str">
        <f>IF(E51="","",IF(②選手情報入力!O60="","",IF(I51=1,VLOOKUP(②選手情報入力!O60,種目情報!$A$4:$C$39,3,FALSE),VLOOKUP(②選手情報入力!O60,種目情報!$E$4:$G$40,3,FALSE))))</f>
        <v/>
      </c>
      <c r="AA51" t="str">
        <f>IF(E51="","",IF(②選手情報入力!Q60="","",IF(I51=1,種目情報!$J$4,種目情報!$J$6)))</f>
        <v/>
      </c>
      <c r="AB51" t="str">
        <f>IF(E51="","",IF(②選手情報入力!Q60="","",IF(I51=1,IF(②選手情報入力!$R$6="","",②選手情報入力!$R$6),IF(②選手情報入力!$R$7="","",②選手情報入力!$R$7))))</f>
        <v/>
      </c>
      <c r="AC51" t="str">
        <f>IF(E51="","",IF(②選手情報入力!Q60="","",IF(I51=1,IF(②選手情報入力!$Q$6="",0,1),IF(②選手情報入力!$Q$7="",0,1))))</f>
        <v/>
      </c>
      <c r="AD51" t="str">
        <f>IF(E51="","",IF(②選手情報入力!Q60="","",2))</f>
        <v/>
      </c>
      <c r="AE51" t="str">
        <f>IF(E51="","",IF(②選手情報入力!S60="","",IF(I51=1,種目情報!$J$5,種目情報!$J$7)))</f>
        <v/>
      </c>
      <c r="AF51" t="str">
        <f>IF(E51="","",IF(②選手情報入力!S60="","",IF(I51=1,IF(②選手情報入力!$T$6="","",②選手情報入力!$T$6),IF(②選手情報入力!$T$7="","",②選手情報入力!$T$7))))</f>
        <v/>
      </c>
      <c r="AG51" t="str">
        <f>IF(E51="","",IF(②選手情報入力!S60="","",IF(I51=1,IF(②選手情報入力!$S$6="",0,1),IF(②選手情報入力!$S$7="",0,1))))</f>
        <v/>
      </c>
      <c r="AH51" t="str">
        <f>IF(E51="","",IF(②選手情報入力!S60="","",2))</f>
        <v/>
      </c>
    </row>
    <row r="52" spans="1:34">
      <c r="A52" t="str">
        <f>IF(E52="","",I52*1200000+①団体情報入力!$D$3*1000+②選手情報入力!A61)</f>
        <v/>
      </c>
      <c r="B52" t="str">
        <f>IF(E52="","",①団体情報入力!$D$3)</f>
        <v/>
      </c>
      <c r="D52" t="str">
        <f>IF(E52="","",①団体情報入力!$D$10)</f>
        <v/>
      </c>
      <c r="E52" t="str">
        <f>IF(②選手情報入力!B61="","",②選手情報入力!B61)</f>
        <v/>
      </c>
      <c r="F52" t="str">
        <f>IF(E52="","",②選手情報入力!C61)</f>
        <v/>
      </c>
      <c r="G52" t="str">
        <f>IF(E52="","",②選手情報入力!D61)</f>
        <v/>
      </c>
      <c r="H52" t="str">
        <f t="shared" si="3"/>
        <v/>
      </c>
      <c r="I52" t="str">
        <f>IF(E52="","",IF(②選手情報入力!F61="男",1,2))</f>
        <v/>
      </c>
      <c r="J52" t="str">
        <f>IF(E52="","",IF(②選手情報入力!G61="","",②選手情報入力!G61))</f>
        <v/>
      </c>
      <c r="L52" t="str">
        <f t="shared" si="4"/>
        <v/>
      </c>
      <c r="M52" t="str">
        <f t="shared" si="5"/>
        <v/>
      </c>
      <c r="O52" t="str">
        <f>IF(E52="","",IF(②選手情報入力!I61="","",IF(I52=1,VLOOKUP(②選手情報入力!I61,種目情報!$A$4:$B$135,2,FALSE),VLOOKUP(②選手情報入力!I61,種目情報!$E$4:$F$135,2,FALSE))))</f>
        <v/>
      </c>
      <c r="P52" t="str">
        <f>IF(E52="","",IF(②選手情報入力!J61="","",②選手情報入力!J61))</f>
        <v/>
      </c>
      <c r="Q52" s="26" t="str">
        <f>IF(E52="","",IF(②選手情報入力!H61="",0,1))</f>
        <v/>
      </c>
      <c r="R52" t="str">
        <f>IF(E52="","",IF(②選手情報入力!I61="","",IF(I52=1,VLOOKUP(②選手情報入力!I61,種目情報!$A$4:$C$39,3,FALSE),VLOOKUP(②選手情報入力!I61,種目情報!$E$4:$G$40,3,FALSE))))</f>
        <v/>
      </c>
      <c r="S52" t="str">
        <f>IF(E52="","",IF(②選手情報入力!L61="","",IF(I52=1,VLOOKUP(②選手情報入力!L61,種目情報!$A$4:$B$39,2,FALSE),VLOOKUP(②選手情報入力!L61,種目情報!$E$4:$F$40,2,FALSE))))</f>
        <v/>
      </c>
      <c r="T52" t="str">
        <f>IF(E52="","",IF(②選手情報入力!M61="","",②選手情報入力!M61))</f>
        <v/>
      </c>
      <c r="U52" s="26" t="str">
        <f>IF(E52="","",IF(②選手情報入力!K61="",0,1))</f>
        <v/>
      </c>
      <c r="V52" t="str">
        <f>IF(E52="","",IF(②選手情報入力!L61="","",IF(I52=1,VLOOKUP(②選手情報入力!L61,種目情報!$A$4:$C$39,3,FALSE),VLOOKUP(②選手情報入力!L61,種目情報!$E$4:$G$40,3,FALSE))))</f>
        <v/>
      </c>
      <c r="W52" t="str">
        <f>IF(E52="","",IF(②選手情報入力!O61="","",IF(I52=1,VLOOKUP(②選手情報入力!O61,種目情報!$A$4:$B$39,2,FALSE),VLOOKUP(②選手情報入力!O61,種目情報!$E$4:$F$40,2,FALSE))))</f>
        <v/>
      </c>
      <c r="X52" t="str">
        <f>IF(E52="","",IF(②選手情報入力!P61="","",②選手情報入力!P61))</f>
        <v/>
      </c>
      <c r="Y52" s="26" t="str">
        <f>IF(E52="","",IF(②選手情報入力!N61="",0,1))</f>
        <v/>
      </c>
      <c r="Z52" t="str">
        <f>IF(E52="","",IF(②選手情報入力!O61="","",IF(I52=1,VLOOKUP(②選手情報入力!O61,種目情報!$A$4:$C$39,3,FALSE),VLOOKUP(②選手情報入力!O61,種目情報!$E$4:$G$40,3,FALSE))))</f>
        <v/>
      </c>
      <c r="AA52" t="str">
        <f>IF(E52="","",IF(②選手情報入力!Q61="","",IF(I52=1,種目情報!$J$4,種目情報!$J$6)))</f>
        <v/>
      </c>
      <c r="AB52" t="str">
        <f>IF(E52="","",IF(②選手情報入力!Q61="","",IF(I52=1,IF(②選手情報入力!$R$6="","",②選手情報入力!$R$6),IF(②選手情報入力!$R$7="","",②選手情報入力!$R$7))))</f>
        <v/>
      </c>
      <c r="AC52" t="str">
        <f>IF(E52="","",IF(②選手情報入力!Q61="","",IF(I52=1,IF(②選手情報入力!$Q$6="",0,1),IF(②選手情報入力!$Q$7="",0,1))))</f>
        <v/>
      </c>
      <c r="AD52" t="str">
        <f>IF(E52="","",IF(②選手情報入力!Q61="","",2))</f>
        <v/>
      </c>
      <c r="AE52" t="str">
        <f>IF(E52="","",IF(②選手情報入力!S61="","",IF(I52=1,種目情報!$J$5,種目情報!$J$7)))</f>
        <v/>
      </c>
      <c r="AF52" t="str">
        <f>IF(E52="","",IF(②選手情報入力!S61="","",IF(I52=1,IF(②選手情報入力!$T$6="","",②選手情報入力!$T$6),IF(②選手情報入力!$T$7="","",②選手情報入力!$T$7))))</f>
        <v/>
      </c>
      <c r="AG52" t="str">
        <f>IF(E52="","",IF(②選手情報入力!S61="","",IF(I52=1,IF(②選手情報入力!$S$6="",0,1),IF(②選手情報入力!$S$7="",0,1))))</f>
        <v/>
      </c>
      <c r="AH52" t="str">
        <f>IF(E52="","",IF(②選手情報入力!S61="","",2))</f>
        <v/>
      </c>
    </row>
    <row r="53" spans="1:34">
      <c r="A53" t="str">
        <f>IF(E53="","",I53*1200000+①団体情報入力!$D$3*1000+②選手情報入力!A62)</f>
        <v/>
      </c>
      <c r="B53" t="str">
        <f>IF(E53="","",①団体情報入力!$D$3)</f>
        <v/>
      </c>
      <c r="D53" t="str">
        <f>IF(E53="","",①団体情報入力!$D$10)</f>
        <v/>
      </c>
      <c r="E53" t="str">
        <f>IF(②選手情報入力!B62="","",②選手情報入力!B62)</f>
        <v/>
      </c>
      <c r="F53" t="str">
        <f>IF(E53="","",②選手情報入力!C62)</f>
        <v/>
      </c>
      <c r="G53" t="str">
        <f>IF(E53="","",②選手情報入力!D62)</f>
        <v/>
      </c>
      <c r="H53" t="str">
        <f t="shared" si="3"/>
        <v/>
      </c>
      <c r="I53" t="str">
        <f>IF(E53="","",IF(②選手情報入力!F62="男",1,2))</f>
        <v/>
      </c>
      <c r="J53" t="str">
        <f>IF(E53="","",IF(②選手情報入力!G62="","",②選手情報入力!G62))</f>
        <v/>
      </c>
      <c r="L53" t="str">
        <f t="shared" si="4"/>
        <v/>
      </c>
      <c r="M53" t="str">
        <f t="shared" si="5"/>
        <v/>
      </c>
      <c r="O53" t="str">
        <f>IF(E53="","",IF(②選手情報入力!I62="","",IF(I53=1,VLOOKUP(②選手情報入力!I62,種目情報!$A$4:$B$135,2,FALSE),VLOOKUP(②選手情報入力!I62,種目情報!$E$4:$F$135,2,FALSE))))</f>
        <v/>
      </c>
      <c r="P53" t="str">
        <f>IF(E53="","",IF(②選手情報入力!J62="","",②選手情報入力!J62))</f>
        <v/>
      </c>
      <c r="Q53" s="26" t="str">
        <f>IF(E53="","",IF(②選手情報入力!H62="",0,1))</f>
        <v/>
      </c>
      <c r="R53" t="str">
        <f>IF(E53="","",IF(②選手情報入力!I62="","",IF(I53=1,VLOOKUP(②選手情報入力!I62,種目情報!$A$4:$C$39,3,FALSE),VLOOKUP(②選手情報入力!I62,種目情報!$E$4:$G$40,3,FALSE))))</f>
        <v/>
      </c>
      <c r="S53" t="str">
        <f>IF(E53="","",IF(②選手情報入力!L62="","",IF(I53=1,VLOOKUP(②選手情報入力!L62,種目情報!$A$4:$B$39,2,FALSE),VLOOKUP(②選手情報入力!L62,種目情報!$E$4:$F$40,2,FALSE))))</f>
        <v/>
      </c>
      <c r="T53" t="str">
        <f>IF(E53="","",IF(②選手情報入力!M62="","",②選手情報入力!M62))</f>
        <v/>
      </c>
      <c r="U53" s="26" t="str">
        <f>IF(E53="","",IF(②選手情報入力!K62="",0,1))</f>
        <v/>
      </c>
      <c r="V53" t="str">
        <f>IF(E53="","",IF(②選手情報入力!L62="","",IF(I53=1,VLOOKUP(②選手情報入力!L62,種目情報!$A$4:$C$39,3,FALSE),VLOOKUP(②選手情報入力!L62,種目情報!$E$4:$G$40,3,FALSE))))</f>
        <v/>
      </c>
      <c r="W53" t="str">
        <f>IF(E53="","",IF(②選手情報入力!O62="","",IF(I53=1,VLOOKUP(②選手情報入力!O62,種目情報!$A$4:$B$39,2,FALSE),VLOOKUP(②選手情報入力!O62,種目情報!$E$4:$F$40,2,FALSE))))</f>
        <v/>
      </c>
      <c r="X53" t="str">
        <f>IF(E53="","",IF(②選手情報入力!P62="","",②選手情報入力!P62))</f>
        <v/>
      </c>
      <c r="Y53" s="26" t="str">
        <f>IF(E53="","",IF(②選手情報入力!N62="",0,1))</f>
        <v/>
      </c>
      <c r="Z53" t="str">
        <f>IF(E53="","",IF(②選手情報入力!O62="","",IF(I53=1,VLOOKUP(②選手情報入力!O62,種目情報!$A$4:$C$39,3,FALSE),VLOOKUP(②選手情報入力!O62,種目情報!$E$4:$G$40,3,FALSE))))</f>
        <v/>
      </c>
      <c r="AA53" t="str">
        <f>IF(E53="","",IF(②選手情報入力!Q62="","",IF(I53=1,種目情報!$J$4,種目情報!$J$6)))</f>
        <v/>
      </c>
      <c r="AB53" t="str">
        <f>IF(E53="","",IF(②選手情報入力!Q62="","",IF(I53=1,IF(②選手情報入力!$R$6="","",②選手情報入力!$R$6),IF(②選手情報入力!$R$7="","",②選手情報入力!$R$7))))</f>
        <v/>
      </c>
      <c r="AC53" t="str">
        <f>IF(E53="","",IF(②選手情報入力!Q62="","",IF(I53=1,IF(②選手情報入力!$Q$6="",0,1),IF(②選手情報入力!$Q$7="",0,1))))</f>
        <v/>
      </c>
      <c r="AD53" t="str">
        <f>IF(E53="","",IF(②選手情報入力!Q62="","",2))</f>
        <v/>
      </c>
      <c r="AE53" t="str">
        <f>IF(E53="","",IF(②選手情報入力!S62="","",IF(I53=1,種目情報!$J$5,種目情報!$J$7)))</f>
        <v/>
      </c>
      <c r="AF53" t="str">
        <f>IF(E53="","",IF(②選手情報入力!S62="","",IF(I53=1,IF(②選手情報入力!$T$6="","",②選手情報入力!$T$6),IF(②選手情報入力!$T$7="","",②選手情報入力!$T$7))))</f>
        <v/>
      </c>
      <c r="AG53" t="str">
        <f>IF(E53="","",IF(②選手情報入力!S62="","",IF(I53=1,IF(②選手情報入力!$S$6="",0,1),IF(②選手情報入力!$S$7="",0,1))))</f>
        <v/>
      </c>
      <c r="AH53" t="str">
        <f>IF(E53="","",IF(②選手情報入力!S62="","",2))</f>
        <v/>
      </c>
    </row>
    <row r="54" spans="1:34">
      <c r="A54" t="str">
        <f>IF(E54="","",I54*1200000+①団体情報入力!$D$3*1000+②選手情報入力!A63)</f>
        <v/>
      </c>
      <c r="B54" t="str">
        <f>IF(E54="","",①団体情報入力!$D$3)</f>
        <v/>
      </c>
      <c r="D54" t="str">
        <f>IF(E54="","",①団体情報入力!$D$10)</f>
        <v/>
      </c>
      <c r="E54" t="str">
        <f>IF(②選手情報入力!B63="","",②選手情報入力!B63)</f>
        <v/>
      </c>
      <c r="F54" t="str">
        <f>IF(E54="","",②選手情報入力!C63)</f>
        <v/>
      </c>
      <c r="G54" t="str">
        <f>IF(E54="","",②選手情報入力!D63)</f>
        <v/>
      </c>
      <c r="H54" t="str">
        <f t="shared" si="3"/>
        <v/>
      </c>
      <c r="I54" t="str">
        <f>IF(E54="","",IF(②選手情報入力!F63="男",1,2))</f>
        <v/>
      </c>
      <c r="J54" t="str">
        <f>IF(E54="","",IF(②選手情報入力!G63="","",②選手情報入力!G63))</f>
        <v/>
      </c>
      <c r="L54" t="str">
        <f t="shared" si="4"/>
        <v/>
      </c>
      <c r="M54" t="str">
        <f t="shared" si="5"/>
        <v/>
      </c>
      <c r="O54" t="str">
        <f>IF(E54="","",IF(②選手情報入力!I63="","",IF(I54=1,VLOOKUP(②選手情報入力!I63,種目情報!$A$4:$B$135,2,FALSE),VLOOKUP(②選手情報入力!I63,種目情報!$E$4:$F$135,2,FALSE))))</f>
        <v/>
      </c>
      <c r="P54" t="str">
        <f>IF(E54="","",IF(②選手情報入力!J63="","",②選手情報入力!J63))</f>
        <v/>
      </c>
      <c r="Q54" s="26" t="str">
        <f>IF(E54="","",IF(②選手情報入力!H63="",0,1))</f>
        <v/>
      </c>
      <c r="R54" t="str">
        <f>IF(E54="","",IF(②選手情報入力!I63="","",IF(I54=1,VLOOKUP(②選手情報入力!I63,種目情報!$A$4:$C$39,3,FALSE),VLOOKUP(②選手情報入力!I63,種目情報!$E$4:$G$40,3,FALSE))))</f>
        <v/>
      </c>
      <c r="S54" t="str">
        <f>IF(E54="","",IF(②選手情報入力!L63="","",IF(I54=1,VLOOKUP(②選手情報入力!L63,種目情報!$A$4:$B$39,2,FALSE),VLOOKUP(②選手情報入力!L63,種目情報!$E$4:$F$40,2,FALSE))))</f>
        <v/>
      </c>
      <c r="T54" t="str">
        <f>IF(E54="","",IF(②選手情報入力!M63="","",②選手情報入力!M63))</f>
        <v/>
      </c>
      <c r="U54" s="26" t="str">
        <f>IF(E54="","",IF(②選手情報入力!K63="",0,1))</f>
        <v/>
      </c>
      <c r="V54" t="str">
        <f>IF(E54="","",IF(②選手情報入力!L63="","",IF(I54=1,VLOOKUP(②選手情報入力!L63,種目情報!$A$4:$C$39,3,FALSE),VLOOKUP(②選手情報入力!L63,種目情報!$E$4:$G$40,3,FALSE))))</f>
        <v/>
      </c>
      <c r="W54" t="str">
        <f>IF(E54="","",IF(②選手情報入力!O63="","",IF(I54=1,VLOOKUP(②選手情報入力!O63,種目情報!$A$4:$B$39,2,FALSE),VLOOKUP(②選手情報入力!O63,種目情報!$E$4:$F$40,2,FALSE))))</f>
        <v/>
      </c>
      <c r="X54" t="str">
        <f>IF(E54="","",IF(②選手情報入力!P63="","",②選手情報入力!P63))</f>
        <v/>
      </c>
      <c r="Y54" s="26" t="str">
        <f>IF(E54="","",IF(②選手情報入力!N63="",0,1))</f>
        <v/>
      </c>
      <c r="Z54" t="str">
        <f>IF(E54="","",IF(②選手情報入力!O63="","",IF(I54=1,VLOOKUP(②選手情報入力!O63,種目情報!$A$4:$C$39,3,FALSE),VLOOKUP(②選手情報入力!O63,種目情報!$E$4:$G$40,3,FALSE))))</f>
        <v/>
      </c>
      <c r="AA54" t="str">
        <f>IF(E54="","",IF(②選手情報入力!Q63="","",IF(I54=1,種目情報!$J$4,種目情報!$J$6)))</f>
        <v/>
      </c>
      <c r="AB54" t="str">
        <f>IF(E54="","",IF(②選手情報入力!Q63="","",IF(I54=1,IF(②選手情報入力!$R$6="","",②選手情報入力!$R$6),IF(②選手情報入力!$R$7="","",②選手情報入力!$R$7))))</f>
        <v/>
      </c>
      <c r="AC54" t="str">
        <f>IF(E54="","",IF(②選手情報入力!Q63="","",IF(I54=1,IF(②選手情報入力!$Q$6="",0,1),IF(②選手情報入力!$Q$7="",0,1))))</f>
        <v/>
      </c>
      <c r="AD54" t="str">
        <f>IF(E54="","",IF(②選手情報入力!Q63="","",2))</f>
        <v/>
      </c>
      <c r="AE54" t="str">
        <f>IF(E54="","",IF(②選手情報入力!S63="","",IF(I54=1,種目情報!$J$5,種目情報!$J$7)))</f>
        <v/>
      </c>
      <c r="AF54" t="str">
        <f>IF(E54="","",IF(②選手情報入力!S63="","",IF(I54=1,IF(②選手情報入力!$T$6="","",②選手情報入力!$T$6),IF(②選手情報入力!$T$7="","",②選手情報入力!$T$7))))</f>
        <v/>
      </c>
      <c r="AG54" t="str">
        <f>IF(E54="","",IF(②選手情報入力!S63="","",IF(I54=1,IF(②選手情報入力!$S$6="",0,1),IF(②選手情報入力!$S$7="",0,1))))</f>
        <v/>
      </c>
      <c r="AH54" t="str">
        <f>IF(E54="","",IF(②選手情報入力!S63="","",2))</f>
        <v/>
      </c>
    </row>
    <row r="55" spans="1:34">
      <c r="A55" t="str">
        <f>IF(E55="","",I55*1200000+①団体情報入力!$D$3*1000+②選手情報入力!A64)</f>
        <v/>
      </c>
      <c r="B55" t="str">
        <f>IF(E55="","",①団体情報入力!$D$3)</f>
        <v/>
      </c>
      <c r="D55" t="str">
        <f>IF(E55="","",①団体情報入力!$D$10)</f>
        <v/>
      </c>
      <c r="E55" t="str">
        <f>IF(②選手情報入力!B64="","",②選手情報入力!B64)</f>
        <v/>
      </c>
      <c r="F55" t="str">
        <f>IF(E55="","",②選手情報入力!C64)</f>
        <v/>
      </c>
      <c r="G55" t="str">
        <f>IF(E55="","",②選手情報入力!D64)</f>
        <v/>
      </c>
      <c r="H55" t="str">
        <f t="shared" si="3"/>
        <v/>
      </c>
      <c r="I55" t="str">
        <f>IF(E55="","",IF(②選手情報入力!F64="男",1,2))</f>
        <v/>
      </c>
      <c r="J55" t="str">
        <f>IF(E55="","",IF(②選手情報入力!G64="","",②選手情報入力!G64))</f>
        <v/>
      </c>
      <c r="L55" t="str">
        <f t="shared" si="4"/>
        <v/>
      </c>
      <c r="M55" t="str">
        <f t="shared" si="5"/>
        <v/>
      </c>
      <c r="O55" t="str">
        <f>IF(E55="","",IF(②選手情報入力!I64="","",IF(I55=1,VLOOKUP(②選手情報入力!I64,種目情報!$A$4:$B$135,2,FALSE),VLOOKUP(②選手情報入力!I64,種目情報!$E$4:$F$135,2,FALSE))))</f>
        <v/>
      </c>
      <c r="P55" t="str">
        <f>IF(E55="","",IF(②選手情報入力!J64="","",②選手情報入力!J64))</f>
        <v/>
      </c>
      <c r="Q55" s="26" t="str">
        <f>IF(E55="","",IF(②選手情報入力!H64="",0,1))</f>
        <v/>
      </c>
      <c r="R55" t="str">
        <f>IF(E55="","",IF(②選手情報入力!I64="","",IF(I55=1,VLOOKUP(②選手情報入力!I64,種目情報!$A$4:$C$39,3,FALSE),VLOOKUP(②選手情報入力!I64,種目情報!$E$4:$G$40,3,FALSE))))</f>
        <v/>
      </c>
      <c r="S55" t="str">
        <f>IF(E55="","",IF(②選手情報入力!L64="","",IF(I55=1,VLOOKUP(②選手情報入力!L64,種目情報!$A$4:$B$39,2,FALSE),VLOOKUP(②選手情報入力!L64,種目情報!$E$4:$F$40,2,FALSE))))</f>
        <v/>
      </c>
      <c r="T55" t="str">
        <f>IF(E55="","",IF(②選手情報入力!M64="","",②選手情報入力!M64))</f>
        <v/>
      </c>
      <c r="U55" s="26" t="str">
        <f>IF(E55="","",IF(②選手情報入力!K64="",0,1))</f>
        <v/>
      </c>
      <c r="V55" t="str">
        <f>IF(E55="","",IF(②選手情報入力!L64="","",IF(I55=1,VLOOKUP(②選手情報入力!L64,種目情報!$A$4:$C$39,3,FALSE),VLOOKUP(②選手情報入力!L64,種目情報!$E$4:$G$40,3,FALSE))))</f>
        <v/>
      </c>
      <c r="W55" t="str">
        <f>IF(E55="","",IF(②選手情報入力!O64="","",IF(I55=1,VLOOKUP(②選手情報入力!O64,種目情報!$A$4:$B$39,2,FALSE),VLOOKUP(②選手情報入力!O64,種目情報!$E$4:$F$40,2,FALSE))))</f>
        <v/>
      </c>
      <c r="X55" t="str">
        <f>IF(E55="","",IF(②選手情報入力!P64="","",②選手情報入力!P64))</f>
        <v/>
      </c>
      <c r="Y55" s="26" t="str">
        <f>IF(E55="","",IF(②選手情報入力!N64="",0,1))</f>
        <v/>
      </c>
      <c r="Z55" t="str">
        <f>IF(E55="","",IF(②選手情報入力!O64="","",IF(I55=1,VLOOKUP(②選手情報入力!O64,種目情報!$A$4:$C$39,3,FALSE),VLOOKUP(②選手情報入力!O64,種目情報!$E$4:$G$40,3,FALSE))))</f>
        <v/>
      </c>
      <c r="AA55" t="str">
        <f>IF(E55="","",IF(②選手情報入力!Q64="","",IF(I55=1,種目情報!$J$4,種目情報!$J$6)))</f>
        <v/>
      </c>
      <c r="AB55" t="str">
        <f>IF(E55="","",IF(②選手情報入力!Q64="","",IF(I55=1,IF(②選手情報入力!$R$6="","",②選手情報入力!$R$6),IF(②選手情報入力!$R$7="","",②選手情報入力!$R$7))))</f>
        <v/>
      </c>
      <c r="AC55" t="str">
        <f>IF(E55="","",IF(②選手情報入力!Q64="","",IF(I55=1,IF(②選手情報入力!$Q$6="",0,1),IF(②選手情報入力!$Q$7="",0,1))))</f>
        <v/>
      </c>
      <c r="AD55" t="str">
        <f>IF(E55="","",IF(②選手情報入力!Q64="","",2))</f>
        <v/>
      </c>
      <c r="AE55" t="str">
        <f>IF(E55="","",IF(②選手情報入力!S64="","",IF(I55=1,種目情報!$J$5,種目情報!$J$7)))</f>
        <v/>
      </c>
      <c r="AF55" t="str">
        <f>IF(E55="","",IF(②選手情報入力!S64="","",IF(I55=1,IF(②選手情報入力!$T$6="","",②選手情報入力!$T$6),IF(②選手情報入力!$T$7="","",②選手情報入力!$T$7))))</f>
        <v/>
      </c>
      <c r="AG55" t="str">
        <f>IF(E55="","",IF(②選手情報入力!S64="","",IF(I55=1,IF(②選手情報入力!$S$6="",0,1),IF(②選手情報入力!$S$7="",0,1))))</f>
        <v/>
      </c>
      <c r="AH55" t="str">
        <f>IF(E55="","",IF(②選手情報入力!S64="","",2))</f>
        <v/>
      </c>
    </row>
    <row r="56" spans="1:34">
      <c r="A56" t="str">
        <f>IF(E56="","",I56*1200000+①団体情報入力!$D$3*1000+②選手情報入力!A65)</f>
        <v/>
      </c>
      <c r="B56" t="str">
        <f>IF(E56="","",①団体情報入力!$D$3)</f>
        <v/>
      </c>
      <c r="D56" t="str">
        <f>IF(E56="","",①団体情報入力!$D$10)</f>
        <v/>
      </c>
      <c r="E56" t="str">
        <f>IF(②選手情報入力!B65="","",②選手情報入力!B65)</f>
        <v/>
      </c>
      <c r="F56" t="str">
        <f>IF(E56="","",②選手情報入力!C65)</f>
        <v/>
      </c>
      <c r="G56" t="str">
        <f>IF(E56="","",②選手情報入力!D65)</f>
        <v/>
      </c>
      <c r="H56" t="str">
        <f t="shared" si="3"/>
        <v/>
      </c>
      <c r="I56" t="str">
        <f>IF(E56="","",IF(②選手情報入力!F65="男",1,2))</f>
        <v/>
      </c>
      <c r="J56" t="str">
        <f>IF(E56="","",IF(②選手情報入力!G65="","",②選手情報入力!G65))</f>
        <v/>
      </c>
      <c r="L56" t="str">
        <f t="shared" si="4"/>
        <v/>
      </c>
      <c r="M56" t="str">
        <f t="shared" si="5"/>
        <v/>
      </c>
      <c r="O56" t="str">
        <f>IF(E56="","",IF(②選手情報入力!I65="","",IF(I56=1,VLOOKUP(②選手情報入力!I65,種目情報!$A$4:$B$135,2,FALSE),VLOOKUP(②選手情報入力!I65,種目情報!$E$4:$F$135,2,FALSE))))</f>
        <v/>
      </c>
      <c r="P56" t="str">
        <f>IF(E56="","",IF(②選手情報入力!J65="","",②選手情報入力!J65))</f>
        <v/>
      </c>
      <c r="Q56" s="26" t="str">
        <f>IF(E56="","",IF(②選手情報入力!H65="",0,1))</f>
        <v/>
      </c>
      <c r="R56" t="str">
        <f>IF(E56="","",IF(②選手情報入力!I65="","",IF(I56=1,VLOOKUP(②選手情報入力!I65,種目情報!$A$4:$C$39,3,FALSE),VLOOKUP(②選手情報入力!I65,種目情報!$E$4:$G$40,3,FALSE))))</f>
        <v/>
      </c>
      <c r="S56" t="str">
        <f>IF(E56="","",IF(②選手情報入力!L65="","",IF(I56=1,VLOOKUP(②選手情報入力!L65,種目情報!$A$4:$B$39,2,FALSE),VLOOKUP(②選手情報入力!L65,種目情報!$E$4:$F$40,2,FALSE))))</f>
        <v/>
      </c>
      <c r="T56" t="str">
        <f>IF(E56="","",IF(②選手情報入力!M65="","",②選手情報入力!M65))</f>
        <v/>
      </c>
      <c r="U56" s="26" t="str">
        <f>IF(E56="","",IF(②選手情報入力!K65="",0,1))</f>
        <v/>
      </c>
      <c r="V56" t="str">
        <f>IF(E56="","",IF(②選手情報入力!L65="","",IF(I56=1,VLOOKUP(②選手情報入力!L65,種目情報!$A$4:$C$39,3,FALSE),VLOOKUP(②選手情報入力!L65,種目情報!$E$4:$G$40,3,FALSE))))</f>
        <v/>
      </c>
      <c r="W56" t="str">
        <f>IF(E56="","",IF(②選手情報入力!O65="","",IF(I56=1,VLOOKUP(②選手情報入力!O65,種目情報!$A$4:$B$39,2,FALSE),VLOOKUP(②選手情報入力!O65,種目情報!$E$4:$F$40,2,FALSE))))</f>
        <v/>
      </c>
      <c r="X56" t="str">
        <f>IF(E56="","",IF(②選手情報入力!P65="","",②選手情報入力!P65))</f>
        <v/>
      </c>
      <c r="Y56" s="26" t="str">
        <f>IF(E56="","",IF(②選手情報入力!N65="",0,1))</f>
        <v/>
      </c>
      <c r="Z56" t="str">
        <f>IF(E56="","",IF(②選手情報入力!O65="","",IF(I56=1,VLOOKUP(②選手情報入力!O65,種目情報!$A$4:$C$39,3,FALSE),VLOOKUP(②選手情報入力!O65,種目情報!$E$4:$G$40,3,FALSE))))</f>
        <v/>
      </c>
      <c r="AA56" t="str">
        <f>IF(E56="","",IF(②選手情報入力!Q65="","",IF(I56=1,種目情報!$J$4,種目情報!$J$6)))</f>
        <v/>
      </c>
      <c r="AB56" t="str">
        <f>IF(E56="","",IF(②選手情報入力!Q65="","",IF(I56=1,IF(②選手情報入力!$R$6="","",②選手情報入力!$R$6),IF(②選手情報入力!$R$7="","",②選手情報入力!$R$7))))</f>
        <v/>
      </c>
      <c r="AC56" t="str">
        <f>IF(E56="","",IF(②選手情報入力!Q65="","",IF(I56=1,IF(②選手情報入力!$Q$6="",0,1),IF(②選手情報入力!$Q$7="",0,1))))</f>
        <v/>
      </c>
      <c r="AD56" t="str">
        <f>IF(E56="","",IF(②選手情報入力!Q65="","",2))</f>
        <v/>
      </c>
      <c r="AE56" t="str">
        <f>IF(E56="","",IF(②選手情報入力!S65="","",IF(I56=1,種目情報!$J$5,種目情報!$J$7)))</f>
        <v/>
      </c>
      <c r="AF56" t="str">
        <f>IF(E56="","",IF(②選手情報入力!S65="","",IF(I56=1,IF(②選手情報入力!$T$6="","",②選手情報入力!$T$6),IF(②選手情報入力!$T$7="","",②選手情報入力!$T$7))))</f>
        <v/>
      </c>
      <c r="AG56" t="str">
        <f>IF(E56="","",IF(②選手情報入力!S65="","",IF(I56=1,IF(②選手情報入力!$S$6="",0,1),IF(②選手情報入力!$S$7="",0,1))))</f>
        <v/>
      </c>
      <c r="AH56" t="str">
        <f>IF(E56="","",IF(②選手情報入力!S65="","",2))</f>
        <v/>
      </c>
    </row>
    <row r="57" spans="1:34">
      <c r="A57" t="str">
        <f>IF(E57="","",I57*1200000+①団体情報入力!$D$3*1000+②選手情報入力!A66)</f>
        <v/>
      </c>
      <c r="B57" t="str">
        <f>IF(E57="","",①団体情報入力!$D$3)</f>
        <v/>
      </c>
      <c r="D57" t="str">
        <f>IF(E57="","",①団体情報入力!$D$10)</f>
        <v/>
      </c>
      <c r="E57" t="str">
        <f>IF(②選手情報入力!B66="","",②選手情報入力!B66)</f>
        <v/>
      </c>
      <c r="F57" t="str">
        <f>IF(E57="","",②選手情報入力!C66)</f>
        <v/>
      </c>
      <c r="G57" t="str">
        <f>IF(E57="","",②選手情報入力!D66)</f>
        <v/>
      </c>
      <c r="H57" t="str">
        <f t="shared" si="3"/>
        <v/>
      </c>
      <c r="I57" t="str">
        <f>IF(E57="","",IF(②選手情報入力!F66="男",1,2))</f>
        <v/>
      </c>
      <c r="J57" t="str">
        <f>IF(E57="","",IF(②選手情報入力!G66="","",②選手情報入力!G66))</f>
        <v/>
      </c>
      <c r="L57" t="str">
        <f t="shared" si="4"/>
        <v/>
      </c>
      <c r="M57" t="str">
        <f t="shared" si="5"/>
        <v/>
      </c>
      <c r="O57" t="str">
        <f>IF(E57="","",IF(②選手情報入力!I66="","",IF(I57=1,VLOOKUP(②選手情報入力!I66,種目情報!$A$4:$B$135,2,FALSE),VLOOKUP(②選手情報入力!I66,種目情報!$E$4:$F$135,2,FALSE))))</f>
        <v/>
      </c>
      <c r="P57" t="str">
        <f>IF(E57="","",IF(②選手情報入力!J66="","",②選手情報入力!J66))</f>
        <v/>
      </c>
      <c r="Q57" s="26" t="str">
        <f>IF(E57="","",IF(②選手情報入力!H66="",0,1))</f>
        <v/>
      </c>
      <c r="R57" t="str">
        <f>IF(E57="","",IF(②選手情報入力!I66="","",IF(I57=1,VLOOKUP(②選手情報入力!I66,種目情報!$A$4:$C$39,3,FALSE),VLOOKUP(②選手情報入力!I66,種目情報!$E$4:$G$40,3,FALSE))))</f>
        <v/>
      </c>
      <c r="S57" t="str">
        <f>IF(E57="","",IF(②選手情報入力!L66="","",IF(I57=1,VLOOKUP(②選手情報入力!L66,種目情報!$A$4:$B$39,2,FALSE),VLOOKUP(②選手情報入力!L66,種目情報!$E$4:$F$40,2,FALSE))))</f>
        <v/>
      </c>
      <c r="T57" t="str">
        <f>IF(E57="","",IF(②選手情報入力!M66="","",②選手情報入力!M66))</f>
        <v/>
      </c>
      <c r="U57" s="26" t="str">
        <f>IF(E57="","",IF(②選手情報入力!K66="",0,1))</f>
        <v/>
      </c>
      <c r="V57" t="str">
        <f>IF(E57="","",IF(②選手情報入力!L66="","",IF(I57=1,VLOOKUP(②選手情報入力!L66,種目情報!$A$4:$C$39,3,FALSE),VLOOKUP(②選手情報入力!L66,種目情報!$E$4:$G$40,3,FALSE))))</f>
        <v/>
      </c>
      <c r="W57" t="str">
        <f>IF(E57="","",IF(②選手情報入力!O66="","",IF(I57=1,VLOOKUP(②選手情報入力!O66,種目情報!$A$4:$B$39,2,FALSE),VLOOKUP(②選手情報入力!O66,種目情報!$E$4:$F$40,2,FALSE))))</f>
        <v/>
      </c>
      <c r="X57" t="str">
        <f>IF(E57="","",IF(②選手情報入力!P66="","",②選手情報入力!P66))</f>
        <v/>
      </c>
      <c r="Y57" s="26" t="str">
        <f>IF(E57="","",IF(②選手情報入力!N66="",0,1))</f>
        <v/>
      </c>
      <c r="Z57" t="str">
        <f>IF(E57="","",IF(②選手情報入力!O66="","",IF(I57=1,VLOOKUP(②選手情報入力!O66,種目情報!$A$4:$C$39,3,FALSE),VLOOKUP(②選手情報入力!O66,種目情報!$E$4:$G$40,3,FALSE))))</f>
        <v/>
      </c>
      <c r="AA57" t="str">
        <f>IF(E57="","",IF(②選手情報入力!Q66="","",IF(I57=1,種目情報!$J$4,種目情報!$J$6)))</f>
        <v/>
      </c>
      <c r="AB57" t="str">
        <f>IF(E57="","",IF(②選手情報入力!Q66="","",IF(I57=1,IF(②選手情報入力!$R$6="","",②選手情報入力!$R$6),IF(②選手情報入力!$R$7="","",②選手情報入力!$R$7))))</f>
        <v/>
      </c>
      <c r="AC57" t="str">
        <f>IF(E57="","",IF(②選手情報入力!Q66="","",IF(I57=1,IF(②選手情報入力!$Q$6="",0,1),IF(②選手情報入力!$Q$7="",0,1))))</f>
        <v/>
      </c>
      <c r="AD57" t="str">
        <f>IF(E57="","",IF(②選手情報入力!Q66="","",2))</f>
        <v/>
      </c>
      <c r="AE57" t="str">
        <f>IF(E57="","",IF(②選手情報入力!S66="","",IF(I57=1,種目情報!$J$5,種目情報!$J$7)))</f>
        <v/>
      </c>
      <c r="AF57" t="str">
        <f>IF(E57="","",IF(②選手情報入力!S66="","",IF(I57=1,IF(②選手情報入力!$T$6="","",②選手情報入力!$T$6),IF(②選手情報入力!$T$7="","",②選手情報入力!$T$7))))</f>
        <v/>
      </c>
      <c r="AG57" t="str">
        <f>IF(E57="","",IF(②選手情報入力!S66="","",IF(I57=1,IF(②選手情報入力!$S$6="",0,1),IF(②選手情報入力!$S$7="",0,1))))</f>
        <v/>
      </c>
      <c r="AH57" t="str">
        <f>IF(E57="","",IF(②選手情報入力!S66="","",2))</f>
        <v/>
      </c>
    </row>
    <row r="58" spans="1:34">
      <c r="A58" t="str">
        <f>IF(E58="","",I58*1200000+①団体情報入力!$D$3*1000+②選手情報入力!A67)</f>
        <v/>
      </c>
      <c r="B58" t="str">
        <f>IF(E58="","",①団体情報入力!$D$3)</f>
        <v/>
      </c>
      <c r="D58" t="str">
        <f>IF(E58="","",①団体情報入力!$D$10)</f>
        <v/>
      </c>
      <c r="E58" t="str">
        <f>IF(②選手情報入力!B67="","",②選手情報入力!B67)</f>
        <v/>
      </c>
      <c r="F58" t="str">
        <f>IF(E58="","",②選手情報入力!C67)</f>
        <v/>
      </c>
      <c r="G58" t="str">
        <f>IF(E58="","",②選手情報入力!D67)</f>
        <v/>
      </c>
      <c r="H58" t="str">
        <f t="shared" si="3"/>
        <v/>
      </c>
      <c r="I58" t="str">
        <f>IF(E58="","",IF(②選手情報入力!F67="男",1,2))</f>
        <v/>
      </c>
      <c r="J58" t="str">
        <f>IF(E58="","",IF(②選手情報入力!G67="","",②選手情報入力!G67))</f>
        <v/>
      </c>
      <c r="L58" t="str">
        <f t="shared" si="4"/>
        <v/>
      </c>
      <c r="M58" t="str">
        <f t="shared" si="5"/>
        <v/>
      </c>
      <c r="O58" t="str">
        <f>IF(E58="","",IF(②選手情報入力!I67="","",IF(I58=1,VLOOKUP(②選手情報入力!I67,種目情報!$A$4:$B$135,2,FALSE),VLOOKUP(②選手情報入力!I67,種目情報!$E$4:$F$135,2,FALSE))))</f>
        <v/>
      </c>
      <c r="P58" t="str">
        <f>IF(E58="","",IF(②選手情報入力!J67="","",②選手情報入力!J67))</f>
        <v/>
      </c>
      <c r="Q58" s="26" t="str">
        <f>IF(E58="","",IF(②選手情報入力!H67="",0,1))</f>
        <v/>
      </c>
      <c r="R58" t="str">
        <f>IF(E58="","",IF(②選手情報入力!I67="","",IF(I58=1,VLOOKUP(②選手情報入力!I67,種目情報!$A$4:$C$39,3,FALSE),VLOOKUP(②選手情報入力!I67,種目情報!$E$4:$G$40,3,FALSE))))</f>
        <v/>
      </c>
      <c r="S58" t="str">
        <f>IF(E58="","",IF(②選手情報入力!L67="","",IF(I58=1,VLOOKUP(②選手情報入力!L67,種目情報!$A$4:$B$39,2,FALSE),VLOOKUP(②選手情報入力!L67,種目情報!$E$4:$F$40,2,FALSE))))</f>
        <v/>
      </c>
      <c r="T58" t="str">
        <f>IF(E58="","",IF(②選手情報入力!M67="","",②選手情報入力!M67))</f>
        <v/>
      </c>
      <c r="U58" s="26" t="str">
        <f>IF(E58="","",IF(②選手情報入力!K67="",0,1))</f>
        <v/>
      </c>
      <c r="V58" t="str">
        <f>IF(E58="","",IF(②選手情報入力!L67="","",IF(I58=1,VLOOKUP(②選手情報入力!L67,種目情報!$A$4:$C$39,3,FALSE),VLOOKUP(②選手情報入力!L67,種目情報!$E$4:$G$40,3,FALSE))))</f>
        <v/>
      </c>
      <c r="W58" t="str">
        <f>IF(E58="","",IF(②選手情報入力!O67="","",IF(I58=1,VLOOKUP(②選手情報入力!O67,種目情報!$A$4:$B$39,2,FALSE),VLOOKUP(②選手情報入力!O67,種目情報!$E$4:$F$40,2,FALSE))))</f>
        <v/>
      </c>
      <c r="X58" t="str">
        <f>IF(E58="","",IF(②選手情報入力!P67="","",②選手情報入力!P67))</f>
        <v/>
      </c>
      <c r="Y58" s="26" t="str">
        <f>IF(E58="","",IF(②選手情報入力!N67="",0,1))</f>
        <v/>
      </c>
      <c r="Z58" t="str">
        <f>IF(E58="","",IF(②選手情報入力!O67="","",IF(I58=1,VLOOKUP(②選手情報入力!O67,種目情報!$A$4:$C$39,3,FALSE),VLOOKUP(②選手情報入力!O67,種目情報!$E$4:$G$40,3,FALSE))))</f>
        <v/>
      </c>
      <c r="AA58" t="str">
        <f>IF(E58="","",IF(②選手情報入力!Q67="","",IF(I58=1,種目情報!$J$4,種目情報!$J$6)))</f>
        <v/>
      </c>
      <c r="AB58" t="str">
        <f>IF(E58="","",IF(②選手情報入力!Q67="","",IF(I58=1,IF(②選手情報入力!$R$6="","",②選手情報入力!$R$6),IF(②選手情報入力!$R$7="","",②選手情報入力!$R$7))))</f>
        <v/>
      </c>
      <c r="AC58" t="str">
        <f>IF(E58="","",IF(②選手情報入力!Q67="","",IF(I58=1,IF(②選手情報入力!$Q$6="",0,1),IF(②選手情報入力!$Q$7="",0,1))))</f>
        <v/>
      </c>
      <c r="AD58" t="str">
        <f>IF(E58="","",IF(②選手情報入力!Q67="","",2))</f>
        <v/>
      </c>
      <c r="AE58" t="str">
        <f>IF(E58="","",IF(②選手情報入力!S67="","",IF(I58=1,種目情報!$J$5,種目情報!$J$7)))</f>
        <v/>
      </c>
      <c r="AF58" t="str">
        <f>IF(E58="","",IF(②選手情報入力!S67="","",IF(I58=1,IF(②選手情報入力!$T$6="","",②選手情報入力!$T$6),IF(②選手情報入力!$T$7="","",②選手情報入力!$T$7))))</f>
        <v/>
      </c>
      <c r="AG58" t="str">
        <f>IF(E58="","",IF(②選手情報入力!S67="","",IF(I58=1,IF(②選手情報入力!$S$6="",0,1),IF(②選手情報入力!$S$7="",0,1))))</f>
        <v/>
      </c>
      <c r="AH58" t="str">
        <f>IF(E58="","",IF(②選手情報入力!S67="","",2))</f>
        <v/>
      </c>
    </row>
    <row r="59" spans="1:34">
      <c r="A59" t="str">
        <f>IF(E59="","",I59*1200000+①団体情報入力!$D$3*1000+②選手情報入力!A68)</f>
        <v/>
      </c>
      <c r="B59" t="str">
        <f>IF(E59="","",①団体情報入力!$D$3)</f>
        <v/>
      </c>
      <c r="D59" t="str">
        <f>IF(E59="","",①団体情報入力!$D$10)</f>
        <v/>
      </c>
      <c r="E59" t="str">
        <f>IF(②選手情報入力!B68="","",②選手情報入力!B68)</f>
        <v/>
      </c>
      <c r="F59" t="str">
        <f>IF(E59="","",②選手情報入力!C68)</f>
        <v/>
      </c>
      <c r="G59" t="str">
        <f>IF(E59="","",②選手情報入力!D68)</f>
        <v/>
      </c>
      <c r="H59" t="str">
        <f t="shared" si="3"/>
        <v/>
      </c>
      <c r="I59" t="str">
        <f>IF(E59="","",IF(②選手情報入力!F68="男",1,2))</f>
        <v/>
      </c>
      <c r="J59" t="str">
        <f>IF(E59="","",IF(②選手情報入力!G68="","",②選手情報入力!G68))</f>
        <v/>
      </c>
      <c r="L59" t="str">
        <f t="shared" si="4"/>
        <v/>
      </c>
      <c r="M59" t="str">
        <f t="shared" si="5"/>
        <v/>
      </c>
      <c r="O59" t="str">
        <f>IF(E59="","",IF(②選手情報入力!I68="","",IF(I59=1,VLOOKUP(②選手情報入力!I68,種目情報!$A$4:$B$135,2,FALSE),VLOOKUP(②選手情報入力!I68,種目情報!$E$4:$F$135,2,FALSE))))</f>
        <v/>
      </c>
      <c r="P59" t="str">
        <f>IF(E59="","",IF(②選手情報入力!J68="","",②選手情報入力!J68))</f>
        <v/>
      </c>
      <c r="Q59" s="26" t="str">
        <f>IF(E59="","",IF(②選手情報入力!H68="",0,1))</f>
        <v/>
      </c>
      <c r="R59" t="str">
        <f>IF(E59="","",IF(②選手情報入力!I68="","",IF(I59=1,VLOOKUP(②選手情報入力!I68,種目情報!$A$4:$C$39,3,FALSE),VLOOKUP(②選手情報入力!I68,種目情報!$E$4:$G$40,3,FALSE))))</f>
        <v/>
      </c>
      <c r="S59" t="str">
        <f>IF(E59="","",IF(②選手情報入力!L68="","",IF(I59=1,VLOOKUP(②選手情報入力!L68,種目情報!$A$4:$B$39,2,FALSE),VLOOKUP(②選手情報入力!L68,種目情報!$E$4:$F$40,2,FALSE))))</f>
        <v/>
      </c>
      <c r="T59" t="str">
        <f>IF(E59="","",IF(②選手情報入力!M68="","",②選手情報入力!M68))</f>
        <v/>
      </c>
      <c r="U59" s="26" t="str">
        <f>IF(E59="","",IF(②選手情報入力!K68="",0,1))</f>
        <v/>
      </c>
      <c r="V59" t="str">
        <f>IF(E59="","",IF(②選手情報入力!L68="","",IF(I59=1,VLOOKUP(②選手情報入力!L68,種目情報!$A$4:$C$39,3,FALSE),VLOOKUP(②選手情報入力!L68,種目情報!$E$4:$G$40,3,FALSE))))</f>
        <v/>
      </c>
      <c r="W59" t="str">
        <f>IF(E59="","",IF(②選手情報入力!O68="","",IF(I59=1,VLOOKUP(②選手情報入力!O68,種目情報!$A$4:$B$39,2,FALSE),VLOOKUP(②選手情報入力!O68,種目情報!$E$4:$F$40,2,FALSE))))</f>
        <v/>
      </c>
      <c r="X59" t="str">
        <f>IF(E59="","",IF(②選手情報入力!P68="","",②選手情報入力!P68))</f>
        <v/>
      </c>
      <c r="Y59" s="26" t="str">
        <f>IF(E59="","",IF(②選手情報入力!N68="",0,1))</f>
        <v/>
      </c>
      <c r="Z59" t="str">
        <f>IF(E59="","",IF(②選手情報入力!O68="","",IF(I59=1,VLOOKUP(②選手情報入力!O68,種目情報!$A$4:$C$39,3,FALSE),VLOOKUP(②選手情報入力!O68,種目情報!$E$4:$G$40,3,FALSE))))</f>
        <v/>
      </c>
      <c r="AA59" t="str">
        <f>IF(E59="","",IF(②選手情報入力!Q68="","",IF(I59=1,種目情報!$J$4,種目情報!$J$6)))</f>
        <v/>
      </c>
      <c r="AB59" t="str">
        <f>IF(E59="","",IF(②選手情報入力!Q68="","",IF(I59=1,IF(②選手情報入力!$R$6="","",②選手情報入力!$R$6),IF(②選手情報入力!$R$7="","",②選手情報入力!$R$7))))</f>
        <v/>
      </c>
      <c r="AC59" t="str">
        <f>IF(E59="","",IF(②選手情報入力!Q68="","",IF(I59=1,IF(②選手情報入力!$Q$6="",0,1),IF(②選手情報入力!$Q$7="",0,1))))</f>
        <v/>
      </c>
      <c r="AD59" t="str">
        <f>IF(E59="","",IF(②選手情報入力!Q68="","",2))</f>
        <v/>
      </c>
      <c r="AE59" t="str">
        <f>IF(E59="","",IF(②選手情報入力!S68="","",IF(I59=1,種目情報!$J$5,種目情報!$J$7)))</f>
        <v/>
      </c>
      <c r="AF59" t="str">
        <f>IF(E59="","",IF(②選手情報入力!S68="","",IF(I59=1,IF(②選手情報入力!$T$6="","",②選手情報入力!$T$6),IF(②選手情報入力!$T$7="","",②選手情報入力!$T$7))))</f>
        <v/>
      </c>
      <c r="AG59" t="str">
        <f>IF(E59="","",IF(②選手情報入力!S68="","",IF(I59=1,IF(②選手情報入力!$S$6="",0,1),IF(②選手情報入力!$S$7="",0,1))))</f>
        <v/>
      </c>
      <c r="AH59" t="str">
        <f>IF(E59="","",IF(②選手情報入力!S68="","",2))</f>
        <v/>
      </c>
    </row>
    <row r="60" spans="1:34">
      <c r="A60" t="str">
        <f>IF(E60="","",I60*1200000+①団体情報入力!$D$3*1000+②選手情報入力!A69)</f>
        <v/>
      </c>
      <c r="B60" t="str">
        <f>IF(E60="","",①団体情報入力!$D$3)</f>
        <v/>
      </c>
      <c r="D60" t="str">
        <f>IF(E60="","",①団体情報入力!$D$10)</f>
        <v/>
      </c>
      <c r="E60" t="str">
        <f>IF(②選手情報入力!B69="","",②選手情報入力!B69)</f>
        <v/>
      </c>
      <c r="F60" t="str">
        <f>IF(E60="","",②選手情報入力!C69)</f>
        <v/>
      </c>
      <c r="G60" t="str">
        <f>IF(E60="","",②選手情報入力!D69)</f>
        <v/>
      </c>
      <c r="H60" t="str">
        <f t="shared" si="3"/>
        <v/>
      </c>
      <c r="I60" t="str">
        <f>IF(E60="","",IF(②選手情報入力!F69="男",1,2))</f>
        <v/>
      </c>
      <c r="J60" t="str">
        <f>IF(E60="","",IF(②選手情報入力!G69="","",②選手情報入力!G69))</f>
        <v/>
      </c>
      <c r="L60" t="str">
        <f t="shared" si="4"/>
        <v/>
      </c>
      <c r="M60" t="str">
        <f t="shared" si="5"/>
        <v/>
      </c>
      <c r="O60" t="str">
        <f>IF(E60="","",IF(②選手情報入力!I69="","",IF(I60=1,VLOOKUP(②選手情報入力!I69,種目情報!$A$4:$B$135,2,FALSE),VLOOKUP(②選手情報入力!I69,種目情報!$E$4:$F$135,2,FALSE))))</f>
        <v/>
      </c>
      <c r="P60" t="str">
        <f>IF(E60="","",IF(②選手情報入力!J69="","",②選手情報入力!J69))</f>
        <v/>
      </c>
      <c r="Q60" s="26" t="str">
        <f>IF(E60="","",IF(②選手情報入力!H69="",0,1))</f>
        <v/>
      </c>
      <c r="R60" t="str">
        <f>IF(E60="","",IF(②選手情報入力!I69="","",IF(I60=1,VLOOKUP(②選手情報入力!I69,種目情報!$A$4:$C$39,3,FALSE),VLOOKUP(②選手情報入力!I69,種目情報!$E$4:$G$40,3,FALSE))))</f>
        <v/>
      </c>
      <c r="S60" t="str">
        <f>IF(E60="","",IF(②選手情報入力!L69="","",IF(I60=1,VLOOKUP(②選手情報入力!L69,種目情報!$A$4:$B$39,2,FALSE),VLOOKUP(②選手情報入力!L69,種目情報!$E$4:$F$40,2,FALSE))))</f>
        <v/>
      </c>
      <c r="T60" t="str">
        <f>IF(E60="","",IF(②選手情報入力!M69="","",②選手情報入力!M69))</f>
        <v/>
      </c>
      <c r="U60" s="26" t="str">
        <f>IF(E60="","",IF(②選手情報入力!K69="",0,1))</f>
        <v/>
      </c>
      <c r="V60" t="str">
        <f>IF(E60="","",IF(②選手情報入力!L69="","",IF(I60=1,VLOOKUP(②選手情報入力!L69,種目情報!$A$4:$C$39,3,FALSE),VLOOKUP(②選手情報入力!L69,種目情報!$E$4:$G$40,3,FALSE))))</f>
        <v/>
      </c>
      <c r="W60" t="str">
        <f>IF(E60="","",IF(②選手情報入力!O69="","",IF(I60=1,VLOOKUP(②選手情報入力!O69,種目情報!$A$4:$B$39,2,FALSE),VLOOKUP(②選手情報入力!O69,種目情報!$E$4:$F$40,2,FALSE))))</f>
        <v/>
      </c>
      <c r="X60" t="str">
        <f>IF(E60="","",IF(②選手情報入力!P69="","",②選手情報入力!P69))</f>
        <v/>
      </c>
      <c r="Y60" s="26" t="str">
        <f>IF(E60="","",IF(②選手情報入力!N69="",0,1))</f>
        <v/>
      </c>
      <c r="Z60" t="str">
        <f>IF(E60="","",IF(②選手情報入力!O69="","",IF(I60=1,VLOOKUP(②選手情報入力!O69,種目情報!$A$4:$C$39,3,FALSE),VLOOKUP(②選手情報入力!O69,種目情報!$E$4:$G$40,3,FALSE))))</f>
        <v/>
      </c>
      <c r="AA60" t="str">
        <f>IF(E60="","",IF(②選手情報入力!Q69="","",IF(I60=1,種目情報!$J$4,種目情報!$J$6)))</f>
        <v/>
      </c>
      <c r="AB60" t="str">
        <f>IF(E60="","",IF(②選手情報入力!Q69="","",IF(I60=1,IF(②選手情報入力!$R$6="","",②選手情報入力!$R$6),IF(②選手情報入力!$R$7="","",②選手情報入力!$R$7))))</f>
        <v/>
      </c>
      <c r="AC60" t="str">
        <f>IF(E60="","",IF(②選手情報入力!Q69="","",IF(I60=1,IF(②選手情報入力!$Q$6="",0,1),IF(②選手情報入力!$Q$7="",0,1))))</f>
        <v/>
      </c>
      <c r="AD60" t="str">
        <f>IF(E60="","",IF(②選手情報入力!Q69="","",2))</f>
        <v/>
      </c>
      <c r="AE60" t="str">
        <f>IF(E60="","",IF(②選手情報入力!S69="","",IF(I60=1,種目情報!$J$5,種目情報!$J$7)))</f>
        <v/>
      </c>
      <c r="AF60" t="str">
        <f>IF(E60="","",IF(②選手情報入力!S69="","",IF(I60=1,IF(②選手情報入力!$T$6="","",②選手情報入力!$T$6),IF(②選手情報入力!$T$7="","",②選手情報入力!$T$7))))</f>
        <v/>
      </c>
      <c r="AG60" t="str">
        <f>IF(E60="","",IF(②選手情報入力!S69="","",IF(I60=1,IF(②選手情報入力!$S$6="",0,1),IF(②選手情報入力!$S$7="",0,1))))</f>
        <v/>
      </c>
      <c r="AH60" t="str">
        <f>IF(E60="","",IF(②選手情報入力!S69="","",2))</f>
        <v/>
      </c>
    </row>
    <row r="61" spans="1:34">
      <c r="A61" t="str">
        <f>IF(E61="","",I61*1200000+①団体情報入力!$D$3*1000+②選手情報入力!A70)</f>
        <v/>
      </c>
      <c r="B61" t="str">
        <f>IF(E61="","",①団体情報入力!$D$3)</f>
        <v/>
      </c>
      <c r="D61" t="str">
        <f>IF(E61="","",①団体情報入力!$D$10)</f>
        <v/>
      </c>
      <c r="E61" t="str">
        <f>IF(②選手情報入力!B70="","",②選手情報入力!B70)</f>
        <v/>
      </c>
      <c r="F61" t="str">
        <f>IF(E61="","",②選手情報入力!C70)</f>
        <v/>
      </c>
      <c r="G61" t="str">
        <f>IF(E61="","",②選手情報入力!D70)</f>
        <v/>
      </c>
      <c r="H61" t="str">
        <f t="shared" si="3"/>
        <v/>
      </c>
      <c r="I61" t="str">
        <f>IF(E61="","",IF(②選手情報入力!F70="男",1,2))</f>
        <v/>
      </c>
      <c r="J61" t="str">
        <f>IF(E61="","",IF(②選手情報入力!G70="","",②選手情報入力!G70))</f>
        <v/>
      </c>
      <c r="L61" t="str">
        <f t="shared" si="4"/>
        <v/>
      </c>
      <c r="M61" t="str">
        <f t="shared" si="5"/>
        <v/>
      </c>
      <c r="O61" t="str">
        <f>IF(E61="","",IF(②選手情報入力!I70="","",IF(I61=1,VLOOKUP(②選手情報入力!I70,種目情報!$A$4:$B$135,2,FALSE),VLOOKUP(②選手情報入力!I70,種目情報!$E$4:$F$135,2,FALSE))))</f>
        <v/>
      </c>
      <c r="P61" t="str">
        <f>IF(E61="","",IF(②選手情報入力!J70="","",②選手情報入力!J70))</f>
        <v/>
      </c>
      <c r="Q61" s="26" t="str">
        <f>IF(E61="","",IF(②選手情報入力!H70="",0,1))</f>
        <v/>
      </c>
      <c r="R61" t="str">
        <f>IF(E61="","",IF(②選手情報入力!I70="","",IF(I61=1,VLOOKUP(②選手情報入力!I70,種目情報!$A$4:$C$39,3,FALSE),VLOOKUP(②選手情報入力!I70,種目情報!$E$4:$G$40,3,FALSE))))</f>
        <v/>
      </c>
      <c r="S61" t="str">
        <f>IF(E61="","",IF(②選手情報入力!L70="","",IF(I61=1,VLOOKUP(②選手情報入力!L70,種目情報!$A$4:$B$39,2,FALSE),VLOOKUP(②選手情報入力!L70,種目情報!$E$4:$F$40,2,FALSE))))</f>
        <v/>
      </c>
      <c r="T61" t="str">
        <f>IF(E61="","",IF(②選手情報入力!M70="","",②選手情報入力!M70))</f>
        <v/>
      </c>
      <c r="U61" s="26" t="str">
        <f>IF(E61="","",IF(②選手情報入力!K70="",0,1))</f>
        <v/>
      </c>
      <c r="V61" t="str">
        <f>IF(E61="","",IF(②選手情報入力!L70="","",IF(I61=1,VLOOKUP(②選手情報入力!L70,種目情報!$A$4:$C$39,3,FALSE),VLOOKUP(②選手情報入力!L70,種目情報!$E$4:$G$40,3,FALSE))))</f>
        <v/>
      </c>
      <c r="W61" t="str">
        <f>IF(E61="","",IF(②選手情報入力!O70="","",IF(I61=1,VLOOKUP(②選手情報入力!O70,種目情報!$A$4:$B$39,2,FALSE),VLOOKUP(②選手情報入力!O70,種目情報!$E$4:$F$40,2,FALSE))))</f>
        <v/>
      </c>
      <c r="X61" t="str">
        <f>IF(E61="","",IF(②選手情報入力!P70="","",②選手情報入力!P70))</f>
        <v/>
      </c>
      <c r="Y61" s="26" t="str">
        <f>IF(E61="","",IF(②選手情報入力!N70="",0,1))</f>
        <v/>
      </c>
      <c r="Z61" t="str">
        <f>IF(E61="","",IF(②選手情報入力!O70="","",IF(I61=1,VLOOKUP(②選手情報入力!O70,種目情報!$A$4:$C$39,3,FALSE),VLOOKUP(②選手情報入力!O70,種目情報!$E$4:$G$40,3,FALSE))))</f>
        <v/>
      </c>
      <c r="AA61" t="str">
        <f>IF(E61="","",IF(②選手情報入力!Q70="","",IF(I61=1,種目情報!$J$4,種目情報!$J$6)))</f>
        <v/>
      </c>
      <c r="AB61" t="str">
        <f>IF(E61="","",IF(②選手情報入力!Q70="","",IF(I61=1,IF(②選手情報入力!$R$6="","",②選手情報入力!$R$6),IF(②選手情報入力!$R$7="","",②選手情報入力!$R$7))))</f>
        <v/>
      </c>
      <c r="AC61" t="str">
        <f>IF(E61="","",IF(②選手情報入力!Q70="","",IF(I61=1,IF(②選手情報入力!$Q$6="",0,1),IF(②選手情報入力!$Q$7="",0,1))))</f>
        <v/>
      </c>
      <c r="AD61" t="str">
        <f>IF(E61="","",IF(②選手情報入力!Q70="","",2))</f>
        <v/>
      </c>
      <c r="AE61" t="str">
        <f>IF(E61="","",IF(②選手情報入力!S70="","",IF(I61=1,種目情報!$J$5,種目情報!$J$7)))</f>
        <v/>
      </c>
      <c r="AF61" t="str">
        <f>IF(E61="","",IF(②選手情報入力!S70="","",IF(I61=1,IF(②選手情報入力!$T$6="","",②選手情報入力!$T$6),IF(②選手情報入力!$T$7="","",②選手情報入力!$T$7))))</f>
        <v/>
      </c>
      <c r="AG61" t="str">
        <f>IF(E61="","",IF(②選手情報入力!S70="","",IF(I61=1,IF(②選手情報入力!$S$6="",0,1),IF(②選手情報入力!$S$7="",0,1))))</f>
        <v/>
      </c>
      <c r="AH61" t="str">
        <f>IF(E61="","",IF(②選手情報入力!S70="","",2))</f>
        <v/>
      </c>
    </row>
    <row r="62" spans="1:34">
      <c r="A62" t="str">
        <f>IF(E62="","",I62*1200000+①団体情報入力!$D$3*1000+②選手情報入力!A71)</f>
        <v/>
      </c>
      <c r="B62" t="str">
        <f>IF(E62="","",①団体情報入力!$D$3)</f>
        <v/>
      </c>
      <c r="D62" t="str">
        <f>IF(E62="","",①団体情報入力!$D$10)</f>
        <v/>
      </c>
      <c r="E62" t="str">
        <f>IF(②選手情報入力!B71="","",②選手情報入力!B71)</f>
        <v/>
      </c>
      <c r="F62" t="str">
        <f>IF(E62="","",②選手情報入力!C71)</f>
        <v/>
      </c>
      <c r="G62" t="str">
        <f>IF(E62="","",②選手情報入力!D71)</f>
        <v/>
      </c>
      <c r="H62" t="str">
        <f t="shared" si="3"/>
        <v/>
      </c>
      <c r="I62" t="str">
        <f>IF(E62="","",IF(②選手情報入力!F71="男",1,2))</f>
        <v/>
      </c>
      <c r="J62" t="str">
        <f>IF(E62="","",IF(②選手情報入力!G71="","",②選手情報入力!G71))</f>
        <v/>
      </c>
      <c r="L62" t="str">
        <f t="shared" si="4"/>
        <v/>
      </c>
      <c r="M62" t="str">
        <f t="shared" si="5"/>
        <v/>
      </c>
      <c r="O62" t="str">
        <f>IF(E62="","",IF(②選手情報入力!I71="","",IF(I62=1,VLOOKUP(②選手情報入力!I71,種目情報!$A$4:$B$135,2,FALSE),VLOOKUP(②選手情報入力!I71,種目情報!$E$4:$F$135,2,FALSE))))</f>
        <v/>
      </c>
      <c r="P62" t="str">
        <f>IF(E62="","",IF(②選手情報入力!J71="","",②選手情報入力!J71))</f>
        <v/>
      </c>
      <c r="Q62" s="26" t="str">
        <f>IF(E62="","",IF(②選手情報入力!H71="",0,1))</f>
        <v/>
      </c>
      <c r="R62" t="str">
        <f>IF(E62="","",IF(②選手情報入力!I71="","",IF(I62=1,VLOOKUP(②選手情報入力!I71,種目情報!$A$4:$C$39,3,FALSE),VLOOKUP(②選手情報入力!I71,種目情報!$E$4:$G$40,3,FALSE))))</f>
        <v/>
      </c>
      <c r="S62" t="str">
        <f>IF(E62="","",IF(②選手情報入力!L71="","",IF(I62=1,VLOOKUP(②選手情報入力!L71,種目情報!$A$4:$B$39,2,FALSE),VLOOKUP(②選手情報入力!L71,種目情報!$E$4:$F$40,2,FALSE))))</f>
        <v/>
      </c>
      <c r="T62" t="str">
        <f>IF(E62="","",IF(②選手情報入力!M71="","",②選手情報入力!M71))</f>
        <v/>
      </c>
      <c r="U62" s="26" t="str">
        <f>IF(E62="","",IF(②選手情報入力!K71="",0,1))</f>
        <v/>
      </c>
      <c r="V62" t="str">
        <f>IF(E62="","",IF(②選手情報入力!L71="","",IF(I62=1,VLOOKUP(②選手情報入力!L71,種目情報!$A$4:$C$39,3,FALSE),VLOOKUP(②選手情報入力!L71,種目情報!$E$4:$G$40,3,FALSE))))</f>
        <v/>
      </c>
      <c r="W62" t="str">
        <f>IF(E62="","",IF(②選手情報入力!O71="","",IF(I62=1,VLOOKUP(②選手情報入力!O71,種目情報!$A$4:$B$39,2,FALSE),VLOOKUP(②選手情報入力!O71,種目情報!$E$4:$F$40,2,FALSE))))</f>
        <v/>
      </c>
      <c r="X62" t="str">
        <f>IF(E62="","",IF(②選手情報入力!P71="","",②選手情報入力!P71))</f>
        <v/>
      </c>
      <c r="Y62" s="26" t="str">
        <f>IF(E62="","",IF(②選手情報入力!N71="",0,1))</f>
        <v/>
      </c>
      <c r="Z62" t="str">
        <f>IF(E62="","",IF(②選手情報入力!O71="","",IF(I62=1,VLOOKUP(②選手情報入力!O71,種目情報!$A$4:$C$39,3,FALSE),VLOOKUP(②選手情報入力!O71,種目情報!$E$4:$G$40,3,FALSE))))</f>
        <v/>
      </c>
      <c r="AA62" t="str">
        <f>IF(E62="","",IF(②選手情報入力!Q71="","",IF(I62=1,種目情報!$J$4,種目情報!$J$6)))</f>
        <v/>
      </c>
      <c r="AB62" t="str">
        <f>IF(E62="","",IF(②選手情報入力!Q71="","",IF(I62=1,IF(②選手情報入力!$R$6="","",②選手情報入力!$R$6),IF(②選手情報入力!$R$7="","",②選手情報入力!$R$7))))</f>
        <v/>
      </c>
      <c r="AC62" t="str">
        <f>IF(E62="","",IF(②選手情報入力!Q71="","",IF(I62=1,IF(②選手情報入力!$Q$6="",0,1),IF(②選手情報入力!$Q$7="",0,1))))</f>
        <v/>
      </c>
      <c r="AD62" t="str">
        <f>IF(E62="","",IF(②選手情報入力!Q71="","",2))</f>
        <v/>
      </c>
      <c r="AE62" t="str">
        <f>IF(E62="","",IF(②選手情報入力!S71="","",IF(I62=1,種目情報!$J$5,種目情報!$J$7)))</f>
        <v/>
      </c>
      <c r="AF62" t="str">
        <f>IF(E62="","",IF(②選手情報入力!S71="","",IF(I62=1,IF(②選手情報入力!$T$6="","",②選手情報入力!$T$6),IF(②選手情報入力!$T$7="","",②選手情報入力!$T$7))))</f>
        <v/>
      </c>
      <c r="AG62" t="str">
        <f>IF(E62="","",IF(②選手情報入力!S71="","",IF(I62=1,IF(②選手情報入力!$S$6="",0,1),IF(②選手情報入力!$S$7="",0,1))))</f>
        <v/>
      </c>
      <c r="AH62" t="str">
        <f>IF(E62="","",IF(②選手情報入力!S71="","",2))</f>
        <v/>
      </c>
    </row>
    <row r="63" spans="1:34">
      <c r="A63" t="str">
        <f>IF(E63="","",I63*1200000+①団体情報入力!$D$3*1000+②選手情報入力!A72)</f>
        <v/>
      </c>
      <c r="B63" t="str">
        <f>IF(E63="","",①団体情報入力!$D$3)</f>
        <v/>
      </c>
      <c r="D63" t="str">
        <f>IF(E63="","",①団体情報入力!$D$10)</f>
        <v/>
      </c>
      <c r="E63" t="str">
        <f>IF(②選手情報入力!B72="","",②選手情報入力!B72)</f>
        <v/>
      </c>
      <c r="F63" t="str">
        <f>IF(E63="","",②選手情報入力!C72)</f>
        <v/>
      </c>
      <c r="G63" t="str">
        <f>IF(E63="","",②選手情報入力!D72)</f>
        <v/>
      </c>
      <c r="H63" t="str">
        <f t="shared" si="3"/>
        <v/>
      </c>
      <c r="I63" t="str">
        <f>IF(E63="","",IF(②選手情報入力!F72="男",1,2))</f>
        <v/>
      </c>
      <c r="J63" t="str">
        <f>IF(E63="","",IF(②選手情報入力!G72="","",②選手情報入力!G72))</f>
        <v/>
      </c>
      <c r="L63" t="str">
        <f t="shared" si="4"/>
        <v/>
      </c>
      <c r="M63" t="str">
        <f t="shared" si="5"/>
        <v/>
      </c>
      <c r="O63" t="str">
        <f>IF(E63="","",IF(②選手情報入力!I72="","",IF(I63=1,VLOOKUP(②選手情報入力!I72,種目情報!$A$4:$B$135,2,FALSE),VLOOKUP(②選手情報入力!I72,種目情報!$E$4:$F$135,2,FALSE))))</f>
        <v/>
      </c>
      <c r="P63" t="str">
        <f>IF(E63="","",IF(②選手情報入力!J72="","",②選手情報入力!J72))</f>
        <v/>
      </c>
      <c r="Q63" s="26" t="str">
        <f>IF(E63="","",IF(②選手情報入力!H72="",0,1))</f>
        <v/>
      </c>
      <c r="R63" t="str">
        <f>IF(E63="","",IF(②選手情報入力!I72="","",IF(I63=1,VLOOKUP(②選手情報入力!I72,種目情報!$A$4:$C$39,3,FALSE),VLOOKUP(②選手情報入力!I72,種目情報!$E$4:$G$40,3,FALSE))))</f>
        <v/>
      </c>
      <c r="S63" t="str">
        <f>IF(E63="","",IF(②選手情報入力!L72="","",IF(I63=1,VLOOKUP(②選手情報入力!L72,種目情報!$A$4:$B$39,2,FALSE),VLOOKUP(②選手情報入力!L72,種目情報!$E$4:$F$40,2,FALSE))))</f>
        <v/>
      </c>
      <c r="T63" t="str">
        <f>IF(E63="","",IF(②選手情報入力!M72="","",②選手情報入力!M72))</f>
        <v/>
      </c>
      <c r="U63" s="26" t="str">
        <f>IF(E63="","",IF(②選手情報入力!K72="",0,1))</f>
        <v/>
      </c>
      <c r="V63" t="str">
        <f>IF(E63="","",IF(②選手情報入力!L72="","",IF(I63=1,VLOOKUP(②選手情報入力!L72,種目情報!$A$4:$C$39,3,FALSE),VLOOKUP(②選手情報入力!L72,種目情報!$E$4:$G$40,3,FALSE))))</f>
        <v/>
      </c>
      <c r="W63" t="str">
        <f>IF(E63="","",IF(②選手情報入力!O72="","",IF(I63=1,VLOOKUP(②選手情報入力!O72,種目情報!$A$4:$B$39,2,FALSE),VLOOKUP(②選手情報入力!O72,種目情報!$E$4:$F$40,2,FALSE))))</f>
        <v/>
      </c>
      <c r="X63" t="str">
        <f>IF(E63="","",IF(②選手情報入力!P72="","",②選手情報入力!P72))</f>
        <v/>
      </c>
      <c r="Y63" s="26" t="str">
        <f>IF(E63="","",IF(②選手情報入力!N72="",0,1))</f>
        <v/>
      </c>
      <c r="Z63" t="str">
        <f>IF(E63="","",IF(②選手情報入力!O72="","",IF(I63=1,VLOOKUP(②選手情報入力!O72,種目情報!$A$4:$C$39,3,FALSE),VLOOKUP(②選手情報入力!O72,種目情報!$E$4:$G$40,3,FALSE))))</f>
        <v/>
      </c>
      <c r="AA63" t="str">
        <f>IF(E63="","",IF(②選手情報入力!Q72="","",IF(I63=1,種目情報!$J$4,種目情報!$J$6)))</f>
        <v/>
      </c>
      <c r="AB63" t="str">
        <f>IF(E63="","",IF(②選手情報入力!Q72="","",IF(I63=1,IF(②選手情報入力!$R$6="","",②選手情報入力!$R$6),IF(②選手情報入力!$R$7="","",②選手情報入力!$R$7))))</f>
        <v/>
      </c>
      <c r="AC63" t="str">
        <f>IF(E63="","",IF(②選手情報入力!Q72="","",IF(I63=1,IF(②選手情報入力!$Q$6="",0,1),IF(②選手情報入力!$Q$7="",0,1))))</f>
        <v/>
      </c>
      <c r="AD63" t="str">
        <f>IF(E63="","",IF(②選手情報入力!Q72="","",2))</f>
        <v/>
      </c>
      <c r="AE63" t="str">
        <f>IF(E63="","",IF(②選手情報入力!S72="","",IF(I63=1,種目情報!$J$5,種目情報!$J$7)))</f>
        <v/>
      </c>
      <c r="AF63" t="str">
        <f>IF(E63="","",IF(②選手情報入力!S72="","",IF(I63=1,IF(②選手情報入力!$T$6="","",②選手情報入力!$T$6),IF(②選手情報入力!$T$7="","",②選手情報入力!$T$7))))</f>
        <v/>
      </c>
      <c r="AG63" t="str">
        <f>IF(E63="","",IF(②選手情報入力!S72="","",IF(I63=1,IF(②選手情報入力!$S$6="",0,1),IF(②選手情報入力!$S$7="",0,1))))</f>
        <v/>
      </c>
      <c r="AH63" t="str">
        <f>IF(E63="","",IF(②選手情報入力!S72="","",2))</f>
        <v/>
      </c>
    </row>
    <row r="64" spans="1:34">
      <c r="A64" t="str">
        <f>IF(E64="","",I64*1200000+①団体情報入力!$D$3*1000+②選手情報入力!A73)</f>
        <v/>
      </c>
      <c r="B64" t="str">
        <f>IF(E64="","",①団体情報入力!$D$3)</f>
        <v/>
      </c>
      <c r="D64" t="str">
        <f>IF(E64="","",①団体情報入力!$D$10)</f>
        <v/>
      </c>
      <c r="E64" t="str">
        <f>IF(②選手情報入力!B73="","",②選手情報入力!B73)</f>
        <v/>
      </c>
      <c r="F64" t="str">
        <f>IF(E64="","",②選手情報入力!C73)</f>
        <v/>
      </c>
      <c r="G64" t="str">
        <f>IF(E64="","",②選手情報入力!D73)</f>
        <v/>
      </c>
      <c r="H64" t="str">
        <f t="shared" si="3"/>
        <v/>
      </c>
      <c r="I64" t="str">
        <f>IF(E64="","",IF(②選手情報入力!F73="男",1,2))</f>
        <v/>
      </c>
      <c r="J64" t="str">
        <f>IF(E64="","",IF(②選手情報入力!G73="","",②選手情報入力!G73))</f>
        <v/>
      </c>
      <c r="L64" t="str">
        <f t="shared" si="4"/>
        <v/>
      </c>
      <c r="M64" t="str">
        <f t="shared" si="5"/>
        <v/>
      </c>
      <c r="O64" t="str">
        <f>IF(E64="","",IF(②選手情報入力!I73="","",IF(I64=1,VLOOKUP(②選手情報入力!I73,種目情報!$A$4:$B$135,2,FALSE),VLOOKUP(②選手情報入力!I73,種目情報!$E$4:$F$135,2,FALSE))))</f>
        <v/>
      </c>
      <c r="P64" t="str">
        <f>IF(E64="","",IF(②選手情報入力!J73="","",②選手情報入力!J73))</f>
        <v/>
      </c>
      <c r="Q64" s="26" t="str">
        <f>IF(E64="","",IF(②選手情報入力!H73="",0,1))</f>
        <v/>
      </c>
      <c r="R64" t="str">
        <f>IF(E64="","",IF(②選手情報入力!I73="","",IF(I64=1,VLOOKUP(②選手情報入力!I73,種目情報!$A$4:$C$39,3,FALSE),VLOOKUP(②選手情報入力!I73,種目情報!$E$4:$G$40,3,FALSE))))</f>
        <v/>
      </c>
      <c r="S64" t="str">
        <f>IF(E64="","",IF(②選手情報入力!L73="","",IF(I64=1,VLOOKUP(②選手情報入力!L73,種目情報!$A$4:$B$39,2,FALSE),VLOOKUP(②選手情報入力!L73,種目情報!$E$4:$F$40,2,FALSE))))</f>
        <v/>
      </c>
      <c r="T64" t="str">
        <f>IF(E64="","",IF(②選手情報入力!M73="","",②選手情報入力!M73))</f>
        <v/>
      </c>
      <c r="U64" s="26" t="str">
        <f>IF(E64="","",IF(②選手情報入力!K73="",0,1))</f>
        <v/>
      </c>
      <c r="V64" t="str">
        <f>IF(E64="","",IF(②選手情報入力!L73="","",IF(I64=1,VLOOKUP(②選手情報入力!L73,種目情報!$A$4:$C$39,3,FALSE),VLOOKUP(②選手情報入力!L73,種目情報!$E$4:$G$40,3,FALSE))))</f>
        <v/>
      </c>
      <c r="W64" t="str">
        <f>IF(E64="","",IF(②選手情報入力!O73="","",IF(I64=1,VLOOKUP(②選手情報入力!O73,種目情報!$A$4:$B$39,2,FALSE),VLOOKUP(②選手情報入力!O73,種目情報!$E$4:$F$40,2,FALSE))))</f>
        <v/>
      </c>
      <c r="X64" t="str">
        <f>IF(E64="","",IF(②選手情報入力!P73="","",②選手情報入力!P73))</f>
        <v/>
      </c>
      <c r="Y64" s="26" t="str">
        <f>IF(E64="","",IF(②選手情報入力!N73="",0,1))</f>
        <v/>
      </c>
      <c r="Z64" t="str">
        <f>IF(E64="","",IF(②選手情報入力!O73="","",IF(I64=1,VLOOKUP(②選手情報入力!O73,種目情報!$A$4:$C$39,3,FALSE),VLOOKUP(②選手情報入力!O73,種目情報!$E$4:$G$40,3,FALSE))))</f>
        <v/>
      </c>
      <c r="AA64" t="str">
        <f>IF(E64="","",IF(②選手情報入力!Q73="","",IF(I64=1,種目情報!$J$4,種目情報!$J$6)))</f>
        <v/>
      </c>
      <c r="AB64" t="str">
        <f>IF(E64="","",IF(②選手情報入力!Q73="","",IF(I64=1,IF(②選手情報入力!$R$6="","",②選手情報入力!$R$6),IF(②選手情報入力!$R$7="","",②選手情報入力!$R$7))))</f>
        <v/>
      </c>
      <c r="AC64" t="str">
        <f>IF(E64="","",IF(②選手情報入力!Q73="","",IF(I64=1,IF(②選手情報入力!$Q$6="",0,1),IF(②選手情報入力!$Q$7="",0,1))))</f>
        <v/>
      </c>
      <c r="AD64" t="str">
        <f>IF(E64="","",IF(②選手情報入力!Q73="","",2))</f>
        <v/>
      </c>
      <c r="AE64" t="str">
        <f>IF(E64="","",IF(②選手情報入力!S73="","",IF(I64=1,種目情報!$J$5,種目情報!$J$7)))</f>
        <v/>
      </c>
      <c r="AF64" t="str">
        <f>IF(E64="","",IF(②選手情報入力!S73="","",IF(I64=1,IF(②選手情報入力!$T$6="","",②選手情報入力!$T$6),IF(②選手情報入力!$T$7="","",②選手情報入力!$T$7))))</f>
        <v/>
      </c>
      <c r="AG64" t="str">
        <f>IF(E64="","",IF(②選手情報入力!S73="","",IF(I64=1,IF(②選手情報入力!$S$6="",0,1),IF(②選手情報入力!$S$7="",0,1))))</f>
        <v/>
      </c>
      <c r="AH64" t="str">
        <f>IF(E64="","",IF(②選手情報入力!S73="","",2))</f>
        <v/>
      </c>
    </row>
    <row r="65" spans="1:34">
      <c r="A65" t="str">
        <f>IF(E65="","",I65*1200000+①団体情報入力!$D$3*1000+②選手情報入力!A74)</f>
        <v/>
      </c>
      <c r="B65" t="str">
        <f>IF(E65="","",①団体情報入力!$D$3)</f>
        <v/>
      </c>
      <c r="D65" t="str">
        <f>IF(E65="","",①団体情報入力!$D$10)</f>
        <v/>
      </c>
      <c r="E65" t="str">
        <f>IF(②選手情報入力!B74="","",②選手情報入力!B74)</f>
        <v/>
      </c>
      <c r="F65" t="str">
        <f>IF(E65="","",②選手情報入力!C74)</f>
        <v/>
      </c>
      <c r="G65" t="str">
        <f>IF(E65="","",②選手情報入力!D74)</f>
        <v/>
      </c>
      <c r="H65" t="str">
        <f t="shared" si="3"/>
        <v/>
      </c>
      <c r="I65" t="str">
        <f>IF(E65="","",IF(②選手情報入力!F74="男",1,2))</f>
        <v/>
      </c>
      <c r="J65" t="str">
        <f>IF(E65="","",IF(②選手情報入力!G74="","",②選手情報入力!G74))</f>
        <v/>
      </c>
      <c r="L65" t="str">
        <f t="shared" si="4"/>
        <v/>
      </c>
      <c r="M65" t="str">
        <f t="shared" si="5"/>
        <v/>
      </c>
      <c r="O65" t="str">
        <f>IF(E65="","",IF(②選手情報入力!I74="","",IF(I65=1,VLOOKUP(②選手情報入力!I74,種目情報!$A$4:$B$135,2,FALSE),VLOOKUP(②選手情報入力!I74,種目情報!$E$4:$F$135,2,FALSE))))</f>
        <v/>
      </c>
      <c r="P65" t="str">
        <f>IF(E65="","",IF(②選手情報入力!J74="","",②選手情報入力!J74))</f>
        <v/>
      </c>
      <c r="Q65" s="26" t="str">
        <f>IF(E65="","",IF(②選手情報入力!H74="",0,1))</f>
        <v/>
      </c>
      <c r="R65" t="str">
        <f>IF(E65="","",IF(②選手情報入力!I74="","",IF(I65=1,VLOOKUP(②選手情報入力!I74,種目情報!$A$4:$C$39,3,FALSE),VLOOKUP(②選手情報入力!I74,種目情報!$E$4:$G$40,3,FALSE))))</f>
        <v/>
      </c>
      <c r="S65" t="str">
        <f>IF(E65="","",IF(②選手情報入力!L74="","",IF(I65=1,VLOOKUP(②選手情報入力!L74,種目情報!$A$4:$B$39,2,FALSE),VLOOKUP(②選手情報入力!L74,種目情報!$E$4:$F$40,2,FALSE))))</f>
        <v/>
      </c>
      <c r="T65" t="str">
        <f>IF(E65="","",IF(②選手情報入力!M74="","",②選手情報入力!M74))</f>
        <v/>
      </c>
      <c r="U65" s="26" t="str">
        <f>IF(E65="","",IF(②選手情報入力!K74="",0,1))</f>
        <v/>
      </c>
      <c r="V65" t="str">
        <f>IF(E65="","",IF(②選手情報入力!L74="","",IF(I65=1,VLOOKUP(②選手情報入力!L74,種目情報!$A$4:$C$39,3,FALSE),VLOOKUP(②選手情報入力!L74,種目情報!$E$4:$G$40,3,FALSE))))</f>
        <v/>
      </c>
      <c r="W65" t="str">
        <f>IF(E65="","",IF(②選手情報入力!O74="","",IF(I65=1,VLOOKUP(②選手情報入力!O74,種目情報!$A$4:$B$39,2,FALSE),VLOOKUP(②選手情報入力!O74,種目情報!$E$4:$F$40,2,FALSE))))</f>
        <v/>
      </c>
      <c r="X65" t="str">
        <f>IF(E65="","",IF(②選手情報入力!P74="","",②選手情報入力!P74))</f>
        <v/>
      </c>
      <c r="Y65" s="26" t="str">
        <f>IF(E65="","",IF(②選手情報入力!N74="",0,1))</f>
        <v/>
      </c>
      <c r="Z65" t="str">
        <f>IF(E65="","",IF(②選手情報入力!O74="","",IF(I65=1,VLOOKUP(②選手情報入力!O74,種目情報!$A$4:$C$39,3,FALSE),VLOOKUP(②選手情報入力!O74,種目情報!$E$4:$G$40,3,FALSE))))</f>
        <v/>
      </c>
      <c r="AA65" t="str">
        <f>IF(E65="","",IF(②選手情報入力!Q74="","",IF(I65=1,種目情報!$J$4,種目情報!$J$6)))</f>
        <v/>
      </c>
      <c r="AB65" t="str">
        <f>IF(E65="","",IF(②選手情報入力!Q74="","",IF(I65=1,IF(②選手情報入力!$R$6="","",②選手情報入力!$R$6),IF(②選手情報入力!$R$7="","",②選手情報入力!$R$7))))</f>
        <v/>
      </c>
      <c r="AC65" t="str">
        <f>IF(E65="","",IF(②選手情報入力!Q74="","",IF(I65=1,IF(②選手情報入力!$Q$6="",0,1),IF(②選手情報入力!$Q$7="",0,1))))</f>
        <v/>
      </c>
      <c r="AD65" t="str">
        <f>IF(E65="","",IF(②選手情報入力!Q74="","",2))</f>
        <v/>
      </c>
      <c r="AE65" t="str">
        <f>IF(E65="","",IF(②選手情報入力!S74="","",IF(I65=1,種目情報!$J$5,種目情報!$J$7)))</f>
        <v/>
      </c>
      <c r="AF65" t="str">
        <f>IF(E65="","",IF(②選手情報入力!S74="","",IF(I65=1,IF(②選手情報入力!$T$6="","",②選手情報入力!$T$6),IF(②選手情報入力!$T$7="","",②選手情報入力!$T$7))))</f>
        <v/>
      </c>
      <c r="AG65" t="str">
        <f>IF(E65="","",IF(②選手情報入力!S74="","",IF(I65=1,IF(②選手情報入力!$S$6="",0,1),IF(②選手情報入力!$S$7="",0,1))))</f>
        <v/>
      </c>
      <c r="AH65" t="str">
        <f>IF(E65="","",IF(②選手情報入力!S74="","",2))</f>
        <v/>
      </c>
    </row>
    <row r="66" spans="1:34">
      <c r="A66" t="str">
        <f>IF(E66="","",I66*1200000+①団体情報入力!$D$3*1000+②選手情報入力!A75)</f>
        <v/>
      </c>
      <c r="B66" t="str">
        <f>IF(E66="","",①団体情報入力!$D$3)</f>
        <v/>
      </c>
      <c r="D66" t="str">
        <f>IF(E66="","",①団体情報入力!$D$10)</f>
        <v/>
      </c>
      <c r="E66" t="str">
        <f>IF(②選手情報入力!B75="","",②選手情報入力!B75)</f>
        <v/>
      </c>
      <c r="F66" t="str">
        <f>IF(E66="","",②選手情報入力!C75)</f>
        <v/>
      </c>
      <c r="G66" t="str">
        <f>IF(E66="","",②選手情報入力!D75)</f>
        <v/>
      </c>
      <c r="H66" t="str">
        <f t="shared" si="3"/>
        <v/>
      </c>
      <c r="I66" t="str">
        <f>IF(E66="","",IF(②選手情報入力!F75="男",1,2))</f>
        <v/>
      </c>
      <c r="J66" t="str">
        <f>IF(E66="","",IF(②選手情報入力!G75="","",②選手情報入力!G75))</f>
        <v/>
      </c>
      <c r="L66" t="str">
        <f t="shared" si="4"/>
        <v/>
      </c>
      <c r="M66" t="str">
        <f t="shared" si="5"/>
        <v/>
      </c>
      <c r="O66" t="str">
        <f>IF(E66="","",IF(②選手情報入力!I75="","",IF(I66=1,VLOOKUP(②選手情報入力!I75,種目情報!$A$4:$B$135,2,FALSE),VLOOKUP(②選手情報入力!I75,種目情報!$E$4:$F$135,2,FALSE))))</f>
        <v/>
      </c>
      <c r="P66" t="str">
        <f>IF(E66="","",IF(②選手情報入力!J75="","",②選手情報入力!J75))</f>
        <v/>
      </c>
      <c r="Q66" s="26" t="str">
        <f>IF(E66="","",IF(②選手情報入力!H75="",0,1))</f>
        <v/>
      </c>
      <c r="R66" t="str">
        <f>IF(E66="","",IF(②選手情報入力!I75="","",IF(I66=1,VLOOKUP(②選手情報入力!I75,種目情報!$A$4:$C$39,3,FALSE),VLOOKUP(②選手情報入力!I75,種目情報!$E$4:$G$40,3,FALSE))))</f>
        <v/>
      </c>
      <c r="S66" t="str">
        <f>IF(E66="","",IF(②選手情報入力!L75="","",IF(I66=1,VLOOKUP(②選手情報入力!L75,種目情報!$A$4:$B$39,2,FALSE),VLOOKUP(②選手情報入力!L75,種目情報!$E$4:$F$40,2,FALSE))))</f>
        <v/>
      </c>
      <c r="T66" t="str">
        <f>IF(E66="","",IF(②選手情報入力!M75="","",②選手情報入力!M75))</f>
        <v/>
      </c>
      <c r="U66" s="26" t="str">
        <f>IF(E66="","",IF(②選手情報入力!K75="",0,1))</f>
        <v/>
      </c>
      <c r="V66" t="str">
        <f>IF(E66="","",IF(②選手情報入力!L75="","",IF(I66=1,VLOOKUP(②選手情報入力!L75,種目情報!$A$4:$C$39,3,FALSE),VLOOKUP(②選手情報入力!L75,種目情報!$E$4:$G$40,3,FALSE))))</f>
        <v/>
      </c>
      <c r="W66" t="str">
        <f>IF(E66="","",IF(②選手情報入力!O75="","",IF(I66=1,VLOOKUP(②選手情報入力!O75,種目情報!$A$4:$B$39,2,FALSE),VLOOKUP(②選手情報入力!O75,種目情報!$E$4:$F$40,2,FALSE))))</f>
        <v/>
      </c>
      <c r="X66" t="str">
        <f>IF(E66="","",IF(②選手情報入力!P75="","",②選手情報入力!P75))</f>
        <v/>
      </c>
      <c r="Y66" s="26" t="str">
        <f>IF(E66="","",IF(②選手情報入力!N75="",0,1))</f>
        <v/>
      </c>
      <c r="Z66" t="str">
        <f>IF(E66="","",IF(②選手情報入力!O75="","",IF(I66=1,VLOOKUP(②選手情報入力!O75,種目情報!$A$4:$C$39,3,FALSE),VLOOKUP(②選手情報入力!O75,種目情報!$E$4:$G$40,3,FALSE))))</f>
        <v/>
      </c>
      <c r="AA66" t="str">
        <f>IF(E66="","",IF(②選手情報入力!Q75="","",IF(I66=1,種目情報!$J$4,種目情報!$J$6)))</f>
        <v/>
      </c>
      <c r="AB66" t="str">
        <f>IF(E66="","",IF(②選手情報入力!Q75="","",IF(I66=1,IF(②選手情報入力!$R$6="","",②選手情報入力!$R$6),IF(②選手情報入力!$R$7="","",②選手情報入力!$R$7))))</f>
        <v/>
      </c>
      <c r="AC66" t="str">
        <f>IF(E66="","",IF(②選手情報入力!Q75="","",IF(I66=1,IF(②選手情報入力!$Q$6="",0,1),IF(②選手情報入力!$Q$7="",0,1))))</f>
        <v/>
      </c>
      <c r="AD66" t="str">
        <f>IF(E66="","",IF(②選手情報入力!Q75="","",2))</f>
        <v/>
      </c>
      <c r="AE66" t="str">
        <f>IF(E66="","",IF(②選手情報入力!S75="","",IF(I66=1,種目情報!$J$5,種目情報!$J$7)))</f>
        <v/>
      </c>
      <c r="AF66" t="str">
        <f>IF(E66="","",IF(②選手情報入力!S75="","",IF(I66=1,IF(②選手情報入力!$T$6="","",②選手情報入力!$T$6),IF(②選手情報入力!$T$7="","",②選手情報入力!$T$7))))</f>
        <v/>
      </c>
      <c r="AG66" t="str">
        <f>IF(E66="","",IF(②選手情報入力!S75="","",IF(I66=1,IF(②選手情報入力!$S$6="",0,1),IF(②選手情報入力!$S$7="",0,1))))</f>
        <v/>
      </c>
      <c r="AH66" t="str">
        <f>IF(E66="","",IF(②選手情報入力!S75="","",2))</f>
        <v/>
      </c>
    </row>
    <row r="67" spans="1:34">
      <c r="A67" t="str">
        <f>IF(E67="","",I67*1200000+①団体情報入力!$D$3*1000+②選手情報入力!A76)</f>
        <v/>
      </c>
      <c r="B67" t="str">
        <f>IF(E67="","",①団体情報入力!$D$3)</f>
        <v/>
      </c>
      <c r="D67" t="str">
        <f>IF(E67="","",①団体情報入力!$D$10)</f>
        <v/>
      </c>
      <c r="E67" t="str">
        <f>IF(②選手情報入力!B76="","",②選手情報入力!B76)</f>
        <v/>
      </c>
      <c r="F67" t="str">
        <f>IF(E67="","",②選手情報入力!C76)</f>
        <v/>
      </c>
      <c r="G67" t="str">
        <f>IF(E67="","",②選手情報入力!D76)</f>
        <v/>
      </c>
      <c r="H67" t="str">
        <f t="shared" ref="H67:H91" si="6">IF(E67="","",F67)</f>
        <v/>
      </c>
      <c r="I67" t="str">
        <f>IF(E67="","",IF(②選手情報入力!F76="男",1,2))</f>
        <v/>
      </c>
      <c r="J67" t="str">
        <f>IF(E67="","",IF(②選手情報入力!G76="","",②選手情報入力!G76))</f>
        <v/>
      </c>
      <c r="L67" t="str">
        <f t="shared" ref="L67:L91" si="7">IF(E67="","",0)</f>
        <v/>
      </c>
      <c r="M67" t="str">
        <f t="shared" ref="M67:M91" si="8">IF(E67="","","愛知")</f>
        <v/>
      </c>
      <c r="O67" t="str">
        <f>IF(E67="","",IF(②選手情報入力!I76="","",IF(I67=1,VLOOKUP(②選手情報入力!I76,種目情報!$A$4:$B$135,2,FALSE),VLOOKUP(②選手情報入力!I76,種目情報!$E$4:$F$135,2,FALSE))))</f>
        <v/>
      </c>
      <c r="P67" t="str">
        <f>IF(E67="","",IF(②選手情報入力!J76="","",②選手情報入力!J76))</f>
        <v/>
      </c>
      <c r="Q67" s="26" t="str">
        <f>IF(E67="","",IF(②選手情報入力!H76="",0,1))</f>
        <v/>
      </c>
      <c r="R67" t="str">
        <f>IF(E67="","",IF(②選手情報入力!I76="","",IF(I67=1,VLOOKUP(②選手情報入力!I76,種目情報!$A$4:$C$39,3,FALSE),VLOOKUP(②選手情報入力!I76,種目情報!$E$4:$G$40,3,FALSE))))</f>
        <v/>
      </c>
      <c r="S67" t="str">
        <f>IF(E67="","",IF(②選手情報入力!L76="","",IF(I67=1,VLOOKUP(②選手情報入力!L76,種目情報!$A$4:$B$39,2,FALSE),VLOOKUP(②選手情報入力!L76,種目情報!$E$4:$F$40,2,FALSE))))</f>
        <v/>
      </c>
      <c r="T67" t="str">
        <f>IF(E67="","",IF(②選手情報入力!M76="","",②選手情報入力!M76))</f>
        <v/>
      </c>
      <c r="U67" s="26" t="str">
        <f>IF(E67="","",IF(②選手情報入力!K76="",0,1))</f>
        <v/>
      </c>
      <c r="V67" t="str">
        <f>IF(E67="","",IF(②選手情報入力!L76="","",IF(I67=1,VLOOKUP(②選手情報入力!L76,種目情報!$A$4:$C$39,3,FALSE),VLOOKUP(②選手情報入力!L76,種目情報!$E$4:$G$40,3,FALSE))))</f>
        <v/>
      </c>
      <c r="W67" t="str">
        <f>IF(E67="","",IF(②選手情報入力!O76="","",IF(I67=1,VLOOKUP(②選手情報入力!O76,種目情報!$A$4:$B$39,2,FALSE),VLOOKUP(②選手情報入力!O76,種目情報!$E$4:$F$40,2,FALSE))))</f>
        <v/>
      </c>
      <c r="X67" t="str">
        <f>IF(E67="","",IF(②選手情報入力!P76="","",②選手情報入力!P76))</f>
        <v/>
      </c>
      <c r="Y67" s="26" t="str">
        <f>IF(E67="","",IF(②選手情報入力!N76="",0,1))</f>
        <v/>
      </c>
      <c r="Z67" t="str">
        <f>IF(E67="","",IF(②選手情報入力!O76="","",IF(I67=1,VLOOKUP(②選手情報入力!O76,種目情報!$A$4:$C$39,3,FALSE),VLOOKUP(②選手情報入力!O76,種目情報!$E$4:$G$40,3,FALSE))))</f>
        <v/>
      </c>
      <c r="AA67" t="str">
        <f>IF(E67="","",IF(②選手情報入力!Q76="","",IF(I67=1,種目情報!$J$4,種目情報!$J$6)))</f>
        <v/>
      </c>
      <c r="AB67" t="str">
        <f>IF(E67="","",IF(②選手情報入力!Q76="","",IF(I67=1,IF(②選手情報入力!$R$6="","",②選手情報入力!$R$6),IF(②選手情報入力!$R$7="","",②選手情報入力!$R$7))))</f>
        <v/>
      </c>
      <c r="AC67" t="str">
        <f>IF(E67="","",IF(②選手情報入力!Q76="","",IF(I67=1,IF(②選手情報入力!$Q$6="",0,1),IF(②選手情報入力!$Q$7="",0,1))))</f>
        <v/>
      </c>
      <c r="AD67" t="str">
        <f>IF(E67="","",IF(②選手情報入力!Q76="","",2))</f>
        <v/>
      </c>
      <c r="AE67" t="str">
        <f>IF(E67="","",IF(②選手情報入力!S76="","",IF(I67=1,種目情報!$J$5,種目情報!$J$7)))</f>
        <v/>
      </c>
      <c r="AF67" t="str">
        <f>IF(E67="","",IF(②選手情報入力!S76="","",IF(I67=1,IF(②選手情報入力!$T$6="","",②選手情報入力!$T$6),IF(②選手情報入力!$T$7="","",②選手情報入力!$T$7))))</f>
        <v/>
      </c>
      <c r="AG67" t="str">
        <f>IF(E67="","",IF(②選手情報入力!S76="","",IF(I67=1,IF(②選手情報入力!$S$6="",0,1),IF(②選手情報入力!$S$7="",0,1))))</f>
        <v/>
      </c>
      <c r="AH67" t="str">
        <f>IF(E67="","",IF(②選手情報入力!S76="","",2))</f>
        <v/>
      </c>
    </row>
    <row r="68" spans="1:34">
      <c r="A68" t="str">
        <f>IF(E68="","",I68*1200000+①団体情報入力!$D$3*1000+②選手情報入力!A77)</f>
        <v/>
      </c>
      <c r="B68" t="str">
        <f>IF(E68="","",①団体情報入力!$D$3)</f>
        <v/>
      </c>
      <c r="D68" t="str">
        <f>IF(E68="","",①団体情報入力!$D$10)</f>
        <v/>
      </c>
      <c r="E68" t="str">
        <f>IF(②選手情報入力!B77="","",②選手情報入力!B77)</f>
        <v/>
      </c>
      <c r="F68" t="str">
        <f>IF(E68="","",②選手情報入力!C77)</f>
        <v/>
      </c>
      <c r="G68" t="str">
        <f>IF(E68="","",②選手情報入力!D77)</f>
        <v/>
      </c>
      <c r="H68" t="str">
        <f t="shared" si="6"/>
        <v/>
      </c>
      <c r="I68" t="str">
        <f>IF(E68="","",IF(②選手情報入力!F77="男",1,2))</f>
        <v/>
      </c>
      <c r="J68" t="str">
        <f>IF(E68="","",IF(②選手情報入力!G77="","",②選手情報入力!G77))</f>
        <v/>
      </c>
      <c r="L68" t="str">
        <f t="shared" si="7"/>
        <v/>
      </c>
      <c r="M68" t="str">
        <f t="shared" si="8"/>
        <v/>
      </c>
      <c r="O68" t="str">
        <f>IF(E68="","",IF(②選手情報入力!I77="","",IF(I68=1,VLOOKUP(②選手情報入力!I77,種目情報!$A$4:$B$135,2,FALSE),VLOOKUP(②選手情報入力!I77,種目情報!$E$4:$F$135,2,FALSE))))</f>
        <v/>
      </c>
      <c r="P68" t="str">
        <f>IF(E68="","",IF(②選手情報入力!J77="","",②選手情報入力!J77))</f>
        <v/>
      </c>
      <c r="Q68" s="26" t="str">
        <f>IF(E68="","",IF(②選手情報入力!H77="",0,1))</f>
        <v/>
      </c>
      <c r="R68" t="str">
        <f>IF(E68="","",IF(②選手情報入力!I77="","",IF(I68=1,VLOOKUP(②選手情報入力!I77,種目情報!$A$4:$C$39,3,FALSE),VLOOKUP(②選手情報入力!I77,種目情報!$E$4:$G$40,3,FALSE))))</f>
        <v/>
      </c>
      <c r="S68" t="str">
        <f>IF(E68="","",IF(②選手情報入力!L77="","",IF(I68=1,VLOOKUP(②選手情報入力!L77,種目情報!$A$4:$B$39,2,FALSE),VLOOKUP(②選手情報入力!L77,種目情報!$E$4:$F$40,2,FALSE))))</f>
        <v/>
      </c>
      <c r="T68" t="str">
        <f>IF(E68="","",IF(②選手情報入力!M77="","",②選手情報入力!M77))</f>
        <v/>
      </c>
      <c r="U68" s="26" t="str">
        <f>IF(E68="","",IF(②選手情報入力!K77="",0,1))</f>
        <v/>
      </c>
      <c r="V68" t="str">
        <f>IF(E68="","",IF(②選手情報入力!L77="","",IF(I68=1,VLOOKUP(②選手情報入力!L77,種目情報!$A$4:$C$39,3,FALSE),VLOOKUP(②選手情報入力!L77,種目情報!$E$4:$G$40,3,FALSE))))</f>
        <v/>
      </c>
      <c r="W68" t="str">
        <f>IF(E68="","",IF(②選手情報入力!O77="","",IF(I68=1,VLOOKUP(②選手情報入力!O77,種目情報!$A$4:$B$39,2,FALSE),VLOOKUP(②選手情報入力!O77,種目情報!$E$4:$F$40,2,FALSE))))</f>
        <v/>
      </c>
      <c r="X68" t="str">
        <f>IF(E68="","",IF(②選手情報入力!P77="","",②選手情報入力!P77))</f>
        <v/>
      </c>
      <c r="Y68" s="26" t="str">
        <f>IF(E68="","",IF(②選手情報入力!N77="",0,1))</f>
        <v/>
      </c>
      <c r="Z68" t="str">
        <f>IF(E68="","",IF(②選手情報入力!O77="","",IF(I68=1,VLOOKUP(②選手情報入力!O77,種目情報!$A$4:$C$39,3,FALSE),VLOOKUP(②選手情報入力!O77,種目情報!$E$4:$G$40,3,FALSE))))</f>
        <v/>
      </c>
      <c r="AA68" t="str">
        <f>IF(E68="","",IF(②選手情報入力!Q77="","",IF(I68=1,種目情報!$J$4,種目情報!$J$6)))</f>
        <v/>
      </c>
      <c r="AB68" t="str">
        <f>IF(E68="","",IF(②選手情報入力!Q77="","",IF(I68=1,IF(②選手情報入力!$R$6="","",②選手情報入力!$R$6),IF(②選手情報入力!$R$7="","",②選手情報入力!$R$7))))</f>
        <v/>
      </c>
      <c r="AC68" t="str">
        <f>IF(E68="","",IF(②選手情報入力!Q77="","",IF(I68=1,IF(②選手情報入力!$Q$6="",0,1),IF(②選手情報入力!$Q$7="",0,1))))</f>
        <v/>
      </c>
      <c r="AD68" t="str">
        <f>IF(E68="","",IF(②選手情報入力!Q77="","",2))</f>
        <v/>
      </c>
      <c r="AE68" t="str">
        <f>IF(E68="","",IF(②選手情報入力!S77="","",IF(I68=1,種目情報!$J$5,種目情報!$J$7)))</f>
        <v/>
      </c>
      <c r="AF68" t="str">
        <f>IF(E68="","",IF(②選手情報入力!S77="","",IF(I68=1,IF(②選手情報入力!$T$6="","",②選手情報入力!$T$6),IF(②選手情報入力!$T$7="","",②選手情報入力!$T$7))))</f>
        <v/>
      </c>
      <c r="AG68" t="str">
        <f>IF(E68="","",IF(②選手情報入力!S77="","",IF(I68=1,IF(②選手情報入力!$S$6="",0,1),IF(②選手情報入力!$S$7="",0,1))))</f>
        <v/>
      </c>
      <c r="AH68" t="str">
        <f>IF(E68="","",IF(②選手情報入力!S77="","",2))</f>
        <v/>
      </c>
    </row>
    <row r="69" spans="1:34">
      <c r="A69" t="str">
        <f>IF(E69="","",I69*1200000+①団体情報入力!$D$3*1000+②選手情報入力!A78)</f>
        <v/>
      </c>
      <c r="B69" t="str">
        <f>IF(E69="","",①団体情報入力!$D$3)</f>
        <v/>
      </c>
      <c r="D69" t="str">
        <f>IF(E69="","",①団体情報入力!$D$10)</f>
        <v/>
      </c>
      <c r="E69" t="str">
        <f>IF(②選手情報入力!B78="","",②選手情報入力!B78)</f>
        <v/>
      </c>
      <c r="F69" t="str">
        <f>IF(E69="","",②選手情報入力!C78)</f>
        <v/>
      </c>
      <c r="G69" t="str">
        <f>IF(E69="","",②選手情報入力!D78)</f>
        <v/>
      </c>
      <c r="H69" t="str">
        <f t="shared" si="6"/>
        <v/>
      </c>
      <c r="I69" t="str">
        <f>IF(E69="","",IF(②選手情報入力!F78="男",1,2))</f>
        <v/>
      </c>
      <c r="J69" t="str">
        <f>IF(E69="","",IF(②選手情報入力!G78="","",②選手情報入力!G78))</f>
        <v/>
      </c>
      <c r="L69" t="str">
        <f t="shared" si="7"/>
        <v/>
      </c>
      <c r="M69" t="str">
        <f t="shared" si="8"/>
        <v/>
      </c>
      <c r="O69" t="str">
        <f>IF(E69="","",IF(②選手情報入力!I78="","",IF(I69=1,VLOOKUP(②選手情報入力!I78,種目情報!$A$4:$B$135,2,FALSE),VLOOKUP(②選手情報入力!I78,種目情報!$E$4:$F$135,2,FALSE))))</f>
        <v/>
      </c>
      <c r="P69" t="str">
        <f>IF(E69="","",IF(②選手情報入力!J78="","",②選手情報入力!J78))</f>
        <v/>
      </c>
      <c r="Q69" s="26" t="str">
        <f>IF(E69="","",IF(②選手情報入力!H78="",0,1))</f>
        <v/>
      </c>
      <c r="R69" t="str">
        <f>IF(E69="","",IF(②選手情報入力!I78="","",IF(I69=1,VLOOKUP(②選手情報入力!I78,種目情報!$A$4:$C$39,3,FALSE),VLOOKUP(②選手情報入力!I78,種目情報!$E$4:$G$40,3,FALSE))))</f>
        <v/>
      </c>
      <c r="S69" t="str">
        <f>IF(E69="","",IF(②選手情報入力!L78="","",IF(I69=1,VLOOKUP(②選手情報入力!L78,種目情報!$A$4:$B$39,2,FALSE),VLOOKUP(②選手情報入力!L78,種目情報!$E$4:$F$40,2,FALSE))))</f>
        <v/>
      </c>
      <c r="T69" t="str">
        <f>IF(E69="","",IF(②選手情報入力!M78="","",②選手情報入力!M78))</f>
        <v/>
      </c>
      <c r="U69" s="26" t="str">
        <f>IF(E69="","",IF(②選手情報入力!K78="",0,1))</f>
        <v/>
      </c>
      <c r="V69" t="str">
        <f>IF(E69="","",IF(②選手情報入力!L78="","",IF(I69=1,VLOOKUP(②選手情報入力!L78,種目情報!$A$4:$C$39,3,FALSE),VLOOKUP(②選手情報入力!L78,種目情報!$E$4:$G$40,3,FALSE))))</f>
        <v/>
      </c>
      <c r="W69" t="str">
        <f>IF(E69="","",IF(②選手情報入力!O78="","",IF(I69=1,VLOOKUP(②選手情報入力!O78,種目情報!$A$4:$B$39,2,FALSE),VLOOKUP(②選手情報入力!O78,種目情報!$E$4:$F$40,2,FALSE))))</f>
        <v/>
      </c>
      <c r="X69" t="str">
        <f>IF(E69="","",IF(②選手情報入力!P78="","",②選手情報入力!P78))</f>
        <v/>
      </c>
      <c r="Y69" s="26" t="str">
        <f>IF(E69="","",IF(②選手情報入力!N78="",0,1))</f>
        <v/>
      </c>
      <c r="Z69" t="str">
        <f>IF(E69="","",IF(②選手情報入力!O78="","",IF(I69=1,VLOOKUP(②選手情報入力!O78,種目情報!$A$4:$C$39,3,FALSE),VLOOKUP(②選手情報入力!O78,種目情報!$E$4:$G$40,3,FALSE))))</f>
        <v/>
      </c>
      <c r="AA69" t="str">
        <f>IF(E69="","",IF(②選手情報入力!Q78="","",IF(I69=1,種目情報!$J$4,種目情報!$J$6)))</f>
        <v/>
      </c>
      <c r="AB69" t="str">
        <f>IF(E69="","",IF(②選手情報入力!Q78="","",IF(I69=1,IF(②選手情報入力!$R$6="","",②選手情報入力!$R$6),IF(②選手情報入力!$R$7="","",②選手情報入力!$R$7))))</f>
        <v/>
      </c>
      <c r="AC69" t="str">
        <f>IF(E69="","",IF(②選手情報入力!Q78="","",IF(I69=1,IF(②選手情報入力!$Q$6="",0,1),IF(②選手情報入力!$Q$7="",0,1))))</f>
        <v/>
      </c>
      <c r="AD69" t="str">
        <f>IF(E69="","",IF(②選手情報入力!Q78="","",2))</f>
        <v/>
      </c>
      <c r="AE69" t="str">
        <f>IF(E69="","",IF(②選手情報入力!S78="","",IF(I69=1,種目情報!$J$5,種目情報!$J$7)))</f>
        <v/>
      </c>
      <c r="AF69" t="str">
        <f>IF(E69="","",IF(②選手情報入力!S78="","",IF(I69=1,IF(②選手情報入力!$T$6="","",②選手情報入力!$T$6),IF(②選手情報入力!$T$7="","",②選手情報入力!$T$7))))</f>
        <v/>
      </c>
      <c r="AG69" t="str">
        <f>IF(E69="","",IF(②選手情報入力!S78="","",IF(I69=1,IF(②選手情報入力!$S$6="",0,1),IF(②選手情報入力!$S$7="",0,1))))</f>
        <v/>
      </c>
      <c r="AH69" t="str">
        <f>IF(E69="","",IF(②選手情報入力!S78="","",2))</f>
        <v/>
      </c>
    </row>
    <row r="70" spans="1:34">
      <c r="A70" t="str">
        <f>IF(E70="","",I70*1200000+①団体情報入力!$D$3*1000+②選手情報入力!A79)</f>
        <v/>
      </c>
      <c r="B70" t="str">
        <f>IF(E70="","",①団体情報入力!$D$3)</f>
        <v/>
      </c>
      <c r="D70" t="str">
        <f>IF(E70="","",①団体情報入力!$D$10)</f>
        <v/>
      </c>
      <c r="E70" t="str">
        <f>IF(②選手情報入力!B79="","",②選手情報入力!B79)</f>
        <v/>
      </c>
      <c r="F70" t="str">
        <f>IF(E70="","",②選手情報入力!C79)</f>
        <v/>
      </c>
      <c r="G70" t="str">
        <f>IF(E70="","",②選手情報入力!D79)</f>
        <v/>
      </c>
      <c r="H70" t="str">
        <f t="shared" si="6"/>
        <v/>
      </c>
      <c r="I70" t="str">
        <f>IF(E70="","",IF(②選手情報入力!F79="男",1,2))</f>
        <v/>
      </c>
      <c r="J70" t="str">
        <f>IF(E70="","",IF(②選手情報入力!G79="","",②選手情報入力!G79))</f>
        <v/>
      </c>
      <c r="L70" t="str">
        <f t="shared" si="7"/>
        <v/>
      </c>
      <c r="M70" t="str">
        <f t="shared" si="8"/>
        <v/>
      </c>
      <c r="O70" t="str">
        <f>IF(E70="","",IF(②選手情報入力!I79="","",IF(I70=1,VLOOKUP(②選手情報入力!I79,種目情報!$A$4:$B$135,2,FALSE),VLOOKUP(②選手情報入力!I79,種目情報!$E$4:$F$135,2,FALSE))))</f>
        <v/>
      </c>
      <c r="P70" t="str">
        <f>IF(E70="","",IF(②選手情報入力!J79="","",②選手情報入力!J79))</f>
        <v/>
      </c>
      <c r="Q70" s="26" t="str">
        <f>IF(E70="","",IF(②選手情報入力!H79="",0,1))</f>
        <v/>
      </c>
      <c r="R70" t="str">
        <f>IF(E70="","",IF(②選手情報入力!I79="","",IF(I70=1,VLOOKUP(②選手情報入力!I79,種目情報!$A$4:$C$39,3,FALSE),VLOOKUP(②選手情報入力!I79,種目情報!$E$4:$G$40,3,FALSE))))</f>
        <v/>
      </c>
      <c r="S70" t="str">
        <f>IF(E70="","",IF(②選手情報入力!L79="","",IF(I70=1,VLOOKUP(②選手情報入力!L79,種目情報!$A$4:$B$39,2,FALSE),VLOOKUP(②選手情報入力!L79,種目情報!$E$4:$F$40,2,FALSE))))</f>
        <v/>
      </c>
      <c r="T70" t="str">
        <f>IF(E70="","",IF(②選手情報入力!M79="","",②選手情報入力!M79))</f>
        <v/>
      </c>
      <c r="U70" s="26" t="str">
        <f>IF(E70="","",IF(②選手情報入力!K79="",0,1))</f>
        <v/>
      </c>
      <c r="V70" t="str">
        <f>IF(E70="","",IF(②選手情報入力!L79="","",IF(I70=1,VLOOKUP(②選手情報入力!L79,種目情報!$A$4:$C$39,3,FALSE),VLOOKUP(②選手情報入力!L79,種目情報!$E$4:$G$40,3,FALSE))))</f>
        <v/>
      </c>
      <c r="W70" t="str">
        <f>IF(E70="","",IF(②選手情報入力!O79="","",IF(I70=1,VLOOKUP(②選手情報入力!O79,種目情報!$A$4:$B$39,2,FALSE),VLOOKUP(②選手情報入力!O79,種目情報!$E$4:$F$40,2,FALSE))))</f>
        <v/>
      </c>
      <c r="X70" t="str">
        <f>IF(E70="","",IF(②選手情報入力!P79="","",②選手情報入力!P79))</f>
        <v/>
      </c>
      <c r="Y70" s="26" t="str">
        <f>IF(E70="","",IF(②選手情報入力!N79="",0,1))</f>
        <v/>
      </c>
      <c r="Z70" t="str">
        <f>IF(E70="","",IF(②選手情報入力!O79="","",IF(I70=1,VLOOKUP(②選手情報入力!O79,種目情報!$A$4:$C$39,3,FALSE),VLOOKUP(②選手情報入力!O79,種目情報!$E$4:$G$40,3,FALSE))))</f>
        <v/>
      </c>
      <c r="AA70" t="str">
        <f>IF(E70="","",IF(②選手情報入力!Q79="","",IF(I70=1,種目情報!$J$4,種目情報!$J$6)))</f>
        <v/>
      </c>
      <c r="AB70" t="str">
        <f>IF(E70="","",IF(②選手情報入力!Q79="","",IF(I70=1,IF(②選手情報入力!$R$6="","",②選手情報入力!$R$6),IF(②選手情報入力!$R$7="","",②選手情報入力!$R$7))))</f>
        <v/>
      </c>
      <c r="AC70" t="str">
        <f>IF(E70="","",IF(②選手情報入力!Q79="","",IF(I70=1,IF(②選手情報入力!$Q$6="",0,1),IF(②選手情報入力!$Q$7="",0,1))))</f>
        <v/>
      </c>
      <c r="AD70" t="str">
        <f>IF(E70="","",IF(②選手情報入力!Q79="","",2))</f>
        <v/>
      </c>
      <c r="AE70" t="str">
        <f>IF(E70="","",IF(②選手情報入力!S79="","",IF(I70=1,種目情報!$J$5,種目情報!$J$7)))</f>
        <v/>
      </c>
      <c r="AF70" t="str">
        <f>IF(E70="","",IF(②選手情報入力!S79="","",IF(I70=1,IF(②選手情報入力!$T$6="","",②選手情報入力!$T$6),IF(②選手情報入力!$T$7="","",②選手情報入力!$T$7))))</f>
        <v/>
      </c>
      <c r="AG70" t="str">
        <f>IF(E70="","",IF(②選手情報入力!S79="","",IF(I70=1,IF(②選手情報入力!$S$6="",0,1),IF(②選手情報入力!$S$7="",0,1))))</f>
        <v/>
      </c>
      <c r="AH70" t="str">
        <f>IF(E70="","",IF(②選手情報入力!S79="","",2))</f>
        <v/>
      </c>
    </row>
    <row r="71" spans="1:34">
      <c r="A71" t="str">
        <f>IF(E71="","",I71*1200000+①団体情報入力!$D$3*1000+②選手情報入力!A80)</f>
        <v/>
      </c>
      <c r="B71" t="str">
        <f>IF(E71="","",①団体情報入力!$D$3)</f>
        <v/>
      </c>
      <c r="D71" t="str">
        <f>IF(E71="","",①団体情報入力!$D$10)</f>
        <v/>
      </c>
      <c r="E71" t="str">
        <f>IF(②選手情報入力!B80="","",②選手情報入力!B80)</f>
        <v/>
      </c>
      <c r="F71" t="str">
        <f>IF(E71="","",②選手情報入力!C80)</f>
        <v/>
      </c>
      <c r="G71" t="str">
        <f>IF(E71="","",②選手情報入力!D80)</f>
        <v/>
      </c>
      <c r="H71" t="str">
        <f t="shared" si="6"/>
        <v/>
      </c>
      <c r="I71" t="str">
        <f>IF(E71="","",IF(②選手情報入力!F80="男",1,2))</f>
        <v/>
      </c>
      <c r="J71" t="str">
        <f>IF(E71="","",IF(②選手情報入力!G80="","",②選手情報入力!G80))</f>
        <v/>
      </c>
      <c r="L71" t="str">
        <f t="shared" si="7"/>
        <v/>
      </c>
      <c r="M71" t="str">
        <f t="shared" si="8"/>
        <v/>
      </c>
      <c r="O71" t="str">
        <f>IF(E71="","",IF(②選手情報入力!I80="","",IF(I71=1,VLOOKUP(②選手情報入力!I80,種目情報!$A$4:$B$135,2,FALSE),VLOOKUP(②選手情報入力!I80,種目情報!$E$4:$F$135,2,FALSE))))</f>
        <v/>
      </c>
      <c r="P71" t="str">
        <f>IF(E71="","",IF(②選手情報入力!J80="","",②選手情報入力!J80))</f>
        <v/>
      </c>
      <c r="Q71" s="26" t="str">
        <f>IF(E71="","",IF(②選手情報入力!H80="",0,1))</f>
        <v/>
      </c>
      <c r="R71" t="str">
        <f>IF(E71="","",IF(②選手情報入力!I80="","",IF(I71=1,VLOOKUP(②選手情報入力!I80,種目情報!$A$4:$C$39,3,FALSE),VLOOKUP(②選手情報入力!I80,種目情報!$E$4:$G$40,3,FALSE))))</f>
        <v/>
      </c>
      <c r="S71" t="str">
        <f>IF(E71="","",IF(②選手情報入力!L80="","",IF(I71=1,VLOOKUP(②選手情報入力!L80,種目情報!$A$4:$B$39,2,FALSE),VLOOKUP(②選手情報入力!L80,種目情報!$E$4:$F$40,2,FALSE))))</f>
        <v/>
      </c>
      <c r="T71" t="str">
        <f>IF(E71="","",IF(②選手情報入力!M80="","",②選手情報入力!M80))</f>
        <v/>
      </c>
      <c r="U71" s="26" t="str">
        <f>IF(E71="","",IF(②選手情報入力!K80="",0,1))</f>
        <v/>
      </c>
      <c r="V71" t="str">
        <f>IF(E71="","",IF(②選手情報入力!L80="","",IF(I71=1,VLOOKUP(②選手情報入力!L80,種目情報!$A$4:$C$39,3,FALSE),VLOOKUP(②選手情報入力!L80,種目情報!$E$4:$G$40,3,FALSE))))</f>
        <v/>
      </c>
      <c r="W71" t="str">
        <f>IF(E71="","",IF(②選手情報入力!O80="","",IF(I71=1,VLOOKUP(②選手情報入力!O80,種目情報!$A$4:$B$39,2,FALSE),VLOOKUP(②選手情報入力!O80,種目情報!$E$4:$F$40,2,FALSE))))</f>
        <v/>
      </c>
      <c r="X71" t="str">
        <f>IF(E71="","",IF(②選手情報入力!P80="","",②選手情報入力!P80))</f>
        <v/>
      </c>
      <c r="Y71" s="26" t="str">
        <f>IF(E71="","",IF(②選手情報入力!N80="",0,1))</f>
        <v/>
      </c>
      <c r="Z71" t="str">
        <f>IF(E71="","",IF(②選手情報入力!O80="","",IF(I71=1,VLOOKUP(②選手情報入力!O80,種目情報!$A$4:$C$39,3,FALSE),VLOOKUP(②選手情報入力!O80,種目情報!$E$4:$G$40,3,FALSE))))</f>
        <v/>
      </c>
      <c r="AA71" t="str">
        <f>IF(E71="","",IF(②選手情報入力!Q80="","",IF(I71=1,種目情報!$J$4,種目情報!$J$6)))</f>
        <v/>
      </c>
      <c r="AB71" t="str">
        <f>IF(E71="","",IF(②選手情報入力!Q80="","",IF(I71=1,IF(②選手情報入力!$R$6="","",②選手情報入力!$R$6),IF(②選手情報入力!$R$7="","",②選手情報入力!$R$7))))</f>
        <v/>
      </c>
      <c r="AC71" t="str">
        <f>IF(E71="","",IF(②選手情報入力!Q80="","",IF(I71=1,IF(②選手情報入力!$Q$6="",0,1),IF(②選手情報入力!$Q$7="",0,1))))</f>
        <v/>
      </c>
      <c r="AD71" t="str">
        <f>IF(E71="","",IF(②選手情報入力!Q80="","",2))</f>
        <v/>
      </c>
      <c r="AE71" t="str">
        <f>IF(E71="","",IF(②選手情報入力!S80="","",IF(I71=1,種目情報!$J$5,種目情報!$J$7)))</f>
        <v/>
      </c>
      <c r="AF71" t="str">
        <f>IF(E71="","",IF(②選手情報入力!S80="","",IF(I71=1,IF(②選手情報入力!$T$6="","",②選手情報入力!$T$6),IF(②選手情報入力!$T$7="","",②選手情報入力!$T$7))))</f>
        <v/>
      </c>
      <c r="AG71" t="str">
        <f>IF(E71="","",IF(②選手情報入力!S80="","",IF(I71=1,IF(②選手情報入力!$S$6="",0,1),IF(②選手情報入力!$S$7="",0,1))))</f>
        <v/>
      </c>
      <c r="AH71" t="str">
        <f>IF(E71="","",IF(②選手情報入力!S80="","",2))</f>
        <v/>
      </c>
    </row>
    <row r="72" spans="1:34">
      <c r="A72" t="str">
        <f>IF(E72="","",I72*1200000+①団体情報入力!$D$3*1000+②選手情報入力!A81)</f>
        <v/>
      </c>
      <c r="B72" t="str">
        <f>IF(E72="","",①団体情報入力!$D$3)</f>
        <v/>
      </c>
      <c r="D72" t="str">
        <f>IF(E72="","",①団体情報入力!$D$10)</f>
        <v/>
      </c>
      <c r="E72" t="str">
        <f>IF(②選手情報入力!B81="","",②選手情報入力!B81)</f>
        <v/>
      </c>
      <c r="F72" t="str">
        <f>IF(E72="","",②選手情報入力!C81)</f>
        <v/>
      </c>
      <c r="G72" t="str">
        <f>IF(E72="","",②選手情報入力!D81)</f>
        <v/>
      </c>
      <c r="H72" t="str">
        <f t="shared" si="6"/>
        <v/>
      </c>
      <c r="I72" t="str">
        <f>IF(E72="","",IF(②選手情報入力!F81="男",1,2))</f>
        <v/>
      </c>
      <c r="J72" t="str">
        <f>IF(E72="","",IF(②選手情報入力!G81="","",②選手情報入力!G81))</f>
        <v/>
      </c>
      <c r="L72" t="str">
        <f t="shared" si="7"/>
        <v/>
      </c>
      <c r="M72" t="str">
        <f t="shared" si="8"/>
        <v/>
      </c>
      <c r="O72" t="str">
        <f>IF(E72="","",IF(②選手情報入力!I81="","",IF(I72=1,VLOOKUP(②選手情報入力!I81,種目情報!$A$4:$B$135,2,FALSE),VLOOKUP(②選手情報入力!I81,種目情報!$E$4:$F$135,2,FALSE))))</f>
        <v/>
      </c>
      <c r="P72" t="str">
        <f>IF(E72="","",IF(②選手情報入力!J81="","",②選手情報入力!J81))</f>
        <v/>
      </c>
      <c r="Q72" s="26" t="str">
        <f>IF(E72="","",IF(②選手情報入力!H81="",0,1))</f>
        <v/>
      </c>
      <c r="R72" t="str">
        <f>IF(E72="","",IF(②選手情報入力!I81="","",IF(I72=1,VLOOKUP(②選手情報入力!I81,種目情報!$A$4:$C$39,3,FALSE),VLOOKUP(②選手情報入力!I81,種目情報!$E$4:$G$40,3,FALSE))))</f>
        <v/>
      </c>
      <c r="S72" t="str">
        <f>IF(E72="","",IF(②選手情報入力!L81="","",IF(I72=1,VLOOKUP(②選手情報入力!L81,種目情報!$A$4:$B$39,2,FALSE),VLOOKUP(②選手情報入力!L81,種目情報!$E$4:$F$40,2,FALSE))))</f>
        <v/>
      </c>
      <c r="T72" t="str">
        <f>IF(E72="","",IF(②選手情報入力!M81="","",②選手情報入力!M81))</f>
        <v/>
      </c>
      <c r="U72" s="26" t="str">
        <f>IF(E72="","",IF(②選手情報入力!K81="",0,1))</f>
        <v/>
      </c>
      <c r="V72" t="str">
        <f>IF(E72="","",IF(②選手情報入力!L81="","",IF(I72=1,VLOOKUP(②選手情報入力!L81,種目情報!$A$4:$C$39,3,FALSE),VLOOKUP(②選手情報入力!L81,種目情報!$E$4:$G$40,3,FALSE))))</f>
        <v/>
      </c>
      <c r="W72" t="str">
        <f>IF(E72="","",IF(②選手情報入力!O81="","",IF(I72=1,VLOOKUP(②選手情報入力!O81,種目情報!$A$4:$B$39,2,FALSE),VLOOKUP(②選手情報入力!O81,種目情報!$E$4:$F$40,2,FALSE))))</f>
        <v/>
      </c>
      <c r="X72" t="str">
        <f>IF(E72="","",IF(②選手情報入力!P81="","",②選手情報入力!P81))</f>
        <v/>
      </c>
      <c r="Y72" s="26" t="str">
        <f>IF(E72="","",IF(②選手情報入力!N81="",0,1))</f>
        <v/>
      </c>
      <c r="Z72" t="str">
        <f>IF(E72="","",IF(②選手情報入力!O81="","",IF(I72=1,VLOOKUP(②選手情報入力!O81,種目情報!$A$4:$C$39,3,FALSE),VLOOKUP(②選手情報入力!O81,種目情報!$E$4:$G$40,3,FALSE))))</f>
        <v/>
      </c>
      <c r="AA72" t="str">
        <f>IF(E72="","",IF(②選手情報入力!Q81="","",IF(I72=1,種目情報!$J$4,種目情報!$J$6)))</f>
        <v/>
      </c>
      <c r="AB72" t="str">
        <f>IF(E72="","",IF(②選手情報入力!Q81="","",IF(I72=1,IF(②選手情報入力!$R$6="","",②選手情報入力!$R$6),IF(②選手情報入力!$R$7="","",②選手情報入力!$R$7))))</f>
        <v/>
      </c>
      <c r="AC72" t="str">
        <f>IF(E72="","",IF(②選手情報入力!Q81="","",IF(I72=1,IF(②選手情報入力!$Q$6="",0,1),IF(②選手情報入力!$Q$7="",0,1))))</f>
        <v/>
      </c>
      <c r="AD72" t="str">
        <f>IF(E72="","",IF(②選手情報入力!Q81="","",2))</f>
        <v/>
      </c>
      <c r="AE72" t="str">
        <f>IF(E72="","",IF(②選手情報入力!S81="","",IF(I72=1,種目情報!$J$5,種目情報!$J$7)))</f>
        <v/>
      </c>
      <c r="AF72" t="str">
        <f>IF(E72="","",IF(②選手情報入力!S81="","",IF(I72=1,IF(②選手情報入力!$T$6="","",②選手情報入力!$T$6),IF(②選手情報入力!$T$7="","",②選手情報入力!$T$7))))</f>
        <v/>
      </c>
      <c r="AG72" t="str">
        <f>IF(E72="","",IF(②選手情報入力!S81="","",IF(I72=1,IF(②選手情報入力!$S$6="",0,1),IF(②選手情報入力!$S$7="",0,1))))</f>
        <v/>
      </c>
      <c r="AH72" t="str">
        <f>IF(E72="","",IF(②選手情報入力!S81="","",2))</f>
        <v/>
      </c>
    </row>
    <row r="73" spans="1:34">
      <c r="A73" t="str">
        <f>IF(E73="","",I73*1200000+①団体情報入力!$D$3*1000+②選手情報入力!A82)</f>
        <v/>
      </c>
      <c r="B73" t="str">
        <f>IF(E73="","",①団体情報入力!$D$3)</f>
        <v/>
      </c>
      <c r="D73" t="str">
        <f>IF(E73="","",①団体情報入力!$D$10)</f>
        <v/>
      </c>
      <c r="E73" t="str">
        <f>IF(②選手情報入力!B82="","",②選手情報入力!B82)</f>
        <v/>
      </c>
      <c r="F73" t="str">
        <f>IF(E73="","",②選手情報入力!C82)</f>
        <v/>
      </c>
      <c r="G73" t="str">
        <f>IF(E73="","",②選手情報入力!D82)</f>
        <v/>
      </c>
      <c r="H73" t="str">
        <f t="shared" si="6"/>
        <v/>
      </c>
      <c r="I73" t="str">
        <f>IF(E73="","",IF(②選手情報入力!F82="男",1,2))</f>
        <v/>
      </c>
      <c r="J73" t="str">
        <f>IF(E73="","",IF(②選手情報入力!G82="","",②選手情報入力!G82))</f>
        <v/>
      </c>
      <c r="L73" t="str">
        <f t="shared" si="7"/>
        <v/>
      </c>
      <c r="M73" t="str">
        <f t="shared" si="8"/>
        <v/>
      </c>
      <c r="O73" t="str">
        <f>IF(E73="","",IF(②選手情報入力!I82="","",IF(I73=1,VLOOKUP(②選手情報入力!I82,種目情報!$A$4:$B$135,2,FALSE),VLOOKUP(②選手情報入力!I82,種目情報!$E$4:$F$135,2,FALSE))))</f>
        <v/>
      </c>
      <c r="P73" t="str">
        <f>IF(E73="","",IF(②選手情報入力!J82="","",②選手情報入力!J82))</f>
        <v/>
      </c>
      <c r="Q73" s="26" t="str">
        <f>IF(E73="","",IF(②選手情報入力!H82="",0,1))</f>
        <v/>
      </c>
      <c r="R73" t="str">
        <f>IF(E73="","",IF(②選手情報入力!I82="","",IF(I73=1,VLOOKUP(②選手情報入力!I82,種目情報!$A$4:$C$39,3,FALSE),VLOOKUP(②選手情報入力!I82,種目情報!$E$4:$G$40,3,FALSE))))</f>
        <v/>
      </c>
      <c r="S73" t="str">
        <f>IF(E73="","",IF(②選手情報入力!L82="","",IF(I73=1,VLOOKUP(②選手情報入力!L82,種目情報!$A$4:$B$39,2,FALSE),VLOOKUP(②選手情報入力!L82,種目情報!$E$4:$F$40,2,FALSE))))</f>
        <v/>
      </c>
      <c r="T73" t="str">
        <f>IF(E73="","",IF(②選手情報入力!M82="","",②選手情報入力!M82))</f>
        <v/>
      </c>
      <c r="U73" s="26" t="str">
        <f>IF(E73="","",IF(②選手情報入力!K82="",0,1))</f>
        <v/>
      </c>
      <c r="V73" t="str">
        <f>IF(E73="","",IF(②選手情報入力!L82="","",IF(I73=1,VLOOKUP(②選手情報入力!L82,種目情報!$A$4:$C$39,3,FALSE),VLOOKUP(②選手情報入力!L82,種目情報!$E$4:$G$40,3,FALSE))))</f>
        <v/>
      </c>
      <c r="W73" t="str">
        <f>IF(E73="","",IF(②選手情報入力!O82="","",IF(I73=1,VLOOKUP(②選手情報入力!O82,種目情報!$A$4:$B$39,2,FALSE),VLOOKUP(②選手情報入力!O82,種目情報!$E$4:$F$40,2,FALSE))))</f>
        <v/>
      </c>
      <c r="X73" t="str">
        <f>IF(E73="","",IF(②選手情報入力!P82="","",②選手情報入力!P82))</f>
        <v/>
      </c>
      <c r="Y73" s="26" t="str">
        <f>IF(E73="","",IF(②選手情報入力!N82="",0,1))</f>
        <v/>
      </c>
      <c r="Z73" t="str">
        <f>IF(E73="","",IF(②選手情報入力!O82="","",IF(I73=1,VLOOKUP(②選手情報入力!O82,種目情報!$A$4:$C$39,3,FALSE),VLOOKUP(②選手情報入力!O82,種目情報!$E$4:$G$40,3,FALSE))))</f>
        <v/>
      </c>
      <c r="AA73" t="str">
        <f>IF(E73="","",IF(②選手情報入力!Q82="","",IF(I73=1,種目情報!$J$4,種目情報!$J$6)))</f>
        <v/>
      </c>
      <c r="AB73" t="str">
        <f>IF(E73="","",IF(②選手情報入力!Q82="","",IF(I73=1,IF(②選手情報入力!$R$6="","",②選手情報入力!$R$6),IF(②選手情報入力!$R$7="","",②選手情報入力!$R$7))))</f>
        <v/>
      </c>
      <c r="AC73" t="str">
        <f>IF(E73="","",IF(②選手情報入力!Q82="","",IF(I73=1,IF(②選手情報入力!$Q$6="",0,1),IF(②選手情報入力!$Q$7="",0,1))))</f>
        <v/>
      </c>
      <c r="AD73" t="str">
        <f>IF(E73="","",IF(②選手情報入力!Q82="","",2))</f>
        <v/>
      </c>
      <c r="AE73" t="str">
        <f>IF(E73="","",IF(②選手情報入力!S82="","",IF(I73=1,種目情報!$J$5,種目情報!$J$7)))</f>
        <v/>
      </c>
      <c r="AF73" t="str">
        <f>IF(E73="","",IF(②選手情報入力!S82="","",IF(I73=1,IF(②選手情報入力!$T$6="","",②選手情報入力!$T$6),IF(②選手情報入力!$T$7="","",②選手情報入力!$T$7))))</f>
        <v/>
      </c>
      <c r="AG73" t="str">
        <f>IF(E73="","",IF(②選手情報入力!S82="","",IF(I73=1,IF(②選手情報入力!$S$6="",0,1),IF(②選手情報入力!$S$7="",0,1))))</f>
        <v/>
      </c>
      <c r="AH73" t="str">
        <f>IF(E73="","",IF(②選手情報入力!S82="","",2))</f>
        <v/>
      </c>
    </row>
    <row r="74" spans="1:34">
      <c r="A74" t="str">
        <f>IF(E74="","",I74*1200000+①団体情報入力!$D$3*1000+②選手情報入力!A83)</f>
        <v/>
      </c>
      <c r="B74" t="str">
        <f>IF(E74="","",①団体情報入力!$D$3)</f>
        <v/>
      </c>
      <c r="D74" t="str">
        <f>IF(E74="","",①団体情報入力!$D$10)</f>
        <v/>
      </c>
      <c r="E74" t="str">
        <f>IF(②選手情報入力!B83="","",②選手情報入力!B83)</f>
        <v/>
      </c>
      <c r="F74" t="str">
        <f>IF(E74="","",②選手情報入力!C83)</f>
        <v/>
      </c>
      <c r="G74" t="str">
        <f>IF(E74="","",②選手情報入力!D83)</f>
        <v/>
      </c>
      <c r="H74" t="str">
        <f t="shared" si="6"/>
        <v/>
      </c>
      <c r="I74" t="str">
        <f>IF(E74="","",IF(②選手情報入力!F83="男",1,2))</f>
        <v/>
      </c>
      <c r="J74" t="str">
        <f>IF(E74="","",IF(②選手情報入力!G83="","",②選手情報入力!G83))</f>
        <v/>
      </c>
      <c r="L74" t="str">
        <f t="shared" si="7"/>
        <v/>
      </c>
      <c r="M74" t="str">
        <f t="shared" si="8"/>
        <v/>
      </c>
      <c r="O74" t="str">
        <f>IF(E74="","",IF(②選手情報入力!I83="","",IF(I74=1,VLOOKUP(②選手情報入力!I83,種目情報!$A$4:$B$135,2,FALSE),VLOOKUP(②選手情報入力!I83,種目情報!$E$4:$F$135,2,FALSE))))</f>
        <v/>
      </c>
      <c r="P74" t="str">
        <f>IF(E74="","",IF(②選手情報入力!J83="","",②選手情報入力!J83))</f>
        <v/>
      </c>
      <c r="Q74" s="26" t="str">
        <f>IF(E74="","",IF(②選手情報入力!H83="",0,1))</f>
        <v/>
      </c>
      <c r="R74" t="str">
        <f>IF(E74="","",IF(②選手情報入力!I83="","",IF(I74=1,VLOOKUP(②選手情報入力!I83,種目情報!$A$4:$C$39,3,FALSE),VLOOKUP(②選手情報入力!I83,種目情報!$E$4:$G$40,3,FALSE))))</f>
        <v/>
      </c>
      <c r="S74" t="str">
        <f>IF(E74="","",IF(②選手情報入力!L83="","",IF(I74=1,VLOOKUP(②選手情報入力!L83,種目情報!$A$4:$B$39,2,FALSE),VLOOKUP(②選手情報入力!L83,種目情報!$E$4:$F$40,2,FALSE))))</f>
        <v/>
      </c>
      <c r="T74" t="str">
        <f>IF(E74="","",IF(②選手情報入力!M83="","",②選手情報入力!M83))</f>
        <v/>
      </c>
      <c r="U74" s="26" t="str">
        <f>IF(E74="","",IF(②選手情報入力!K83="",0,1))</f>
        <v/>
      </c>
      <c r="V74" t="str">
        <f>IF(E74="","",IF(②選手情報入力!L83="","",IF(I74=1,VLOOKUP(②選手情報入力!L83,種目情報!$A$4:$C$39,3,FALSE),VLOOKUP(②選手情報入力!L83,種目情報!$E$4:$G$40,3,FALSE))))</f>
        <v/>
      </c>
      <c r="W74" t="str">
        <f>IF(E74="","",IF(②選手情報入力!O83="","",IF(I74=1,VLOOKUP(②選手情報入力!O83,種目情報!$A$4:$B$39,2,FALSE),VLOOKUP(②選手情報入力!O83,種目情報!$E$4:$F$40,2,FALSE))))</f>
        <v/>
      </c>
      <c r="X74" t="str">
        <f>IF(E74="","",IF(②選手情報入力!P83="","",②選手情報入力!P83))</f>
        <v/>
      </c>
      <c r="Y74" s="26" t="str">
        <f>IF(E74="","",IF(②選手情報入力!N83="",0,1))</f>
        <v/>
      </c>
      <c r="Z74" t="str">
        <f>IF(E74="","",IF(②選手情報入力!O83="","",IF(I74=1,VLOOKUP(②選手情報入力!O83,種目情報!$A$4:$C$39,3,FALSE),VLOOKUP(②選手情報入力!O83,種目情報!$E$4:$G$40,3,FALSE))))</f>
        <v/>
      </c>
      <c r="AA74" t="str">
        <f>IF(E74="","",IF(②選手情報入力!Q83="","",IF(I74=1,種目情報!$J$4,種目情報!$J$6)))</f>
        <v/>
      </c>
      <c r="AB74" t="str">
        <f>IF(E74="","",IF(②選手情報入力!Q83="","",IF(I74=1,IF(②選手情報入力!$R$6="","",②選手情報入力!$R$6),IF(②選手情報入力!$R$7="","",②選手情報入力!$R$7))))</f>
        <v/>
      </c>
      <c r="AC74" t="str">
        <f>IF(E74="","",IF(②選手情報入力!Q83="","",IF(I74=1,IF(②選手情報入力!$Q$6="",0,1),IF(②選手情報入力!$Q$7="",0,1))))</f>
        <v/>
      </c>
      <c r="AD74" t="str">
        <f>IF(E74="","",IF(②選手情報入力!Q83="","",2))</f>
        <v/>
      </c>
      <c r="AE74" t="str">
        <f>IF(E74="","",IF(②選手情報入力!S83="","",IF(I74=1,種目情報!$J$5,種目情報!$J$7)))</f>
        <v/>
      </c>
      <c r="AF74" t="str">
        <f>IF(E74="","",IF(②選手情報入力!S83="","",IF(I74=1,IF(②選手情報入力!$T$6="","",②選手情報入力!$T$6),IF(②選手情報入力!$T$7="","",②選手情報入力!$T$7))))</f>
        <v/>
      </c>
      <c r="AG74" t="str">
        <f>IF(E74="","",IF(②選手情報入力!S83="","",IF(I74=1,IF(②選手情報入力!$S$6="",0,1),IF(②選手情報入力!$S$7="",0,1))))</f>
        <v/>
      </c>
      <c r="AH74" t="str">
        <f>IF(E74="","",IF(②選手情報入力!S83="","",2))</f>
        <v/>
      </c>
    </row>
    <row r="75" spans="1:34">
      <c r="A75" t="str">
        <f>IF(E75="","",I75*1200000+①団体情報入力!$D$3*1000+②選手情報入力!A84)</f>
        <v/>
      </c>
      <c r="B75" t="str">
        <f>IF(E75="","",①団体情報入力!$D$3)</f>
        <v/>
      </c>
      <c r="D75" t="str">
        <f>IF(E75="","",①団体情報入力!$D$10)</f>
        <v/>
      </c>
      <c r="E75" t="str">
        <f>IF(②選手情報入力!B84="","",②選手情報入力!B84)</f>
        <v/>
      </c>
      <c r="F75" t="str">
        <f>IF(E75="","",②選手情報入力!C84)</f>
        <v/>
      </c>
      <c r="G75" t="str">
        <f>IF(E75="","",②選手情報入力!D84)</f>
        <v/>
      </c>
      <c r="H75" t="str">
        <f t="shared" si="6"/>
        <v/>
      </c>
      <c r="I75" t="str">
        <f>IF(E75="","",IF(②選手情報入力!F84="男",1,2))</f>
        <v/>
      </c>
      <c r="J75" t="str">
        <f>IF(E75="","",IF(②選手情報入力!G84="","",②選手情報入力!G84))</f>
        <v/>
      </c>
      <c r="L75" t="str">
        <f t="shared" si="7"/>
        <v/>
      </c>
      <c r="M75" t="str">
        <f t="shared" si="8"/>
        <v/>
      </c>
      <c r="O75" t="str">
        <f>IF(E75="","",IF(②選手情報入力!I84="","",IF(I75=1,VLOOKUP(②選手情報入力!I84,種目情報!$A$4:$B$135,2,FALSE),VLOOKUP(②選手情報入力!I84,種目情報!$E$4:$F$135,2,FALSE))))</f>
        <v/>
      </c>
      <c r="P75" t="str">
        <f>IF(E75="","",IF(②選手情報入力!J84="","",②選手情報入力!J84))</f>
        <v/>
      </c>
      <c r="Q75" s="26" t="str">
        <f>IF(E75="","",IF(②選手情報入力!H84="",0,1))</f>
        <v/>
      </c>
      <c r="R75" t="str">
        <f>IF(E75="","",IF(②選手情報入力!I84="","",IF(I75=1,VLOOKUP(②選手情報入力!I84,種目情報!$A$4:$C$39,3,FALSE),VLOOKUP(②選手情報入力!I84,種目情報!$E$4:$G$40,3,FALSE))))</f>
        <v/>
      </c>
      <c r="S75" t="str">
        <f>IF(E75="","",IF(②選手情報入力!L84="","",IF(I75=1,VLOOKUP(②選手情報入力!L84,種目情報!$A$4:$B$39,2,FALSE),VLOOKUP(②選手情報入力!L84,種目情報!$E$4:$F$40,2,FALSE))))</f>
        <v/>
      </c>
      <c r="T75" t="str">
        <f>IF(E75="","",IF(②選手情報入力!M84="","",②選手情報入力!M84))</f>
        <v/>
      </c>
      <c r="U75" s="26" t="str">
        <f>IF(E75="","",IF(②選手情報入力!K84="",0,1))</f>
        <v/>
      </c>
      <c r="V75" t="str">
        <f>IF(E75="","",IF(②選手情報入力!L84="","",IF(I75=1,VLOOKUP(②選手情報入力!L84,種目情報!$A$4:$C$39,3,FALSE),VLOOKUP(②選手情報入力!L84,種目情報!$E$4:$G$40,3,FALSE))))</f>
        <v/>
      </c>
      <c r="W75" t="str">
        <f>IF(E75="","",IF(②選手情報入力!O84="","",IF(I75=1,VLOOKUP(②選手情報入力!O84,種目情報!$A$4:$B$39,2,FALSE),VLOOKUP(②選手情報入力!O84,種目情報!$E$4:$F$40,2,FALSE))))</f>
        <v/>
      </c>
      <c r="X75" t="str">
        <f>IF(E75="","",IF(②選手情報入力!P84="","",②選手情報入力!P84))</f>
        <v/>
      </c>
      <c r="Y75" s="26" t="str">
        <f>IF(E75="","",IF(②選手情報入力!N84="",0,1))</f>
        <v/>
      </c>
      <c r="Z75" t="str">
        <f>IF(E75="","",IF(②選手情報入力!O84="","",IF(I75=1,VLOOKUP(②選手情報入力!O84,種目情報!$A$4:$C$39,3,FALSE),VLOOKUP(②選手情報入力!O84,種目情報!$E$4:$G$40,3,FALSE))))</f>
        <v/>
      </c>
      <c r="AA75" t="str">
        <f>IF(E75="","",IF(②選手情報入力!Q84="","",IF(I75=1,種目情報!$J$4,種目情報!$J$6)))</f>
        <v/>
      </c>
      <c r="AB75" t="str">
        <f>IF(E75="","",IF(②選手情報入力!Q84="","",IF(I75=1,IF(②選手情報入力!$R$6="","",②選手情報入力!$R$6),IF(②選手情報入力!$R$7="","",②選手情報入力!$R$7))))</f>
        <v/>
      </c>
      <c r="AC75" t="str">
        <f>IF(E75="","",IF(②選手情報入力!Q84="","",IF(I75=1,IF(②選手情報入力!$Q$6="",0,1),IF(②選手情報入力!$Q$7="",0,1))))</f>
        <v/>
      </c>
      <c r="AD75" t="str">
        <f>IF(E75="","",IF(②選手情報入力!Q84="","",2))</f>
        <v/>
      </c>
      <c r="AE75" t="str">
        <f>IF(E75="","",IF(②選手情報入力!S84="","",IF(I75=1,種目情報!$J$5,種目情報!$J$7)))</f>
        <v/>
      </c>
      <c r="AF75" t="str">
        <f>IF(E75="","",IF(②選手情報入力!S84="","",IF(I75=1,IF(②選手情報入力!$T$6="","",②選手情報入力!$T$6),IF(②選手情報入力!$T$7="","",②選手情報入力!$T$7))))</f>
        <v/>
      </c>
      <c r="AG75" t="str">
        <f>IF(E75="","",IF(②選手情報入力!S84="","",IF(I75=1,IF(②選手情報入力!$S$6="",0,1),IF(②選手情報入力!$S$7="",0,1))))</f>
        <v/>
      </c>
      <c r="AH75" t="str">
        <f>IF(E75="","",IF(②選手情報入力!S84="","",2))</f>
        <v/>
      </c>
    </row>
    <row r="76" spans="1:34">
      <c r="A76" t="str">
        <f>IF(E76="","",I76*1200000+①団体情報入力!$D$3*1000+②選手情報入力!A85)</f>
        <v/>
      </c>
      <c r="B76" t="str">
        <f>IF(E76="","",①団体情報入力!$D$3)</f>
        <v/>
      </c>
      <c r="D76" t="str">
        <f>IF(E76="","",①団体情報入力!$D$10)</f>
        <v/>
      </c>
      <c r="E76" t="str">
        <f>IF(②選手情報入力!B85="","",②選手情報入力!B85)</f>
        <v/>
      </c>
      <c r="F76" t="str">
        <f>IF(E76="","",②選手情報入力!C85)</f>
        <v/>
      </c>
      <c r="G76" t="str">
        <f>IF(E76="","",②選手情報入力!D85)</f>
        <v/>
      </c>
      <c r="H76" t="str">
        <f t="shared" si="6"/>
        <v/>
      </c>
      <c r="I76" t="str">
        <f>IF(E76="","",IF(②選手情報入力!F85="男",1,2))</f>
        <v/>
      </c>
      <c r="J76" t="str">
        <f>IF(E76="","",IF(②選手情報入力!G85="","",②選手情報入力!G85))</f>
        <v/>
      </c>
      <c r="L76" t="str">
        <f t="shared" si="7"/>
        <v/>
      </c>
      <c r="M76" t="str">
        <f t="shared" si="8"/>
        <v/>
      </c>
      <c r="O76" t="str">
        <f>IF(E76="","",IF(②選手情報入力!I85="","",IF(I76=1,VLOOKUP(②選手情報入力!I85,種目情報!$A$4:$B$135,2,FALSE),VLOOKUP(②選手情報入力!I85,種目情報!$E$4:$F$135,2,FALSE))))</f>
        <v/>
      </c>
      <c r="P76" t="str">
        <f>IF(E76="","",IF(②選手情報入力!J85="","",②選手情報入力!J85))</f>
        <v/>
      </c>
      <c r="Q76" s="26" t="str">
        <f>IF(E76="","",IF(②選手情報入力!H85="",0,1))</f>
        <v/>
      </c>
      <c r="R76" t="str">
        <f>IF(E76="","",IF(②選手情報入力!I85="","",IF(I76=1,VLOOKUP(②選手情報入力!I85,種目情報!$A$4:$C$39,3,FALSE),VLOOKUP(②選手情報入力!I85,種目情報!$E$4:$G$40,3,FALSE))))</f>
        <v/>
      </c>
      <c r="S76" t="str">
        <f>IF(E76="","",IF(②選手情報入力!L85="","",IF(I76=1,VLOOKUP(②選手情報入力!L85,種目情報!$A$4:$B$39,2,FALSE),VLOOKUP(②選手情報入力!L85,種目情報!$E$4:$F$40,2,FALSE))))</f>
        <v/>
      </c>
      <c r="T76" t="str">
        <f>IF(E76="","",IF(②選手情報入力!M85="","",②選手情報入力!M85))</f>
        <v/>
      </c>
      <c r="U76" s="26" t="str">
        <f>IF(E76="","",IF(②選手情報入力!K85="",0,1))</f>
        <v/>
      </c>
      <c r="V76" t="str">
        <f>IF(E76="","",IF(②選手情報入力!L85="","",IF(I76=1,VLOOKUP(②選手情報入力!L85,種目情報!$A$4:$C$39,3,FALSE),VLOOKUP(②選手情報入力!L85,種目情報!$E$4:$G$40,3,FALSE))))</f>
        <v/>
      </c>
      <c r="W76" t="str">
        <f>IF(E76="","",IF(②選手情報入力!O85="","",IF(I76=1,VLOOKUP(②選手情報入力!O85,種目情報!$A$4:$B$39,2,FALSE),VLOOKUP(②選手情報入力!O85,種目情報!$E$4:$F$40,2,FALSE))))</f>
        <v/>
      </c>
      <c r="X76" t="str">
        <f>IF(E76="","",IF(②選手情報入力!P85="","",②選手情報入力!P85))</f>
        <v/>
      </c>
      <c r="Y76" s="26" t="str">
        <f>IF(E76="","",IF(②選手情報入力!N85="",0,1))</f>
        <v/>
      </c>
      <c r="Z76" t="str">
        <f>IF(E76="","",IF(②選手情報入力!O85="","",IF(I76=1,VLOOKUP(②選手情報入力!O85,種目情報!$A$4:$C$39,3,FALSE),VLOOKUP(②選手情報入力!O85,種目情報!$E$4:$G$40,3,FALSE))))</f>
        <v/>
      </c>
      <c r="AA76" t="str">
        <f>IF(E76="","",IF(②選手情報入力!Q85="","",IF(I76=1,種目情報!$J$4,種目情報!$J$6)))</f>
        <v/>
      </c>
      <c r="AB76" t="str">
        <f>IF(E76="","",IF(②選手情報入力!Q85="","",IF(I76=1,IF(②選手情報入力!$R$6="","",②選手情報入力!$R$6),IF(②選手情報入力!$R$7="","",②選手情報入力!$R$7))))</f>
        <v/>
      </c>
      <c r="AC76" t="str">
        <f>IF(E76="","",IF(②選手情報入力!Q85="","",IF(I76=1,IF(②選手情報入力!$Q$6="",0,1),IF(②選手情報入力!$Q$7="",0,1))))</f>
        <v/>
      </c>
      <c r="AD76" t="str">
        <f>IF(E76="","",IF(②選手情報入力!Q85="","",2))</f>
        <v/>
      </c>
      <c r="AE76" t="str">
        <f>IF(E76="","",IF(②選手情報入力!S85="","",IF(I76=1,種目情報!$J$5,種目情報!$J$7)))</f>
        <v/>
      </c>
      <c r="AF76" t="str">
        <f>IF(E76="","",IF(②選手情報入力!S85="","",IF(I76=1,IF(②選手情報入力!$T$6="","",②選手情報入力!$T$6),IF(②選手情報入力!$T$7="","",②選手情報入力!$T$7))))</f>
        <v/>
      </c>
      <c r="AG76" t="str">
        <f>IF(E76="","",IF(②選手情報入力!S85="","",IF(I76=1,IF(②選手情報入力!$S$6="",0,1),IF(②選手情報入力!$S$7="",0,1))))</f>
        <v/>
      </c>
      <c r="AH76" t="str">
        <f>IF(E76="","",IF(②選手情報入力!S85="","",2))</f>
        <v/>
      </c>
    </row>
    <row r="77" spans="1:34">
      <c r="A77" t="str">
        <f>IF(E77="","",I77*1200000+①団体情報入力!$D$3*1000+②選手情報入力!A86)</f>
        <v/>
      </c>
      <c r="B77" t="str">
        <f>IF(E77="","",①団体情報入力!$D$3)</f>
        <v/>
      </c>
      <c r="D77" t="str">
        <f>IF(E77="","",①団体情報入力!$D$10)</f>
        <v/>
      </c>
      <c r="E77" t="str">
        <f>IF(②選手情報入力!B86="","",②選手情報入力!B86)</f>
        <v/>
      </c>
      <c r="F77" t="str">
        <f>IF(E77="","",②選手情報入力!C86)</f>
        <v/>
      </c>
      <c r="G77" t="str">
        <f>IF(E77="","",②選手情報入力!D86)</f>
        <v/>
      </c>
      <c r="H77" t="str">
        <f t="shared" si="6"/>
        <v/>
      </c>
      <c r="I77" t="str">
        <f>IF(E77="","",IF(②選手情報入力!F86="男",1,2))</f>
        <v/>
      </c>
      <c r="J77" t="str">
        <f>IF(E77="","",IF(②選手情報入力!G86="","",②選手情報入力!G86))</f>
        <v/>
      </c>
      <c r="L77" t="str">
        <f t="shared" si="7"/>
        <v/>
      </c>
      <c r="M77" t="str">
        <f t="shared" si="8"/>
        <v/>
      </c>
      <c r="O77" t="str">
        <f>IF(E77="","",IF(②選手情報入力!I86="","",IF(I77=1,VLOOKUP(②選手情報入力!I86,種目情報!$A$4:$B$135,2,FALSE),VLOOKUP(②選手情報入力!I86,種目情報!$E$4:$F$135,2,FALSE))))</f>
        <v/>
      </c>
      <c r="P77" t="str">
        <f>IF(E77="","",IF(②選手情報入力!J86="","",②選手情報入力!J86))</f>
        <v/>
      </c>
      <c r="Q77" s="26" t="str">
        <f>IF(E77="","",IF(②選手情報入力!H86="",0,1))</f>
        <v/>
      </c>
      <c r="R77" t="str">
        <f>IF(E77="","",IF(②選手情報入力!I86="","",IF(I77=1,VLOOKUP(②選手情報入力!I86,種目情報!$A$4:$C$39,3,FALSE),VLOOKUP(②選手情報入力!I86,種目情報!$E$4:$G$40,3,FALSE))))</f>
        <v/>
      </c>
      <c r="S77" t="str">
        <f>IF(E77="","",IF(②選手情報入力!L86="","",IF(I77=1,VLOOKUP(②選手情報入力!L86,種目情報!$A$4:$B$39,2,FALSE),VLOOKUP(②選手情報入力!L86,種目情報!$E$4:$F$40,2,FALSE))))</f>
        <v/>
      </c>
      <c r="T77" t="str">
        <f>IF(E77="","",IF(②選手情報入力!M86="","",②選手情報入力!M86))</f>
        <v/>
      </c>
      <c r="U77" s="26" t="str">
        <f>IF(E77="","",IF(②選手情報入力!K86="",0,1))</f>
        <v/>
      </c>
      <c r="V77" t="str">
        <f>IF(E77="","",IF(②選手情報入力!L86="","",IF(I77=1,VLOOKUP(②選手情報入力!L86,種目情報!$A$4:$C$39,3,FALSE),VLOOKUP(②選手情報入力!L86,種目情報!$E$4:$G$40,3,FALSE))))</f>
        <v/>
      </c>
      <c r="W77" t="str">
        <f>IF(E77="","",IF(②選手情報入力!O86="","",IF(I77=1,VLOOKUP(②選手情報入力!O86,種目情報!$A$4:$B$39,2,FALSE),VLOOKUP(②選手情報入力!O86,種目情報!$E$4:$F$40,2,FALSE))))</f>
        <v/>
      </c>
      <c r="X77" t="str">
        <f>IF(E77="","",IF(②選手情報入力!P86="","",②選手情報入力!P86))</f>
        <v/>
      </c>
      <c r="Y77" s="26" t="str">
        <f>IF(E77="","",IF(②選手情報入力!N86="",0,1))</f>
        <v/>
      </c>
      <c r="Z77" t="str">
        <f>IF(E77="","",IF(②選手情報入力!O86="","",IF(I77=1,VLOOKUP(②選手情報入力!O86,種目情報!$A$4:$C$39,3,FALSE),VLOOKUP(②選手情報入力!O86,種目情報!$E$4:$G$40,3,FALSE))))</f>
        <v/>
      </c>
      <c r="AA77" t="str">
        <f>IF(E77="","",IF(②選手情報入力!Q86="","",IF(I77=1,種目情報!$J$4,種目情報!$J$6)))</f>
        <v/>
      </c>
      <c r="AB77" t="str">
        <f>IF(E77="","",IF(②選手情報入力!Q86="","",IF(I77=1,IF(②選手情報入力!$R$6="","",②選手情報入力!$R$6),IF(②選手情報入力!$R$7="","",②選手情報入力!$R$7))))</f>
        <v/>
      </c>
      <c r="AC77" t="str">
        <f>IF(E77="","",IF(②選手情報入力!Q86="","",IF(I77=1,IF(②選手情報入力!$Q$6="",0,1),IF(②選手情報入力!$Q$7="",0,1))))</f>
        <v/>
      </c>
      <c r="AD77" t="str">
        <f>IF(E77="","",IF(②選手情報入力!Q86="","",2))</f>
        <v/>
      </c>
      <c r="AE77" t="str">
        <f>IF(E77="","",IF(②選手情報入力!S86="","",IF(I77=1,種目情報!$J$5,種目情報!$J$7)))</f>
        <v/>
      </c>
      <c r="AF77" t="str">
        <f>IF(E77="","",IF(②選手情報入力!S86="","",IF(I77=1,IF(②選手情報入力!$T$6="","",②選手情報入力!$T$6),IF(②選手情報入力!$T$7="","",②選手情報入力!$T$7))))</f>
        <v/>
      </c>
      <c r="AG77" t="str">
        <f>IF(E77="","",IF(②選手情報入力!S86="","",IF(I77=1,IF(②選手情報入力!$S$6="",0,1),IF(②選手情報入力!$S$7="",0,1))))</f>
        <v/>
      </c>
      <c r="AH77" t="str">
        <f>IF(E77="","",IF(②選手情報入力!S86="","",2))</f>
        <v/>
      </c>
    </row>
    <row r="78" spans="1:34">
      <c r="A78" t="str">
        <f>IF(E78="","",I78*1200000+①団体情報入力!$D$3*1000+②選手情報入力!A87)</f>
        <v/>
      </c>
      <c r="B78" t="str">
        <f>IF(E78="","",①団体情報入力!$D$3)</f>
        <v/>
      </c>
      <c r="D78" t="str">
        <f>IF(E78="","",①団体情報入力!$D$10)</f>
        <v/>
      </c>
      <c r="E78" t="str">
        <f>IF(②選手情報入力!B87="","",②選手情報入力!B87)</f>
        <v/>
      </c>
      <c r="F78" t="str">
        <f>IF(E78="","",②選手情報入力!C87)</f>
        <v/>
      </c>
      <c r="G78" t="str">
        <f>IF(E78="","",②選手情報入力!D87)</f>
        <v/>
      </c>
      <c r="H78" t="str">
        <f t="shared" si="6"/>
        <v/>
      </c>
      <c r="I78" t="str">
        <f>IF(E78="","",IF(②選手情報入力!F87="男",1,2))</f>
        <v/>
      </c>
      <c r="J78" t="str">
        <f>IF(E78="","",IF(②選手情報入力!G87="","",②選手情報入力!G87))</f>
        <v/>
      </c>
      <c r="L78" t="str">
        <f t="shared" si="7"/>
        <v/>
      </c>
      <c r="M78" t="str">
        <f t="shared" si="8"/>
        <v/>
      </c>
      <c r="O78" t="str">
        <f>IF(E78="","",IF(②選手情報入力!I87="","",IF(I78=1,VLOOKUP(②選手情報入力!I87,種目情報!$A$4:$B$135,2,FALSE),VLOOKUP(②選手情報入力!I87,種目情報!$E$4:$F$135,2,FALSE))))</f>
        <v/>
      </c>
      <c r="P78" t="str">
        <f>IF(E78="","",IF(②選手情報入力!J87="","",②選手情報入力!J87))</f>
        <v/>
      </c>
      <c r="Q78" s="26" t="str">
        <f>IF(E78="","",IF(②選手情報入力!H87="",0,1))</f>
        <v/>
      </c>
      <c r="R78" t="str">
        <f>IF(E78="","",IF(②選手情報入力!I87="","",IF(I78=1,VLOOKUP(②選手情報入力!I87,種目情報!$A$4:$C$39,3,FALSE),VLOOKUP(②選手情報入力!I87,種目情報!$E$4:$G$40,3,FALSE))))</f>
        <v/>
      </c>
      <c r="S78" t="str">
        <f>IF(E78="","",IF(②選手情報入力!L87="","",IF(I78=1,VLOOKUP(②選手情報入力!L87,種目情報!$A$4:$B$39,2,FALSE),VLOOKUP(②選手情報入力!L87,種目情報!$E$4:$F$40,2,FALSE))))</f>
        <v/>
      </c>
      <c r="T78" t="str">
        <f>IF(E78="","",IF(②選手情報入力!M87="","",②選手情報入力!M87))</f>
        <v/>
      </c>
      <c r="U78" s="26" t="str">
        <f>IF(E78="","",IF(②選手情報入力!K87="",0,1))</f>
        <v/>
      </c>
      <c r="V78" t="str">
        <f>IF(E78="","",IF(②選手情報入力!L87="","",IF(I78=1,VLOOKUP(②選手情報入力!L87,種目情報!$A$4:$C$39,3,FALSE),VLOOKUP(②選手情報入力!L87,種目情報!$E$4:$G$40,3,FALSE))))</f>
        <v/>
      </c>
      <c r="W78" t="str">
        <f>IF(E78="","",IF(②選手情報入力!O87="","",IF(I78=1,VLOOKUP(②選手情報入力!O87,種目情報!$A$4:$B$39,2,FALSE),VLOOKUP(②選手情報入力!O87,種目情報!$E$4:$F$40,2,FALSE))))</f>
        <v/>
      </c>
      <c r="X78" t="str">
        <f>IF(E78="","",IF(②選手情報入力!P87="","",②選手情報入力!P87))</f>
        <v/>
      </c>
      <c r="Y78" s="26" t="str">
        <f>IF(E78="","",IF(②選手情報入力!N87="",0,1))</f>
        <v/>
      </c>
      <c r="Z78" t="str">
        <f>IF(E78="","",IF(②選手情報入力!O87="","",IF(I78=1,VLOOKUP(②選手情報入力!O87,種目情報!$A$4:$C$39,3,FALSE),VLOOKUP(②選手情報入力!O87,種目情報!$E$4:$G$40,3,FALSE))))</f>
        <v/>
      </c>
      <c r="AA78" t="str">
        <f>IF(E78="","",IF(②選手情報入力!Q87="","",IF(I78=1,種目情報!$J$4,種目情報!$J$6)))</f>
        <v/>
      </c>
      <c r="AB78" t="str">
        <f>IF(E78="","",IF(②選手情報入力!Q87="","",IF(I78=1,IF(②選手情報入力!$R$6="","",②選手情報入力!$R$6),IF(②選手情報入力!$R$7="","",②選手情報入力!$R$7))))</f>
        <v/>
      </c>
      <c r="AC78" t="str">
        <f>IF(E78="","",IF(②選手情報入力!Q87="","",IF(I78=1,IF(②選手情報入力!$Q$6="",0,1),IF(②選手情報入力!$Q$7="",0,1))))</f>
        <v/>
      </c>
      <c r="AD78" t="str">
        <f>IF(E78="","",IF(②選手情報入力!Q87="","",2))</f>
        <v/>
      </c>
      <c r="AE78" t="str">
        <f>IF(E78="","",IF(②選手情報入力!S87="","",IF(I78=1,種目情報!$J$5,種目情報!$J$7)))</f>
        <v/>
      </c>
      <c r="AF78" t="str">
        <f>IF(E78="","",IF(②選手情報入力!S87="","",IF(I78=1,IF(②選手情報入力!$T$6="","",②選手情報入力!$T$6),IF(②選手情報入力!$T$7="","",②選手情報入力!$T$7))))</f>
        <v/>
      </c>
      <c r="AG78" t="str">
        <f>IF(E78="","",IF(②選手情報入力!S87="","",IF(I78=1,IF(②選手情報入力!$S$6="",0,1),IF(②選手情報入力!$S$7="",0,1))))</f>
        <v/>
      </c>
      <c r="AH78" t="str">
        <f>IF(E78="","",IF(②選手情報入力!S87="","",2))</f>
        <v/>
      </c>
    </row>
    <row r="79" spans="1:34">
      <c r="A79" t="str">
        <f>IF(E79="","",I79*1200000+①団体情報入力!$D$3*1000+②選手情報入力!A88)</f>
        <v/>
      </c>
      <c r="B79" t="str">
        <f>IF(E79="","",①団体情報入力!$D$3)</f>
        <v/>
      </c>
      <c r="D79" t="str">
        <f>IF(E79="","",①団体情報入力!$D$10)</f>
        <v/>
      </c>
      <c r="E79" t="str">
        <f>IF(②選手情報入力!B88="","",②選手情報入力!B88)</f>
        <v/>
      </c>
      <c r="F79" t="str">
        <f>IF(E79="","",②選手情報入力!C88)</f>
        <v/>
      </c>
      <c r="G79" t="str">
        <f>IF(E79="","",②選手情報入力!D88)</f>
        <v/>
      </c>
      <c r="H79" t="str">
        <f t="shared" si="6"/>
        <v/>
      </c>
      <c r="I79" t="str">
        <f>IF(E79="","",IF(②選手情報入力!F88="男",1,2))</f>
        <v/>
      </c>
      <c r="J79" t="str">
        <f>IF(E79="","",IF(②選手情報入力!G88="","",②選手情報入力!G88))</f>
        <v/>
      </c>
      <c r="L79" t="str">
        <f t="shared" si="7"/>
        <v/>
      </c>
      <c r="M79" t="str">
        <f t="shared" si="8"/>
        <v/>
      </c>
      <c r="O79" t="str">
        <f>IF(E79="","",IF(②選手情報入力!I88="","",IF(I79=1,VLOOKUP(②選手情報入力!I88,種目情報!$A$4:$B$135,2,FALSE),VLOOKUP(②選手情報入力!I88,種目情報!$E$4:$F$135,2,FALSE))))</f>
        <v/>
      </c>
      <c r="P79" t="str">
        <f>IF(E79="","",IF(②選手情報入力!J88="","",②選手情報入力!J88))</f>
        <v/>
      </c>
      <c r="Q79" s="26" t="str">
        <f>IF(E79="","",IF(②選手情報入力!H88="",0,1))</f>
        <v/>
      </c>
      <c r="R79" t="str">
        <f>IF(E79="","",IF(②選手情報入力!I88="","",IF(I79=1,VLOOKUP(②選手情報入力!I88,種目情報!$A$4:$C$39,3,FALSE),VLOOKUP(②選手情報入力!I88,種目情報!$E$4:$G$40,3,FALSE))))</f>
        <v/>
      </c>
      <c r="S79" t="str">
        <f>IF(E79="","",IF(②選手情報入力!L88="","",IF(I79=1,VLOOKUP(②選手情報入力!L88,種目情報!$A$4:$B$39,2,FALSE),VLOOKUP(②選手情報入力!L88,種目情報!$E$4:$F$40,2,FALSE))))</f>
        <v/>
      </c>
      <c r="T79" t="str">
        <f>IF(E79="","",IF(②選手情報入力!M88="","",②選手情報入力!M88))</f>
        <v/>
      </c>
      <c r="U79" s="26" t="str">
        <f>IF(E79="","",IF(②選手情報入力!K88="",0,1))</f>
        <v/>
      </c>
      <c r="V79" t="str">
        <f>IF(E79="","",IF(②選手情報入力!L88="","",IF(I79=1,VLOOKUP(②選手情報入力!L88,種目情報!$A$4:$C$39,3,FALSE),VLOOKUP(②選手情報入力!L88,種目情報!$E$4:$G$40,3,FALSE))))</f>
        <v/>
      </c>
      <c r="W79" t="str">
        <f>IF(E79="","",IF(②選手情報入力!O88="","",IF(I79=1,VLOOKUP(②選手情報入力!O88,種目情報!$A$4:$B$39,2,FALSE),VLOOKUP(②選手情報入力!O88,種目情報!$E$4:$F$40,2,FALSE))))</f>
        <v/>
      </c>
      <c r="X79" t="str">
        <f>IF(E79="","",IF(②選手情報入力!P88="","",②選手情報入力!P88))</f>
        <v/>
      </c>
      <c r="Y79" s="26" t="str">
        <f>IF(E79="","",IF(②選手情報入力!N88="",0,1))</f>
        <v/>
      </c>
      <c r="Z79" t="str">
        <f>IF(E79="","",IF(②選手情報入力!O88="","",IF(I79=1,VLOOKUP(②選手情報入力!O88,種目情報!$A$4:$C$39,3,FALSE),VLOOKUP(②選手情報入力!O88,種目情報!$E$4:$G$40,3,FALSE))))</f>
        <v/>
      </c>
      <c r="AA79" t="str">
        <f>IF(E79="","",IF(②選手情報入力!Q88="","",IF(I79=1,種目情報!$J$4,種目情報!$J$6)))</f>
        <v/>
      </c>
      <c r="AB79" t="str">
        <f>IF(E79="","",IF(②選手情報入力!Q88="","",IF(I79=1,IF(②選手情報入力!$R$6="","",②選手情報入力!$R$6),IF(②選手情報入力!$R$7="","",②選手情報入力!$R$7))))</f>
        <v/>
      </c>
      <c r="AC79" t="str">
        <f>IF(E79="","",IF(②選手情報入力!Q88="","",IF(I79=1,IF(②選手情報入力!$Q$6="",0,1),IF(②選手情報入力!$Q$7="",0,1))))</f>
        <v/>
      </c>
      <c r="AD79" t="str">
        <f>IF(E79="","",IF(②選手情報入力!Q88="","",2))</f>
        <v/>
      </c>
      <c r="AE79" t="str">
        <f>IF(E79="","",IF(②選手情報入力!S88="","",IF(I79=1,種目情報!$J$5,種目情報!$J$7)))</f>
        <v/>
      </c>
      <c r="AF79" t="str">
        <f>IF(E79="","",IF(②選手情報入力!S88="","",IF(I79=1,IF(②選手情報入力!$T$6="","",②選手情報入力!$T$6),IF(②選手情報入力!$T$7="","",②選手情報入力!$T$7))))</f>
        <v/>
      </c>
      <c r="AG79" t="str">
        <f>IF(E79="","",IF(②選手情報入力!S88="","",IF(I79=1,IF(②選手情報入力!$S$6="",0,1),IF(②選手情報入力!$S$7="",0,1))))</f>
        <v/>
      </c>
      <c r="AH79" t="str">
        <f>IF(E79="","",IF(②選手情報入力!S88="","",2))</f>
        <v/>
      </c>
    </row>
    <row r="80" spans="1:34">
      <c r="A80" t="str">
        <f>IF(E80="","",I80*1200000+①団体情報入力!$D$3*1000+②選手情報入力!A89)</f>
        <v/>
      </c>
      <c r="B80" t="str">
        <f>IF(E80="","",①団体情報入力!$D$3)</f>
        <v/>
      </c>
      <c r="D80" t="str">
        <f>IF(E80="","",①団体情報入力!$D$10)</f>
        <v/>
      </c>
      <c r="E80" t="str">
        <f>IF(②選手情報入力!B89="","",②選手情報入力!B89)</f>
        <v/>
      </c>
      <c r="F80" t="str">
        <f>IF(E80="","",②選手情報入力!C89)</f>
        <v/>
      </c>
      <c r="G80" t="str">
        <f>IF(E80="","",②選手情報入力!D89)</f>
        <v/>
      </c>
      <c r="H80" t="str">
        <f t="shared" si="6"/>
        <v/>
      </c>
      <c r="I80" t="str">
        <f>IF(E80="","",IF(②選手情報入力!F89="男",1,2))</f>
        <v/>
      </c>
      <c r="J80" t="str">
        <f>IF(E80="","",IF(②選手情報入力!G89="","",②選手情報入力!G89))</f>
        <v/>
      </c>
      <c r="L80" t="str">
        <f t="shared" si="7"/>
        <v/>
      </c>
      <c r="M80" t="str">
        <f t="shared" si="8"/>
        <v/>
      </c>
      <c r="O80" t="str">
        <f>IF(E80="","",IF(②選手情報入力!I89="","",IF(I80=1,VLOOKUP(②選手情報入力!I89,種目情報!$A$4:$B$135,2,FALSE),VLOOKUP(②選手情報入力!I89,種目情報!$E$4:$F$135,2,FALSE))))</f>
        <v/>
      </c>
      <c r="P80" t="str">
        <f>IF(E80="","",IF(②選手情報入力!J89="","",②選手情報入力!J89))</f>
        <v/>
      </c>
      <c r="Q80" s="26" t="str">
        <f>IF(E80="","",IF(②選手情報入力!H89="",0,1))</f>
        <v/>
      </c>
      <c r="R80" t="str">
        <f>IF(E80="","",IF(②選手情報入力!I89="","",IF(I80=1,VLOOKUP(②選手情報入力!I89,種目情報!$A$4:$C$39,3,FALSE),VLOOKUP(②選手情報入力!I89,種目情報!$E$4:$G$40,3,FALSE))))</f>
        <v/>
      </c>
      <c r="S80" t="str">
        <f>IF(E80="","",IF(②選手情報入力!L89="","",IF(I80=1,VLOOKUP(②選手情報入力!L89,種目情報!$A$4:$B$39,2,FALSE),VLOOKUP(②選手情報入力!L89,種目情報!$E$4:$F$40,2,FALSE))))</f>
        <v/>
      </c>
      <c r="T80" t="str">
        <f>IF(E80="","",IF(②選手情報入力!M89="","",②選手情報入力!M89))</f>
        <v/>
      </c>
      <c r="U80" s="26" t="str">
        <f>IF(E80="","",IF(②選手情報入力!K89="",0,1))</f>
        <v/>
      </c>
      <c r="V80" t="str">
        <f>IF(E80="","",IF(②選手情報入力!L89="","",IF(I80=1,VLOOKUP(②選手情報入力!L89,種目情報!$A$4:$C$39,3,FALSE),VLOOKUP(②選手情報入力!L89,種目情報!$E$4:$G$40,3,FALSE))))</f>
        <v/>
      </c>
      <c r="W80" t="str">
        <f>IF(E80="","",IF(②選手情報入力!O89="","",IF(I80=1,VLOOKUP(②選手情報入力!O89,種目情報!$A$4:$B$39,2,FALSE),VLOOKUP(②選手情報入力!O89,種目情報!$E$4:$F$40,2,FALSE))))</f>
        <v/>
      </c>
      <c r="X80" t="str">
        <f>IF(E80="","",IF(②選手情報入力!P89="","",②選手情報入力!P89))</f>
        <v/>
      </c>
      <c r="Y80" s="26" t="str">
        <f>IF(E80="","",IF(②選手情報入力!N89="",0,1))</f>
        <v/>
      </c>
      <c r="Z80" t="str">
        <f>IF(E80="","",IF(②選手情報入力!O89="","",IF(I80=1,VLOOKUP(②選手情報入力!O89,種目情報!$A$4:$C$39,3,FALSE),VLOOKUP(②選手情報入力!O89,種目情報!$E$4:$G$40,3,FALSE))))</f>
        <v/>
      </c>
      <c r="AA80" t="str">
        <f>IF(E80="","",IF(②選手情報入力!Q89="","",IF(I80=1,種目情報!$J$4,種目情報!$J$6)))</f>
        <v/>
      </c>
      <c r="AB80" t="str">
        <f>IF(E80="","",IF(②選手情報入力!Q89="","",IF(I80=1,IF(②選手情報入力!$R$6="","",②選手情報入力!$R$6),IF(②選手情報入力!$R$7="","",②選手情報入力!$R$7))))</f>
        <v/>
      </c>
      <c r="AC80" t="str">
        <f>IF(E80="","",IF(②選手情報入力!Q89="","",IF(I80=1,IF(②選手情報入力!$Q$6="",0,1),IF(②選手情報入力!$Q$7="",0,1))))</f>
        <v/>
      </c>
      <c r="AD80" t="str">
        <f>IF(E80="","",IF(②選手情報入力!Q89="","",2))</f>
        <v/>
      </c>
      <c r="AE80" t="str">
        <f>IF(E80="","",IF(②選手情報入力!S89="","",IF(I80=1,種目情報!$J$5,種目情報!$J$7)))</f>
        <v/>
      </c>
      <c r="AF80" t="str">
        <f>IF(E80="","",IF(②選手情報入力!S89="","",IF(I80=1,IF(②選手情報入力!$T$6="","",②選手情報入力!$T$6),IF(②選手情報入力!$T$7="","",②選手情報入力!$T$7))))</f>
        <v/>
      </c>
      <c r="AG80" t="str">
        <f>IF(E80="","",IF(②選手情報入力!S89="","",IF(I80=1,IF(②選手情報入力!$S$6="",0,1),IF(②選手情報入力!$S$7="",0,1))))</f>
        <v/>
      </c>
      <c r="AH80" t="str">
        <f>IF(E80="","",IF(②選手情報入力!S89="","",2))</f>
        <v/>
      </c>
    </row>
    <row r="81" spans="1:35">
      <c r="A81" t="str">
        <f>IF(E81="","",I81*1200000+①団体情報入力!$D$3*1000+②選手情報入力!A90)</f>
        <v/>
      </c>
      <c r="B81" t="str">
        <f>IF(E81="","",①団体情報入力!$D$3)</f>
        <v/>
      </c>
      <c r="D81" t="str">
        <f>IF(E81="","",①団体情報入力!$D$10)</f>
        <v/>
      </c>
      <c r="E81" t="str">
        <f>IF(②選手情報入力!B90="","",②選手情報入力!B90)</f>
        <v/>
      </c>
      <c r="F81" t="str">
        <f>IF(E81="","",②選手情報入力!C90)</f>
        <v/>
      </c>
      <c r="G81" t="str">
        <f>IF(E81="","",②選手情報入力!D90)</f>
        <v/>
      </c>
      <c r="H81" t="str">
        <f t="shared" si="6"/>
        <v/>
      </c>
      <c r="I81" t="str">
        <f>IF(E81="","",IF(②選手情報入力!F90="男",1,2))</f>
        <v/>
      </c>
      <c r="J81" t="str">
        <f>IF(E81="","",IF(②選手情報入力!G90="","",②選手情報入力!G90))</f>
        <v/>
      </c>
      <c r="L81" t="str">
        <f t="shared" si="7"/>
        <v/>
      </c>
      <c r="M81" t="str">
        <f t="shared" si="8"/>
        <v/>
      </c>
      <c r="O81" t="str">
        <f>IF(E81="","",IF(②選手情報入力!I90="","",IF(I81=1,VLOOKUP(②選手情報入力!I90,種目情報!$A$4:$B$135,2,FALSE),VLOOKUP(②選手情報入力!I90,種目情報!$E$4:$F$135,2,FALSE))))</f>
        <v/>
      </c>
      <c r="P81" t="str">
        <f>IF(E81="","",IF(②選手情報入力!J90="","",②選手情報入力!J90))</f>
        <v/>
      </c>
      <c r="Q81" s="26" t="str">
        <f>IF(E81="","",IF(②選手情報入力!H90="",0,1))</f>
        <v/>
      </c>
      <c r="R81" t="str">
        <f>IF(E81="","",IF(②選手情報入力!I90="","",IF(I81=1,VLOOKUP(②選手情報入力!I90,種目情報!$A$4:$C$39,3,FALSE),VLOOKUP(②選手情報入力!I90,種目情報!$E$4:$G$40,3,FALSE))))</f>
        <v/>
      </c>
      <c r="S81" t="str">
        <f>IF(E81="","",IF(②選手情報入力!L90="","",IF(I81=1,VLOOKUP(②選手情報入力!L90,種目情報!$A$4:$B$39,2,FALSE),VLOOKUP(②選手情報入力!L90,種目情報!$E$4:$F$40,2,FALSE))))</f>
        <v/>
      </c>
      <c r="T81" t="str">
        <f>IF(E81="","",IF(②選手情報入力!M90="","",②選手情報入力!M90))</f>
        <v/>
      </c>
      <c r="U81" s="26" t="str">
        <f>IF(E81="","",IF(②選手情報入力!K90="",0,1))</f>
        <v/>
      </c>
      <c r="V81" t="str">
        <f>IF(E81="","",IF(②選手情報入力!L90="","",IF(I81=1,VLOOKUP(②選手情報入力!L90,種目情報!$A$4:$C$39,3,FALSE),VLOOKUP(②選手情報入力!L90,種目情報!$E$4:$G$40,3,FALSE))))</f>
        <v/>
      </c>
      <c r="W81" t="str">
        <f>IF(E81="","",IF(②選手情報入力!O90="","",IF(I81=1,VLOOKUP(②選手情報入力!O90,種目情報!$A$4:$B$39,2,FALSE),VLOOKUP(②選手情報入力!O90,種目情報!$E$4:$F$40,2,FALSE))))</f>
        <v/>
      </c>
      <c r="X81" t="str">
        <f>IF(E81="","",IF(②選手情報入力!P90="","",②選手情報入力!P90))</f>
        <v/>
      </c>
      <c r="Y81" s="26" t="str">
        <f>IF(E81="","",IF(②選手情報入力!N90="",0,1))</f>
        <v/>
      </c>
      <c r="Z81" t="str">
        <f>IF(E81="","",IF(②選手情報入力!O90="","",IF(I81=1,VLOOKUP(②選手情報入力!O90,種目情報!$A$4:$C$39,3,FALSE),VLOOKUP(②選手情報入力!O90,種目情報!$E$4:$G$40,3,FALSE))))</f>
        <v/>
      </c>
      <c r="AA81" t="str">
        <f>IF(E81="","",IF(②選手情報入力!Q90="","",IF(I81=1,種目情報!$J$4,種目情報!$J$6)))</f>
        <v/>
      </c>
      <c r="AB81" t="str">
        <f>IF(E81="","",IF(②選手情報入力!Q90="","",IF(I81=1,IF(②選手情報入力!$R$6="","",②選手情報入力!$R$6),IF(②選手情報入力!$R$7="","",②選手情報入力!$R$7))))</f>
        <v/>
      </c>
      <c r="AC81" t="str">
        <f>IF(E81="","",IF(②選手情報入力!Q90="","",IF(I81=1,IF(②選手情報入力!$Q$6="",0,1),IF(②選手情報入力!$Q$7="",0,1))))</f>
        <v/>
      </c>
      <c r="AD81" t="str">
        <f>IF(E81="","",IF(②選手情報入力!Q90="","",2))</f>
        <v/>
      </c>
      <c r="AE81" t="str">
        <f>IF(E81="","",IF(②選手情報入力!S90="","",IF(I81=1,種目情報!$J$5,種目情報!$J$7)))</f>
        <v/>
      </c>
      <c r="AF81" t="str">
        <f>IF(E81="","",IF(②選手情報入力!S90="","",IF(I81=1,IF(②選手情報入力!$T$6="","",②選手情報入力!$T$6),IF(②選手情報入力!$T$7="","",②選手情報入力!$T$7))))</f>
        <v/>
      </c>
      <c r="AG81" t="str">
        <f>IF(E81="","",IF(②選手情報入力!S90="","",IF(I81=1,IF(②選手情報入力!$S$6="",0,1),IF(②選手情報入力!$S$7="",0,1))))</f>
        <v/>
      </c>
      <c r="AH81" t="str">
        <f>IF(E81="","",IF(②選手情報入力!S90="","",2))</f>
        <v/>
      </c>
    </row>
    <row r="82" spans="1:35">
      <c r="A82" t="str">
        <f>IF(E82="","",I82*1200000+①団体情報入力!$D$3*1000+②選手情報入力!A91)</f>
        <v/>
      </c>
      <c r="B82" t="str">
        <f>IF(E82="","",①団体情報入力!$D$3)</f>
        <v/>
      </c>
      <c r="D82" t="str">
        <f>IF(E82="","",①団体情報入力!$D$10)</f>
        <v/>
      </c>
      <c r="E82" t="str">
        <f>IF(②選手情報入力!B91="","",②選手情報入力!B91)</f>
        <v/>
      </c>
      <c r="F82" t="str">
        <f>IF(E82="","",②選手情報入力!C91)</f>
        <v/>
      </c>
      <c r="G82" t="str">
        <f>IF(E82="","",②選手情報入力!D91)</f>
        <v/>
      </c>
      <c r="H82" t="str">
        <f t="shared" si="6"/>
        <v/>
      </c>
      <c r="I82" t="str">
        <f>IF(E82="","",IF(②選手情報入力!F91="男",1,2))</f>
        <v/>
      </c>
      <c r="J82" t="str">
        <f>IF(E82="","",IF(②選手情報入力!G91="","",②選手情報入力!G91))</f>
        <v/>
      </c>
      <c r="L82" t="str">
        <f t="shared" si="7"/>
        <v/>
      </c>
      <c r="M82" t="str">
        <f t="shared" si="8"/>
        <v/>
      </c>
      <c r="O82" t="str">
        <f>IF(E82="","",IF(②選手情報入力!I91="","",IF(I82=1,VLOOKUP(②選手情報入力!I91,種目情報!$A$4:$B$135,2,FALSE),VLOOKUP(②選手情報入力!I91,種目情報!$E$4:$F$135,2,FALSE))))</f>
        <v/>
      </c>
      <c r="P82" t="str">
        <f>IF(E82="","",IF(②選手情報入力!J91="","",②選手情報入力!J91))</f>
        <v/>
      </c>
      <c r="Q82" s="26" t="str">
        <f>IF(E82="","",IF(②選手情報入力!H91="",0,1))</f>
        <v/>
      </c>
      <c r="R82" t="str">
        <f>IF(E82="","",IF(②選手情報入力!I91="","",IF(I82=1,VLOOKUP(②選手情報入力!I91,種目情報!$A$4:$C$39,3,FALSE),VLOOKUP(②選手情報入力!I91,種目情報!$E$4:$G$40,3,FALSE))))</f>
        <v/>
      </c>
      <c r="S82" t="str">
        <f>IF(E82="","",IF(②選手情報入力!L91="","",IF(I82=1,VLOOKUP(②選手情報入力!L91,種目情報!$A$4:$B$39,2,FALSE),VLOOKUP(②選手情報入力!L91,種目情報!$E$4:$F$40,2,FALSE))))</f>
        <v/>
      </c>
      <c r="T82" t="str">
        <f>IF(E82="","",IF(②選手情報入力!M91="","",②選手情報入力!M91))</f>
        <v/>
      </c>
      <c r="U82" s="26" t="str">
        <f>IF(E82="","",IF(②選手情報入力!K91="",0,1))</f>
        <v/>
      </c>
      <c r="V82" t="str">
        <f>IF(E82="","",IF(②選手情報入力!L91="","",IF(I82=1,VLOOKUP(②選手情報入力!L91,種目情報!$A$4:$C$39,3,FALSE),VLOOKUP(②選手情報入力!L91,種目情報!$E$4:$G$40,3,FALSE))))</f>
        <v/>
      </c>
      <c r="W82" t="str">
        <f>IF(E82="","",IF(②選手情報入力!O91="","",IF(I82=1,VLOOKUP(②選手情報入力!O91,種目情報!$A$4:$B$39,2,FALSE),VLOOKUP(②選手情報入力!O91,種目情報!$E$4:$F$40,2,FALSE))))</f>
        <v/>
      </c>
      <c r="X82" t="str">
        <f>IF(E82="","",IF(②選手情報入力!P91="","",②選手情報入力!P91))</f>
        <v/>
      </c>
      <c r="Y82" s="26" t="str">
        <f>IF(E82="","",IF(②選手情報入力!N91="",0,1))</f>
        <v/>
      </c>
      <c r="Z82" t="str">
        <f>IF(E82="","",IF(②選手情報入力!O91="","",IF(I82=1,VLOOKUP(②選手情報入力!O91,種目情報!$A$4:$C$39,3,FALSE),VLOOKUP(②選手情報入力!O91,種目情報!$E$4:$G$40,3,FALSE))))</f>
        <v/>
      </c>
      <c r="AA82" t="str">
        <f>IF(E82="","",IF(②選手情報入力!Q91="","",IF(I82=1,種目情報!$J$4,種目情報!$J$6)))</f>
        <v/>
      </c>
      <c r="AB82" t="str">
        <f>IF(E82="","",IF(②選手情報入力!Q91="","",IF(I82=1,IF(②選手情報入力!$R$6="","",②選手情報入力!$R$6),IF(②選手情報入力!$R$7="","",②選手情報入力!$R$7))))</f>
        <v/>
      </c>
      <c r="AC82" t="str">
        <f>IF(E82="","",IF(②選手情報入力!Q91="","",IF(I82=1,IF(②選手情報入力!$Q$6="",0,1),IF(②選手情報入力!$Q$7="",0,1))))</f>
        <v/>
      </c>
      <c r="AD82" t="str">
        <f>IF(E82="","",IF(②選手情報入力!Q91="","",2))</f>
        <v/>
      </c>
      <c r="AE82" t="str">
        <f>IF(E82="","",IF(②選手情報入力!S91="","",IF(I82=1,種目情報!$J$5,種目情報!$J$7)))</f>
        <v/>
      </c>
      <c r="AF82" t="str">
        <f>IF(E82="","",IF(②選手情報入力!S91="","",IF(I82=1,IF(②選手情報入力!$T$6="","",②選手情報入力!$T$6),IF(②選手情報入力!$T$7="","",②選手情報入力!$T$7))))</f>
        <v/>
      </c>
      <c r="AG82" t="str">
        <f>IF(E82="","",IF(②選手情報入力!S91="","",IF(I82=1,IF(②選手情報入力!$S$6="",0,1),IF(②選手情報入力!$S$7="",0,1))))</f>
        <v/>
      </c>
      <c r="AH82" t="str">
        <f>IF(E82="","",IF(②選手情報入力!S91="","",2))</f>
        <v/>
      </c>
    </row>
    <row r="83" spans="1:35">
      <c r="A83" t="str">
        <f>IF(E83="","",I83*1200000+①団体情報入力!$D$3*1000+②選手情報入力!A92)</f>
        <v/>
      </c>
      <c r="B83" t="str">
        <f>IF(E83="","",①団体情報入力!$D$3)</f>
        <v/>
      </c>
      <c r="D83" t="str">
        <f>IF(E83="","",①団体情報入力!$D$10)</f>
        <v/>
      </c>
      <c r="E83" t="str">
        <f>IF(②選手情報入力!B92="","",②選手情報入力!B92)</f>
        <v/>
      </c>
      <c r="F83" t="str">
        <f>IF(E83="","",②選手情報入力!C92)</f>
        <v/>
      </c>
      <c r="G83" t="str">
        <f>IF(E83="","",②選手情報入力!D92)</f>
        <v/>
      </c>
      <c r="H83" t="str">
        <f t="shared" si="6"/>
        <v/>
      </c>
      <c r="I83" t="str">
        <f>IF(E83="","",IF(②選手情報入力!F92="男",1,2))</f>
        <v/>
      </c>
      <c r="J83" t="str">
        <f>IF(E83="","",IF(②選手情報入力!G92="","",②選手情報入力!G92))</f>
        <v/>
      </c>
      <c r="L83" t="str">
        <f t="shared" si="7"/>
        <v/>
      </c>
      <c r="M83" t="str">
        <f t="shared" si="8"/>
        <v/>
      </c>
      <c r="O83" t="str">
        <f>IF(E83="","",IF(②選手情報入力!I92="","",IF(I83=1,VLOOKUP(②選手情報入力!I92,種目情報!$A$4:$B$135,2,FALSE),VLOOKUP(②選手情報入力!I92,種目情報!$E$4:$F$135,2,FALSE))))</f>
        <v/>
      </c>
      <c r="P83" t="str">
        <f>IF(E83="","",IF(②選手情報入力!J92="","",②選手情報入力!J92))</f>
        <v/>
      </c>
      <c r="Q83" s="26" t="str">
        <f>IF(E83="","",IF(②選手情報入力!H92="",0,1))</f>
        <v/>
      </c>
      <c r="R83" t="str">
        <f>IF(E83="","",IF(②選手情報入力!I92="","",IF(I83=1,VLOOKUP(②選手情報入力!I92,種目情報!$A$4:$C$39,3,FALSE),VLOOKUP(②選手情報入力!I92,種目情報!$E$4:$G$40,3,FALSE))))</f>
        <v/>
      </c>
      <c r="S83" t="str">
        <f>IF(E83="","",IF(②選手情報入力!L92="","",IF(I83=1,VLOOKUP(②選手情報入力!L92,種目情報!$A$4:$B$39,2,FALSE),VLOOKUP(②選手情報入力!L92,種目情報!$E$4:$F$40,2,FALSE))))</f>
        <v/>
      </c>
      <c r="T83" t="str">
        <f>IF(E83="","",IF(②選手情報入力!M92="","",②選手情報入力!M92))</f>
        <v/>
      </c>
      <c r="U83" s="26" t="str">
        <f>IF(E83="","",IF(②選手情報入力!K92="",0,1))</f>
        <v/>
      </c>
      <c r="V83" t="str">
        <f>IF(E83="","",IF(②選手情報入力!L92="","",IF(I83=1,VLOOKUP(②選手情報入力!L92,種目情報!$A$4:$C$39,3,FALSE),VLOOKUP(②選手情報入力!L92,種目情報!$E$4:$G$40,3,FALSE))))</f>
        <v/>
      </c>
      <c r="W83" t="str">
        <f>IF(E83="","",IF(②選手情報入力!O92="","",IF(I83=1,VLOOKUP(②選手情報入力!O92,種目情報!$A$4:$B$39,2,FALSE),VLOOKUP(②選手情報入力!O92,種目情報!$E$4:$F$40,2,FALSE))))</f>
        <v/>
      </c>
      <c r="X83" t="str">
        <f>IF(E83="","",IF(②選手情報入力!P92="","",②選手情報入力!P92))</f>
        <v/>
      </c>
      <c r="Y83" s="26" t="str">
        <f>IF(E83="","",IF(②選手情報入力!N92="",0,1))</f>
        <v/>
      </c>
      <c r="Z83" t="str">
        <f>IF(E83="","",IF(②選手情報入力!O92="","",IF(I83=1,VLOOKUP(②選手情報入力!O92,種目情報!$A$4:$C$39,3,FALSE),VLOOKUP(②選手情報入力!O92,種目情報!$E$4:$G$40,3,FALSE))))</f>
        <v/>
      </c>
      <c r="AA83" t="str">
        <f>IF(E83="","",IF(②選手情報入力!Q92="","",IF(I83=1,種目情報!$J$4,種目情報!$J$6)))</f>
        <v/>
      </c>
      <c r="AB83" t="str">
        <f>IF(E83="","",IF(②選手情報入力!Q92="","",IF(I83=1,IF(②選手情報入力!$R$6="","",②選手情報入力!$R$6),IF(②選手情報入力!$R$7="","",②選手情報入力!$R$7))))</f>
        <v/>
      </c>
      <c r="AC83" t="str">
        <f>IF(E83="","",IF(②選手情報入力!Q92="","",IF(I83=1,IF(②選手情報入力!$Q$6="",0,1),IF(②選手情報入力!$Q$7="",0,1))))</f>
        <v/>
      </c>
      <c r="AD83" t="str">
        <f>IF(E83="","",IF(②選手情報入力!Q92="","",2))</f>
        <v/>
      </c>
      <c r="AE83" t="str">
        <f>IF(E83="","",IF(②選手情報入力!S92="","",IF(I83=1,種目情報!$J$5,種目情報!$J$7)))</f>
        <v/>
      </c>
      <c r="AF83" t="str">
        <f>IF(E83="","",IF(②選手情報入力!S92="","",IF(I83=1,IF(②選手情報入力!$T$6="","",②選手情報入力!$T$6),IF(②選手情報入力!$T$7="","",②選手情報入力!$T$7))))</f>
        <v/>
      </c>
      <c r="AG83" t="str">
        <f>IF(E83="","",IF(②選手情報入力!S92="","",IF(I83=1,IF(②選手情報入力!$S$6="",0,1),IF(②選手情報入力!$S$7="",0,1))))</f>
        <v/>
      </c>
      <c r="AH83" t="str">
        <f>IF(E83="","",IF(②選手情報入力!S92="","",2))</f>
        <v/>
      </c>
    </row>
    <row r="84" spans="1:35">
      <c r="A84" t="str">
        <f>IF(E84="","",I84*1200000+①団体情報入力!$D$3*1000+②選手情報入力!A93)</f>
        <v/>
      </c>
      <c r="B84" t="str">
        <f>IF(E84="","",①団体情報入力!$D$3)</f>
        <v/>
      </c>
      <c r="D84" t="str">
        <f>IF(E84="","",①団体情報入力!$D$10)</f>
        <v/>
      </c>
      <c r="E84" t="str">
        <f>IF(②選手情報入力!B93="","",②選手情報入力!B93)</f>
        <v/>
      </c>
      <c r="F84" t="str">
        <f>IF(E84="","",②選手情報入力!C93)</f>
        <v/>
      </c>
      <c r="G84" t="str">
        <f>IF(E84="","",②選手情報入力!D93)</f>
        <v/>
      </c>
      <c r="H84" t="str">
        <f t="shared" si="6"/>
        <v/>
      </c>
      <c r="I84" t="str">
        <f>IF(E84="","",IF(②選手情報入力!F93="男",1,2))</f>
        <v/>
      </c>
      <c r="J84" t="str">
        <f>IF(E84="","",IF(②選手情報入力!G93="","",②選手情報入力!G93))</f>
        <v/>
      </c>
      <c r="L84" t="str">
        <f t="shared" si="7"/>
        <v/>
      </c>
      <c r="M84" t="str">
        <f t="shared" si="8"/>
        <v/>
      </c>
      <c r="O84" t="str">
        <f>IF(E84="","",IF(②選手情報入力!I93="","",IF(I84=1,VLOOKUP(②選手情報入力!I93,種目情報!$A$4:$B$135,2,FALSE),VLOOKUP(②選手情報入力!I93,種目情報!$E$4:$F$135,2,FALSE))))</f>
        <v/>
      </c>
      <c r="P84" t="str">
        <f>IF(E84="","",IF(②選手情報入力!J93="","",②選手情報入力!J93))</f>
        <v/>
      </c>
      <c r="Q84" s="26" t="str">
        <f>IF(E84="","",IF(②選手情報入力!H93="",0,1))</f>
        <v/>
      </c>
      <c r="R84" t="str">
        <f>IF(E84="","",IF(②選手情報入力!I93="","",IF(I84=1,VLOOKUP(②選手情報入力!I93,種目情報!$A$4:$C$39,3,FALSE),VLOOKUP(②選手情報入力!I93,種目情報!$E$4:$G$40,3,FALSE))))</f>
        <v/>
      </c>
      <c r="S84" t="str">
        <f>IF(E84="","",IF(②選手情報入力!L93="","",IF(I84=1,VLOOKUP(②選手情報入力!L93,種目情報!$A$4:$B$39,2,FALSE),VLOOKUP(②選手情報入力!L93,種目情報!$E$4:$F$40,2,FALSE))))</f>
        <v/>
      </c>
      <c r="T84" t="str">
        <f>IF(E84="","",IF(②選手情報入力!M93="","",②選手情報入力!M93))</f>
        <v/>
      </c>
      <c r="U84" s="26" t="str">
        <f>IF(E84="","",IF(②選手情報入力!K93="",0,1))</f>
        <v/>
      </c>
      <c r="V84" t="str">
        <f>IF(E84="","",IF(②選手情報入力!L93="","",IF(I84=1,VLOOKUP(②選手情報入力!L93,種目情報!$A$4:$C$39,3,FALSE),VLOOKUP(②選手情報入力!L93,種目情報!$E$4:$G$40,3,FALSE))))</f>
        <v/>
      </c>
      <c r="W84" t="str">
        <f>IF(E84="","",IF(②選手情報入力!O93="","",IF(I84=1,VLOOKUP(②選手情報入力!O93,種目情報!$A$4:$B$39,2,FALSE),VLOOKUP(②選手情報入力!O93,種目情報!$E$4:$F$40,2,FALSE))))</f>
        <v/>
      </c>
      <c r="X84" t="str">
        <f>IF(E84="","",IF(②選手情報入力!P93="","",②選手情報入力!P93))</f>
        <v/>
      </c>
      <c r="Y84" s="26" t="str">
        <f>IF(E84="","",IF(②選手情報入力!N93="",0,1))</f>
        <v/>
      </c>
      <c r="Z84" t="str">
        <f>IF(E84="","",IF(②選手情報入力!O93="","",IF(I84=1,VLOOKUP(②選手情報入力!O93,種目情報!$A$4:$C$39,3,FALSE),VLOOKUP(②選手情報入力!O93,種目情報!$E$4:$G$40,3,FALSE))))</f>
        <v/>
      </c>
      <c r="AA84" t="str">
        <f>IF(E84="","",IF(②選手情報入力!Q93="","",IF(I84=1,種目情報!$J$4,種目情報!$J$6)))</f>
        <v/>
      </c>
      <c r="AB84" t="str">
        <f>IF(E84="","",IF(②選手情報入力!Q93="","",IF(I84=1,IF(②選手情報入力!$R$6="","",②選手情報入力!$R$6),IF(②選手情報入力!$R$7="","",②選手情報入力!$R$7))))</f>
        <v/>
      </c>
      <c r="AC84" t="str">
        <f>IF(E84="","",IF(②選手情報入力!Q93="","",IF(I84=1,IF(②選手情報入力!$Q$6="",0,1),IF(②選手情報入力!$Q$7="",0,1))))</f>
        <v/>
      </c>
      <c r="AD84" t="str">
        <f>IF(E84="","",IF(②選手情報入力!Q93="","",2))</f>
        <v/>
      </c>
      <c r="AE84" t="str">
        <f>IF(E84="","",IF(②選手情報入力!S93="","",IF(I84=1,種目情報!$J$5,種目情報!$J$7)))</f>
        <v/>
      </c>
      <c r="AF84" t="str">
        <f>IF(E84="","",IF(②選手情報入力!S93="","",IF(I84=1,IF(②選手情報入力!$T$6="","",②選手情報入力!$T$6),IF(②選手情報入力!$T$7="","",②選手情報入力!$T$7))))</f>
        <v/>
      </c>
      <c r="AG84" t="str">
        <f>IF(E84="","",IF(②選手情報入力!S93="","",IF(I84=1,IF(②選手情報入力!$S$6="",0,1),IF(②選手情報入力!$S$7="",0,1))))</f>
        <v/>
      </c>
      <c r="AH84" t="str">
        <f>IF(E84="","",IF(②選手情報入力!S93="","",2))</f>
        <v/>
      </c>
    </row>
    <row r="85" spans="1:35">
      <c r="A85" t="str">
        <f>IF(E85="","",I85*1200000+①団体情報入力!$D$3*1000+②選手情報入力!A94)</f>
        <v/>
      </c>
      <c r="B85" t="str">
        <f>IF(E85="","",①団体情報入力!$D$3)</f>
        <v/>
      </c>
      <c r="D85" t="str">
        <f>IF(E85="","",①団体情報入力!$D$10)</f>
        <v/>
      </c>
      <c r="E85" t="str">
        <f>IF(②選手情報入力!B94="","",②選手情報入力!B94)</f>
        <v/>
      </c>
      <c r="F85" t="str">
        <f>IF(E85="","",②選手情報入力!C94)</f>
        <v/>
      </c>
      <c r="G85" t="str">
        <f>IF(E85="","",②選手情報入力!D94)</f>
        <v/>
      </c>
      <c r="H85" t="str">
        <f t="shared" si="6"/>
        <v/>
      </c>
      <c r="I85" t="str">
        <f>IF(E85="","",IF(②選手情報入力!F94="男",1,2))</f>
        <v/>
      </c>
      <c r="J85" t="str">
        <f>IF(E85="","",IF(②選手情報入力!G94="","",②選手情報入力!G94))</f>
        <v/>
      </c>
      <c r="L85" t="str">
        <f t="shared" si="7"/>
        <v/>
      </c>
      <c r="M85" t="str">
        <f t="shared" si="8"/>
        <v/>
      </c>
      <c r="O85" t="str">
        <f>IF(E85="","",IF(②選手情報入力!I94="","",IF(I85=1,VLOOKUP(②選手情報入力!I94,種目情報!$A$4:$B$135,2,FALSE),VLOOKUP(②選手情報入力!I94,種目情報!$E$4:$F$135,2,FALSE))))</f>
        <v/>
      </c>
      <c r="P85" t="str">
        <f>IF(E85="","",IF(②選手情報入力!J94="","",②選手情報入力!J94))</f>
        <v/>
      </c>
      <c r="Q85" s="26" t="str">
        <f>IF(E85="","",IF(②選手情報入力!H94="",0,1))</f>
        <v/>
      </c>
      <c r="R85" t="str">
        <f>IF(E85="","",IF(②選手情報入力!I94="","",IF(I85=1,VLOOKUP(②選手情報入力!I94,種目情報!$A$4:$C$39,3,FALSE),VLOOKUP(②選手情報入力!I94,種目情報!$E$4:$G$40,3,FALSE))))</f>
        <v/>
      </c>
      <c r="S85" t="str">
        <f>IF(E85="","",IF(②選手情報入力!L94="","",IF(I85=1,VLOOKUP(②選手情報入力!L94,種目情報!$A$4:$B$39,2,FALSE),VLOOKUP(②選手情報入力!L94,種目情報!$E$4:$F$40,2,FALSE))))</f>
        <v/>
      </c>
      <c r="T85" t="str">
        <f>IF(E85="","",IF(②選手情報入力!M94="","",②選手情報入力!M94))</f>
        <v/>
      </c>
      <c r="U85" s="26" t="str">
        <f>IF(E85="","",IF(②選手情報入力!K94="",0,1))</f>
        <v/>
      </c>
      <c r="V85" t="str">
        <f>IF(E85="","",IF(②選手情報入力!L94="","",IF(I85=1,VLOOKUP(②選手情報入力!L94,種目情報!$A$4:$C$39,3,FALSE),VLOOKUP(②選手情報入力!L94,種目情報!$E$4:$G$40,3,FALSE))))</f>
        <v/>
      </c>
      <c r="W85" t="str">
        <f>IF(E85="","",IF(②選手情報入力!O94="","",IF(I85=1,VLOOKUP(②選手情報入力!O94,種目情報!$A$4:$B$39,2,FALSE),VLOOKUP(②選手情報入力!O94,種目情報!$E$4:$F$40,2,FALSE))))</f>
        <v/>
      </c>
      <c r="X85" t="str">
        <f>IF(E85="","",IF(②選手情報入力!P94="","",②選手情報入力!P94))</f>
        <v/>
      </c>
      <c r="Y85" s="26" t="str">
        <f>IF(E85="","",IF(②選手情報入力!N94="",0,1))</f>
        <v/>
      </c>
      <c r="Z85" t="str">
        <f>IF(E85="","",IF(②選手情報入力!O94="","",IF(I85=1,VLOOKUP(②選手情報入力!O94,種目情報!$A$4:$C$39,3,FALSE),VLOOKUP(②選手情報入力!O94,種目情報!$E$4:$G$40,3,FALSE))))</f>
        <v/>
      </c>
      <c r="AA85" t="str">
        <f>IF(E85="","",IF(②選手情報入力!Q94="","",IF(I85=1,種目情報!$J$4,種目情報!$J$6)))</f>
        <v/>
      </c>
      <c r="AB85" t="str">
        <f>IF(E85="","",IF(②選手情報入力!Q94="","",IF(I85=1,IF(②選手情報入力!$R$6="","",②選手情報入力!$R$6),IF(②選手情報入力!$R$7="","",②選手情報入力!$R$7))))</f>
        <v/>
      </c>
      <c r="AC85" t="str">
        <f>IF(E85="","",IF(②選手情報入力!Q94="","",IF(I85=1,IF(②選手情報入力!$Q$6="",0,1),IF(②選手情報入力!$Q$7="",0,1))))</f>
        <v/>
      </c>
      <c r="AD85" t="str">
        <f>IF(E85="","",IF(②選手情報入力!Q94="","",2))</f>
        <v/>
      </c>
      <c r="AE85" t="str">
        <f>IF(E85="","",IF(②選手情報入力!S94="","",IF(I85=1,種目情報!$J$5,種目情報!$J$7)))</f>
        <v/>
      </c>
      <c r="AF85" t="str">
        <f>IF(E85="","",IF(②選手情報入力!S94="","",IF(I85=1,IF(②選手情報入力!$T$6="","",②選手情報入力!$T$6),IF(②選手情報入力!$T$7="","",②選手情報入力!$T$7))))</f>
        <v/>
      </c>
      <c r="AG85" t="str">
        <f>IF(E85="","",IF(②選手情報入力!S94="","",IF(I85=1,IF(②選手情報入力!$S$6="",0,1),IF(②選手情報入力!$S$7="",0,1))))</f>
        <v/>
      </c>
      <c r="AH85" t="str">
        <f>IF(E85="","",IF(②選手情報入力!S94="","",2))</f>
        <v/>
      </c>
    </row>
    <row r="86" spans="1:35">
      <c r="A86" t="str">
        <f>IF(E86="","",I86*1200000+①団体情報入力!$D$3*1000+②選手情報入力!A95)</f>
        <v/>
      </c>
      <c r="B86" t="str">
        <f>IF(E86="","",①団体情報入力!$D$3)</f>
        <v/>
      </c>
      <c r="D86" t="str">
        <f>IF(E86="","",①団体情報入力!$D$10)</f>
        <v/>
      </c>
      <c r="E86" t="str">
        <f>IF(②選手情報入力!B95="","",②選手情報入力!B95)</f>
        <v/>
      </c>
      <c r="F86" t="str">
        <f>IF(E86="","",②選手情報入力!C95)</f>
        <v/>
      </c>
      <c r="G86" t="str">
        <f>IF(E86="","",②選手情報入力!D95)</f>
        <v/>
      </c>
      <c r="H86" t="str">
        <f t="shared" si="6"/>
        <v/>
      </c>
      <c r="I86" t="str">
        <f>IF(E86="","",IF(②選手情報入力!F95="男",1,2))</f>
        <v/>
      </c>
      <c r="J86" t="str">
        <f>IF(E86="","",IF(②選手情報入力!G95="","",②選手情報入力!G95))</f>
        <v/>
      </c>
      <c r="L86" t="str">
        <f t="shared" si="7"/>
        <v/>
      </c>
      <c r="M86" t="str">
        <f t="shared" si="8"/>
        <v/>
      </c>
      <c r="O86" t="str">
        <f>IF(E86="","",IF(②選手情報入力!I95="","",IF(I86=1,VLOOKUP(②選手情報入力!I95,種目情報!$A$4:$B$135,2,FALSE),VLOOKUP(②選手情報入力!I95,種目情報!$E$4:$F$135,2,FALSE))))</f>
        <v/>
      </c>
      <c r="P86" t="str">
        <f>IF(E86="","",IF(②選手情報入力!J95="","",②選手情報入力!J95))</f>
        <v/>
      </c>
      <c r="Q86" s="26" t="str">
        <f>IF(E86="","",IF(②選手情報入力!H95="",0,1))</f>
        <v/>
      </c>
      <c r="R86" t="str">
        <f>IF(E86="","",IF(②選手情報入力!I95="","",IF(I86=1,VLOOKUP(②選手情報入力!I95,種目情報!$A$4:$C$39,3,FALSE),VLOOKUP(②選手情報入力!I95,種目情報!$E$4:$G$40,3,FALSE))))</f>
        <v/>
      </c>
      <c r="S86" t="str">
        <f>IF(E86="","",IF(②選手情報入力!L95="","",IF(I86=1,VLOOKUP(②選手情報入力!L95,種目情報!$A$4:$B$39,2,FALSE),VLOOKUP(②選手情報入力!L95,種目情報!$E$4:$F$40,2,FALSE))))</f>
        <v/>
      </c>
      <c r="T86" t="str">
        <f>IF(E86="","",IF(②選手情報入力!M95="","",②選手情報入力!M95))</f>
        <v/>
      </c>
      <c r="U86" s="26" t="str">
        <f>IF(E86="","",IF(②選手情報入力!K95="",0,1))</f>
        <v/>
      </c>
      <c r="V86" t="str">
        <f>IF(E86="","",IF(②選手情報入力!L95="","",IF(I86=1,VLOOKUP(②選手情報入力!L95,種目情報!$A$4:$C$39,3,FALSE),VLOOKUP(②選手情報入力!L95,種目情報!$E$4:$G$40,3,FALSE))))</f>
        <v/>
      </c>
      <c r="W86" t="str">
        <f>IF(E86="","",IF(②選手情報入力!O95="","",IF(I86=1,VLOOKUP(②選手情報入力!O95,種目情報!$A$4:$B$39,2,FALSE),VLOOKUP(②選手情報入力!O95,種目情報!$E$4:$F$40,2,FALSE))))</f>
        <v/>
      </c>
      <c r="X86" t="str">
        <f>IF(E86="","",IF(②選手情報入力!P95="","",②選手情報入力!P95))</f>
        <v/>
      </c>
      <c r="Y86" s="26" t="str">
        <f>IF(E86="","",IF(②選手情報入力!N95="",0,1))</f>
        <v/>
      </c>
      <c r="Z86" t="str">
        <f>IF(E86="","",IF(②選手情報入力!O95="","",IF(I86=1,VLOOKUP(②選手情報入力!O95,種目情報!$A$4:$C$39,3,FALSE),VLOOKUP(②選手情報入力!O95,種目情報!$E$4:$G$40,3,FALSE))))</f>
        <v/>
      </c>
      <c r="AA86" t="str">
        <f>IF(E86="","",IF(②選手情報入力!Q95="","",IF(I86=1,種目情報!$J$4,種目情報!$J$6)))</f>
        <v/>
      </c>
      <c r="AB86" t="str">
        <f>IF(E86="","",IF(②選手情報入力!Q95="","",IF(I86=1,IF(②選手情報入力!$R$6="","",②選手情報入力!$R$6),IF(②選手情報入力!$R$7="","",②選手情報入力!$R$7))))</f>
        <v/>
      </c>
      <c r="AC86" t="str">
        <f>IF(E86="","",IF(②選手情報入力!Q95="","",IF(I86=1,IF(②選手情報入力!$Q$6="",0,1),IF(②選手情報入力!$Q$7="",0,1))))</f>
        <v/>
      </c>
      <c r="AD86" t="str">
        <f>IF(E86="","",IF(②選手情報入力!Q95="","",2))</f>
        <v/>
      </c>
      <c r="AE86" t="str">
        <f>IF(E86="","",IF(②選手情報入力!S95="","",IF(I86=1,種目情報!$J$5,種目情報!$J$7)))</f>
        <v/>
      </c>
      <c r="AF86" t="str">
        <f>IF(E86="","",IF(②選手情報入力!S95="","",IF(I86=1,IF(②選手情報入力!$T$6="","",②選手情報入力!$T$6),IF(②選手情報入力!$T$7="","",②選手情報入力!$T$7))))</f>
        <v/>
      </c>
      <c r="AG86" t="str">
        <f>IF(E86="","",IF(②選手情報入力!S95="","",IF(I86=1,IF(②選手情報入力!$S$6="",0,1),IF(②選手情報入力!$S$7="",0,1))))</f>
        <v/>
      </c>
      <c r="AH86" t="str">
        <f>IF(E86="","",IF(②選手情報入力!S95="","",2))</f>
        <v/>
      </c>
    </row>
    <row r="87" spans="1:35">
      <c r="A87" t="str">
        <f>IF(E87="","",I87*1200000+①団体情報入力!$D$3*1000+②選手情報入力!A96)</f>
        <v/>
      </c>
      <c r="B87" t="str">
        <f>IF(E87="","",①団体情報入力!$D$3)</f>
        <v/>
      </c>
      <c r="D87" t="str">
        <f>IF(E87="","",①団体情報入力!$D$10)</f>
        <v/>
      </c>
      <c r="E87" t="str">
        <f>IF(②選手情報入力!B96="","",②選手情報入力!B96)</f>
        <v/>
      </c>
      <c r="F87" t="str">
        <f>IF(E87="","",②選手情報入力!C96)</f>
        <v/>
      </c>
      <c r="G87" t="str">
        <f>IF(E87="","",②選手情報入力!D96)</f>
        <v/>
      </c>
      <c r="H87" t="str">
        <f t="shared" si="6"/>
        <v/>
      </c>
      <c r="I87" t="str">
        <f>IF(E87="","",IF(②選手情報入力!F96="男",1,2))</f>
        <v/>
      </c>
      <c r="J87" t="str">
        <f>IF(E87="","",IF(②選手情報入力!G96="","",②選手情報入力!G96))</f>
        <v/>
      </c>
      <c r="L87" t="str">
        <f t="shared" si="7"/>
        <v/>
      </c>
      <c r="M87" t="str">
        <f t="shared" si="8"/>
        <v/>
      </c>
      <c r="O87" t="str">
        <f>IF(E87="","",IF(②選手情報入力!I96="","",IF(I87=1,VLOOKUP(②選手情報入力!I96,種目情報!$A$4:$B$135,2,FALSE),VLOOKUP(②選手情報入力!I96,種目情報!$E$4:$F$135,2,FALSE))))</f>
        <v/>
      </c>
      <c r="P87" t="str">
        <f>IF(E87="","",IF(②選手情報入力!J96="","",②選手情報入力!J96))</f>
        <v/>
      </c>
      <c r="Q87" s="26" t="str">
        <f>IF(E87="","",IF(②選手情報入力!H96="",0,1))</f>
        <v/>
      </c>
      <c r="R87" t="str">
        <f>IF(E87="","",IF(②選手情報入力!I96="","",IF(I87=1,VLOOKUP(②選手情報入力!I96,種目情報!$A$4:$C$39,3,FALSE),VLOOKUP(②選手情報入力!I96,種目情報!$E$4:$G$40,3,FALSE))))</f>
        <v/>
      </c>
      <c r="S87" t="str">
        <f>IF(E87="","",IF(②選手情報入力!L96="","",IF(I87=1,VLOOKUP(②選手情報入力!L96,種目情報!$A$4:$B$39,2,FALSE),VLOOKUP(②選手情報入力!L96,種目情報!$E$4:$F$40,2,FALSE))))</f>
        <v/>
      </c>
      <c r="T87" t="str">
        <f>IF(E87="","",IF(②選手情報入力!M96="","",②選手情報入力!M96))</f>
        <v/>
      </c>
      <c r="U87" s="26" t="str">
        <f>IF(E87="","",IF(②選手情報入力!K96="",0,1))</f>
        <v/>
      </c>
      <c r="V87" t="str">
        <f>IF(E87="","",IF(②選手情報入力!L96="","",IF(I87=1,VLOOKUP(②選手情報入力!L96,種目情報!$A$4:$C$39,3,FALSE),VLOOKUP(②選手情報入力!L96,種目情報!$E$4:$G$40,3,FALSE))))</f>
        <v/>
      </c>
      <c r="W87" t="str">
        <f>IF(E87="","",IF(②選手情報入力!O96="","",IF(I87=1,VLOOKUP(②選手情報入力!O96,種目情報!$A$4:$B$39,2,FALSE),VLOOKUP(②選手情報入力!O96,種目情報!$E$4:$F$40,2,FALSE))))</f>
        <v/>
      </c>
      <c r="X87" t="str">
        <f>IF(E87="","",IF(②選手情報入力!P96="","",②選手情報入力!P96))</f>
        <v/>
      </c>
      <c r="Y87" s="26" t="str">
        <f>IF(E87="","",IF(②選手情報入力!N96="",0,1))</f>
        <v/>
      </c>
      <c r="Z87" t="str">
        <f>IF(E87="","",IF(②選手情報入力!O96="","",IF(I87=1,VLOOKUP(②選手情報入力!O96,種目情報!$A$4:$C$39,3,FALSE),VLOOKUP(②選手情報入力!O96,種目情報!$E$4:$G$40,3,FALSE))))</f>
        <v/>
      </c>
      <c r="AA87" t="str">
        <f>IF(E87="","",IF(②選手情報入力!Q96="","",IF(I87=1,種目情報!$J$4,種目情報!$J$6)))</f>
        <v/>
      </c>
      <c r="AB87" t="str">
        <f>IF(E87="","",IF(②選手情報入力!Q96="","",IF(I87=1,IF(②選手情報入力!$R$6="","",②選手情報入力!$R$6),IF(②選手情報入力!$R$7="","",②選手情報入力!$R$7))))</f>
        <v/>
      </c>
      <c r="AC87" t="str">
        <f>IF(E87="","",IF(②選手情報入力!Q96="","",IF(I87=1,IF(②選手情報入力!$Q$6="",0,1),IF(②選手情報入力!$Q$7="",0,1))))</f>
        <v/>
      </c>
      <c r="AD87" t="str">
        <f>IF(E87="","",IF(②選手情報入力!Q96="","",2))</f>
        <v/>
      </c>
      <c r="AE87" t="str">
        <f>IF(E87="","",IF(②選手情報入力!S96="","",IF(I87=1,種目情報!$J$5,種目情報!$J$7)))</f>
        <v/>
      </c>
      <c r="AF87" t="str">
        <f>IF(E87="","",IF(②選手情報入力!S96="","",IF(I87=1,IF(②選手情報入力!$T$6="","",②選手情報入力!$T$6),IF(②選手情報入力!$T$7="","",②選手情報入力!$T$7))))</f>
        <v/>
      </c>
      <c r="AG87" t="str">
        <f>IF(E87="","",IF(②選手情報入力!S96="","",IF(I87=1,IF(②選手情報入力!$S$6="",0,1),IF(②選手情報入力!$S$7="",0,1))))</f>
        <v/>
      </c>
      <c r="AH87" t="str">
        <f>IF(E87="","",IF(②選手情報入力!S96="","",2))</f>
        <v/>
      </c>
    </row>
    <row r="88" spans="1:35">
      <c r="A88" t="str">
        <f>IF(E88="","",I88*1200000+①団体情報入力!$D$3*1000+②選手情報入力!A97)</f>
        <v/>
      </c>
      <c r="B88" t="str">
        <f>IF(E88="","",①団体情報入力!$D$3)</f>
        <v/>
      </c>
      <c r="D88" t="str">
        <f>IF(E88="","",①団体情報入力!$D$10)</f>
        <v/>
      </c>
      <c r="E88" t="str">
        <f>IF(②選手情報入力!B97="","",②選手情報入力!B97)</f>
        <v/>
      </c>
      <c r="F88" t="str">
        <f>IF(E88="","",②選手情報入力!C97)</f>
        <v/>
      </c>
      <c r="G88" t="str">
        <f>IF(E88="","",②選手情報入力!D97)</f>
        <v/>
      </c>
      <c r="H88" t="str">
        <f t="shared" si="6"/>
        <v/>
      </c>
      <c r="I88" t="str">
        <f>IF(E88="","",IF(②選手情報入力!F97="男",1,2))</f>
        <v/>
      </c>
      <c r="J88" t="str">
        <f>IF(E88="","",IF(②選手情報入力!G97="","",②選手情報入力!G97))</f>
        <v/>
      </c>
      <c r="L88" t="str">
        <f t="shared" si="7"/>
        <v/>
      </c>
      <c r="M88" t="str">
        <f t="shared" si="8"/>
        <v/>
      </c>
      <c r="O88" t="str">
        <f>IF(E88="","",IF(②選手情報入力!I97="","",IF(I88=1,VLOOKUP(②選手情報入力!I97,種目情報!$A$4:$B$135,2,FALSE),VLOOKUP(②選手情報入力!I97,種目情報!$E$4:$F$135,2,FALSE))))</f>
        <v/>
      </c>
      <c r="P88" t="str">
        <f>IF(E88="","",IF(②選手情報入力!J97="","",②選手情報入力!J97))</f>
        <v/>
      </c>
      <c r="Q88" s="26" t="str">
        <f>IF(E88="","",IF(②選手情報入力!H97="",0,1))</f>
        <v/>
      </c>
      <c r="R88" t="str">
        <f>IF(E88="","",IF(②選手情報入力!I97="","",IF(I88=1,VLOOKUP(②選手情報入力!I97,種目情報!$A$4:$C$39,3,FALSE),VLOOKUP(②選手情報入力!I97,種目情報!$E$4:$G$40,3,FALSE))))</f>
        <v/>
      </c>
      <c r="S88" t="str">
        <f>IF(E88="","",IF(②選手情報入力!L97="","",IF(I88=1,VLOOKUP(②選手情報入力!L97,種目情報!$A$4:$B$39,2,FALSE),VLOOKUP(②選手情報入力!L97,種目情報!$E$4:$F$40,2,FALSE))))</f>
        <v/>
      </c>
      <c r="T88" t="str">
        <f>IF(E88="","",IF(②選手情報入力!M97="","",②選手情報入力!M97))</f>
        <v/>
      </c>
      <c r="U88" s="26" t="str">
        <f>IF(E88="","",IF(②選手情報入力!K97="",0,1))</f>
        <v/>
      </c>
      <c r="V88" t="str">
        <f>IF(E88="","",IF(②選手情報入力!L97="","",IF(I88=1,VLOOKUP(②選手情報入力!L97,種目情報!$A$4:$C$39,3,FALSE),VLOOKUP(②選手情報入力!L97,種目情報!$E$4:$G$40,3,FALSE))))</f>
        <v/>
      </c>
      <c r="W88" t="str">
        <f>IF(E88="","",IF(②選手情報入力!O97="","",IF(I88=1,VLOOKUP(②選手情報入力!O97,種目情報!$A$4:$B$39,2,FALSE),VLOOKUP(②選手情報入力!O97,種目情報!$E$4:$F$40,2,FALSE))))</f>
        <v/>
      </c>
      <c r="X88" t="str">
        <f>IF(E88="","",IF(②選手情報入力!P97="","",②選手情報入力!P97))</f>
        <v/>
      </c>
      <c r="Y88" s="26" t="str">
        <f>IF(E88="","",IF(②選手情報入力!N97="",0,1))</f>
        <v/>
      </c>
      <c r="Z88" t="str">
        <f>IF(E88="","",IF(②選手情報入力!O97="","",IF(I88=1,VLOOKUP(②選手情報入力!O97,種目情報!$A$4:$C$39,3,FALSE),VLOOKUP(②選手情報入力!O97,種目情報!$E$4:$G$40,3,FALSE))))</f>
        <v/>
      </c>
      <c r="AA88" t="str">
        <f>IF(E88="","",IF(②選手情報入力!Q97="","",IF(I88=1,種目情報!$J$4,種目情報!$J$6)))</f>
        <v/>
      </c>
      <c r="AB88" t="str">
        <f>IF(E88="","",IF(②選手情報入力!Q97="","",IF(I88=1,IF(②選手情報入力!$R$6="","",②選手情報入力!$R$6),IF(②選手情報入力!$R$7="","",②選手情報入力!$R$7))))</f>
        <v/>
      </c>
      <c r="AC88" t="str">
        <f>IF(E88="","",IF(②選手情報入力!Q97="","",IF(I88=1,IF(②選手情報入力!$Q$6="",0,1),IF(②選手情報入力!$Q$7="",0,1))))</f>
        <v/>
      </c>
      <c r="AD88" t="str">
        <f>IF(E88="","",IF(②選手情報入力!Q97="","",2))</f>
        <v/>
      </c>
      <c r="AE88" t="str">
        <f>IF(E88="","",IF(②選手情報入力!S97="","",IF(I88=1,種目情報!$J$5,種目情報!$J$7)))</f>
        <v/>
      </c>
      <c r="AF88" t="str">
        <f>IF(E88="","",IF(②選手情報入力!S97="","",IF(I88=1,IF(②選手情報入力!$T$6="","",②選手情報入力!$T$6),IF(②選手情報入力!$T$7="","",②選手情報入力!$T$7))))</f>
        <v/>
      </c>
      <c r="AG88" t="str">
        <f>IF(E88="","",IF(②選手情報入力!S97="","",IF(I88=1,IF(②選手情報入力!$S$6="",0,1),IF(②選手情報入力!$S$7="",0,1))))</f>
        <v/>
      </c>
      <c r="AH88" t="str">
        <f>IF(E88="","",IF(②選手情報入力!S97="","",2))</f>
        <v/>
      </c>
    </row>
    <row r="89" spans="1:35">
      <c r="A89" t="str">
        <f>IF(E89="","",I89*1200000+①団体情報入力!$D$3*1000+②選手情報入力!A98)</f>
        <v/>
      </c>
      <c r="B89" t="str">
        <f>IF(E89="","",①団体情報入力!$D$3)</f>
        <v/>
      </c>
      <c r="D89" t="str">
        <f>IF(E89="","",①団体情報入力!$D$10)</f>
        <v/>
      </c>
      <c r="E89" t="str">
        <f>IF(②選手情報入力!B98="","",②選手情報入力!B98)</f>
        <v/>
      </c>
      <c r="F89" t="str">
        <f>IF(E89="","",②選手情報入力!C98)</f>
        <v/>
      </c>
      <c r="G89" t="str">
        <f>IF(E89="","",②選手情報入力!D98)</f>
        <v/>
      </c>
      <c r="H89" t="str">
        <f t="shared" si="6"/>
        <v/>
      </c>
      <c r="I89" t="str">
        <f>IF(E89="","",IF(②選手情報入力!F98="男",1,2))</f>
        <v/>
      </c>
      <c r="J89" t="str">
        <f>IF(E89="","",IF(②選手情報入力!G98="","",②選手情報入力!G98))</f>
        <v/>
      </c>
      <c r="L89" t="str">
        <f t="shared" si="7"/>
        <v/>
      </c>
      <c r="M89" t="str">
        <f t="shared" si="8"/>
        <v/>
      </c>
      <c r="O89" t="str">
        <f>IF(E89="","",IF(②選手情報入力!I98="","",IF(I89=1,VLOOKUP(②選手情報入力!I98,種目情報!$A$4:$B$135,2,FALSE),VLOOKUP(②選手情報入力!I98,種目情報!$E$4:$F$135,2,FALSE))))</f>
        <v/>
      </c>
      <c r="P89" t="str">
        <f>IF(E89="","",IF(②選手情報入力!J98="","",②選手情報入力!J98))</f>
        <v/>
      </c>
      <c r="Q89" s="26" t="str">
        <f>IF(E89="","",IF(②選手情報入力!H98="",0,1))</f>
        <v/>
      </c>
      <c r="R89" t="str">
        <f>IF(E89="","",IF(②選手情報入力!I98="","",IF(I89=1,VLOOKUP(②選手情報入力!I98,種目情報!$A$4:$C$39,3,FALSE),VLOOKUP(②選手情報入力!I98,種目情報!$E$4:$G$40,3,FALSE))))</f>
        <v/>
      </c>
      <c r="S89" t="str">
        <f>IF(E89="","",IF(②選手情報入力!L98="","",IF(I89=1,VLOOKUP(②選手情報入力!L98,種目情報!$A$4:$B$39,2,FALSE),VLOOKUP(②選手情報入力!L98,種目情報!$E$4:$F$40,2,FALSE))))</f>
        <v/>
      </c>
      <c r="T89" t="str">
        <f>IF(E89="","",IF(②選手情報入力!M98="","",②選手情報入力!M98))</f>
        <v/>
      </c>
      <c r="U89" s="26" t="str">
        <f>IF(E89="","",IF(②選手情報入力!K98="",0,1))</f>
        <v/>
      </c>
      <c r="V89" t="str">
        <f>IF(E89="","",IF(②選手情報入力!L98="","",IF(I89=1,VLOOKUP(②選手情報入力!L98,種目情報!$A$4:$C$39,3,FALSE),VLOOKUP(②選手情報入力!L98,種目情報!$E$4:$G$40,3,FALSE))))</f>
        <v/>
      </c>
      <c r="W89" t="str">
        <f>IF(E89="","",IF(②選手情報入力!O98="","",IF(I89=1,VLOOKUP(②選手情報入力!O98,種目情報!$A$4:$B$39,2,FALSE),VLOOKUP(②選手情報入力!O98,種目情報!$E$4:$F$40,2,FALSE))))</f>
        <v/>
      </c>
      <c r="X89" t="str">
        <f>IF(E89="","",IF(②選手情報入力!P98="","",②選手情報入力!P98))</f>
        <v/>
      </c>
      <c r="Y89" s="26" t="str">
        <f>IF(E89="","",IF(②選手情報入力!N98="",0,1))</f>
        <v/>
      </c>
      <c r="Z89" t="str">
        <f>IF(E89="","",IF(②選手情報入力!O98="","",IF(I89=1,VLOOKUP(②選手情報入力!O98,種目情報!$A$4:$C$39,3,FALSE),VLOOKUP(②選手情報入力!O98,種目情報!$E$4:$G$40,3,FALSE))))</f>
        <v/>
      </c>
      <c r="AA89" t="str">
        <f>IF(E89="","",IF(②選手情報入力!Q98="","",IF(I89=1,種目情報!$J$4,種目情報!$J$6)))</f>
        <v/>
      </c>
      <c r="AB89" t="str">
        <f>IF(E89="","",IF(②選手情報入力!Q98="","",IF(I89=1,IF(②選手情報入力!$R$6="","",②選手情報入力!$R$6),IF(②選手情報入力!$R$7="","",②選手情報入力!$R$7))))</f>
        <v/>
      </c>
      <c r="AC89" t="str">
        <f>IF(E89="","",IF(②選手情報入力!Q98="","",IF(I89=1,IF(②選手情報入力!$Q$6="",0,1),IF(②選手情報入力!$Q$7="",0,1))))</f>
        <v/>
      </c>
      <c r="AD89" t="str">
        <f>IF(E89="","",IF(②選手情報入力!Q98="","",2))</f>
        <v/>
      </c>
      <c r="AE89" t="str">
        <f>IF(E89="","",IF(②選手情報入力!S98="","",IF(I89=1,種目情報!$J$5,種目情報!$J$7)))</f>
        <v/>
      </c>
      <c r="AF89" t="str">
        <f>IF(E89="","",IF(②選手情報入力!S98="","",IF(I89=1,IF(②選手情報入力!$T$6="","",②選手情報入力!$T$6),IF(②選手情報入力!$T$7="","",②選手情報入力!$T$7))))</f>
        <v/>
      </c>
      <c r="AG89" t="str">
        <f>IF(E89="","",IF(②選手情報入力!S98="","",IF(I89=1,IF(②選手情報入力!$S$6="",0,1),IF(②選手情報入力!$S$7="",0,1))))</f>
        <v/>
      </c>
      <c r="AH89" t="str">
        <f>IF(E89="","",IF(②選手情報入力!S98="","",2))</f>
        <v/>
      </c>
    </row>
    <row r="90" spans="1:35">
      <c r="A90" t="str">
        <f>IF(E90="","",I90*1200000+①団体情報入力!$D$3*1000+②選手情報入力!A99)</f>
        <v/>
      </c>
      <c r="B90" t="str">
        <f>IF(E90="","",①団体情報入力!$D$3)</f>
        <v/>
      </c>
      <c r="D90" t="str">
        <f>IF(E90="","",①団体情報入力!$D$10)</f>
        <v/>
      </c>
      <c r="E90" t="str">
        <f>IF(②選手情報入力!B99="","",②選手情報入力!B99)</f>
        <v/>
      </c>
      <c r="F90" t="str">
        <f>IF(E90="","",②選手情報入力!C99)</f>
        <v/>
      </c>
      <c r="G90" t="str">
        <f>IF(E90="","",②選手情報入力!D99)</f>
        <v/>
      </c>
      <c r="H90" t="str">
        <f t="shared" si="6"/>
        <v/>
      </c>
      <c r="I90" t="str">
        <f>IF(E90="","",IF(②選手情報入力!F99="男",1,2))</f>
        <v/>
      </c>
      <c r="J90" t="str">
        <f>IF(E90="","",IF(②選手情報入力!G99="","",②選手情報入力!G99))</f>
        <v/>
      </c>
      <c r="L90" t="str">
        <f t="shared" si="7"/>
        <v/>
      </c>
      <c r="M90" t="str">
        <f t="shared" si="8"/>
        <v/>
      </c>
      <c r="O90" t="str">
        <f>IF(E90="","",IF(②選手情報入力!I99="","",IF(I90=1,VLOOKUP(②選手情報入力!I99,種目情報!$A$4:$B$135,2,FALSE),VLOOKUP(②選手情報入力!I99,種目情報!$E$4:$F$135,2,FALSE))))</f>
        <v/>
      </c>
      <c r="P90" t="str">
        <f>IF(E90="","",IF(②選手情報入力!J99="","",②選手情報入力!J99))</f>
        <v/>
      </c>
      <c r="Q90" s="26" t="str">
        <f>IF(E90="","",IF(②選手情報入力!H99="",0,1))</f>
        <v/>
      </c>
      <c r="R90" t="str">
        <f>IF(E90="","",IF(②選手情報入力!I99="","",IF(I90=1,VLOOKUP(②選手情報入力!I99,種目情報!$A$4:$C$39,3,FALSE),VLOOKUP(②選手情報入力!I99,種目情報!$E$4:$G$40,3,FALSE))))</f>
        <v/>
      </c>
      <c r="S90" t="str">
        <f>IF(E90="","",IF(②選手情報入力!L99="","",IF(I90=1,VLOOKUP(②選手情報入力!L99,種目情報!$A$4:$B$39,2,FALSE),VLOOKUP(②選手情報入力!L99,種目情報!$E$4:$F$40,2,FALSE))))</f>
        <v/>
      </c>
      <c r="T90" t="str">
        <f>IF(E90="","",IF(②選手情報入力!M99="","",②選手情報入力!M99))</f>
        <v/>
      </c>
      <c r="U90" s="26" t="str">
        <f>IF(E90="","",IF(②選手情報入力!K99="",0,1))</f>
        <v/>
      </c>
      <c r="V90" t="str">
        <f>IF(E90="","",IF(②選手情報入力!L99="","",IF(I90=1,VLOOKUP(②選手情報入力!L99,種目情報!$A$4:$C$39,3,FALSE),VLOOKUP(②選手情報入力!L99,種目情報!$E$4:$G$40,3,FALSE))))</f>
        <v/>
      </c>
      <c r="W90" t="str">
        <f>IF(E90="","",IF(②選手情報入力!O99="","",IF(I90=1,VLOOKUP(②選手情報入力!O99,種目情報!$A$4:$B$39,2,FALSE),VLOOKUP(②選手情報入力!O99,種目情報!$E$4:$F$40,2,FALSE))))</f>
        <v/>
      </c>
      <c r="X90" t="str">
        <f>IF(E90="","",IF(②選手情報入力!P99="","",②選手情報入力!P99))</f>
        <v/>
      </c>
      <c r="Y90" s="26" t="str">
        <f>IF(E90="","",IF(②選手情報入力!N99="",0,1))</f>
        <v/>
      </c>
      <c r="Z90" t="str">
        <f>IF(E90="","",IF(②選手情報入力!O99="","",IF(I90=1,VLOOKUP(②選手情報入力!O99,種目情報!$A$4:$C$39,3,FALSE),VLOOKUP(②選手情報入力!O99,種目情報!$E$4:$G$40,3,FALSE))))</f>
        <v/>
      </c>
      <c r="AA90" t="str">
        <f>IF(E90="","",IF(②選手情報入力!Q99="","",IF(I90=1,種目情報!$J$4,種目情報!$J$6)))</f>
        <v/>
      </c>
      <c r="AB90" t="str">
        <f>IF(E90="","",IF(②選手情報入力!Q99="","",IF(I90=1,IF(②選手情報入力!$R$6="","",②選手情報入力!$R$6),IF(②選手情報入力!$R$7="","",②選手情報入力!$R$7))))</f>
        <v/>
      </c>
      <c r="AC90" t="str">
        <f>IF(E90="","",IF(②選手情報入力!Q99="","",IF(I90=1,IF(②選手情報入力!$Q$6="",0,1),IF(②選手情報入力!$Q$7="",0,1))))</f>
        <v/>
      </c>
      <c r="AD90" t="str">
        <f>IF(E90="","",IF(②選手情報入力!Q99="","",2))</f>
        <v/>
      </c>
      <c r="AE90" t="str">
        <f>IF(E90="","",IF(②選手情報入力!S99="","",IF(I90=1,種目情報!$J$5,種目情報!$J$7)))</f>
        <v/>
      </c>
      <c r="AF90" t="str">
        <f>IF(E90="","",IF(②選手情報入力!S99="","",IF(I90=1,IF(②選手情報入力!$T$6="","",②選手情報入力!$T$6),IF(②選手情報入力!$T$7="","",②選手情報入力!$T$7))))</f>
        <v/>
      </c>
      <c r="AG90" t="str">
        <f>IF(E90="","",IF(②選手情報入力!S99="","",IF(I90=1,IF(②選手情報入力!$S$6="",0,1),IF(②選手情報入力!$S$7="",0,1))))</f>
        <v/>
      </c>
      <c r="AH90" t="str">
        <f>IF(E90="","",IF(②選手情報入力!S99="","",2))</f>
        <v/>
      </c>
    </row>
    <row r="91" spans="1:35">
      <c r="A91" t="str">
        <f>IF(E91="","",I91*1200000+①団体情報入力!$D$3*1000+②選手情報入力!A100)</f>
        <v/>
      </c>
      <c r="B91" t="str">
        <f>IF(E91="","",①団体情報入力!$D$3)</f>
        <v/>
      </c>
      <c r="D91" t="str">
        <f>IF(E91="","",①団体情報入力!$D$10)</f>
        <v/>
      </c>
      <c r="E91" t="str">
        <f>IF(②選手情報入力!B100="","",②選手情報入力!B100)</f>
        <v/>
      </c>
      <c r="F91" t="str">
        <f>IF(E91="","",②選手情報入力!C100)</f>
        <v/>
      </c>
      <c r="G91" t="str">
        <f>IF(E91="","",②選手情報入力!D100)</f>
        <v/>
      </c>
      <c r="H91" t="str">
        <f t="shared" si="6"/>
        <v/>
      </c>
      <c r="I91" t="str">
        <f>IF(E91="","",IF(②選手情報入力!F100="男",1,2))</f>
        <v/>
      </c>
      <c r="J91" t="str">
        <f>IF(E91="","",IF(②選手情報入力!G100="","",②選手情報入力!G100))</f>
        <v/>
      </c>
      <c r="L91" t="str">
        <f t="shared" si="7"/>
        <v/>
      </c>
      <c r="M91" t="str">
        <f t="shared" si="8"/>
        <v/>
      </c>
      <c r="O91" t="str">
        <f>IF(E91="","",IF(②選手情報入力!I100="","",IF(I91=1,VLOOKUP(②選手情報入力!I100,種目情報!$A$4:$B$135,2,FALSE),VLOOKUP(②選手情報入力!I100,種目情報!$E$4:$F$135,2,FALSE))))</f>
        <v/>
      </c>
      <c r="P91" t="str">
        <f>IF(E91="","",IF(②選手情報入力!J100="","",②選手情報入力!J100))</f>
        <v/>
      </c>
      <c r="Q91" s="26" t="str">
        <f>IF(E91="","",IF(②選手情報入力!H100="",0,1))</f>
        <v/>
      </c>
      <c r="R91" t="str">
        <f>IF(E91="","",IF(②選手情報入力!I100="","",IF(I91=1,VLOOKUP(②選手情報入力!I100,種目情報!$A$4:$C$39,3,FALSE),VLOOKUP(②選手情報入力!I100,種目情報!$E$4:$G$40,3,FALSE))))</f>
        <v/>
      </c>
      <c r="S91" t="str">
        <f>IF(E91="","",IF(②選手情報入力!L100="","",IF(I91=1,VLOOKUP(②選手情報入力!L100,種目情報!$A$4:$B$39,2,FALSE),VLOOKUP(②選手情報入力!L100,種目情報!$E$4:$F$40,2,FALSE))))</f>
        <v/>
      </c>
      <c r="T91" t="str">
        <f>IF(E91="","",IF(②選手情報入力!M100="","",②選手情報入力!M100))</f>
        <v/>
      </c>
      <c r="U91" s="26" t="str">
        <f>IF(E91="","",IF(②選手情報入力!K100="",0,1))</f>
        <v/>
      </c>
      <c r="V91" t="str">
        <f>IF(E91="","",IF(②選手情報入力!L100="","",IF(I91=1,VLOOKUP(②選手情報入力!L100,種目情報!$A$4:$C$39,3,FALSE),VLOOKUP(②選手情報入力!L100,種目情報!$E$4:$G$40,3,FALSE))))</f>
        <v/>
      </c>
      <c r="W91" t="str">
        <f>IF(E91="","",IF(②選手情報入力!O100="","",IF(I91=1,VLOOKUP(②選手情報入力!O100,種目情報!$A$4:$B$39,2,FALSE),VLOOKUP(②選手情報入力!O100,種目情報!$E$4:$F$40,2,FALSE))))</f>
        <v/>
      </c>
      <c r="X91" t="str">
        <f>IF(E91="","",IF(②選手情報入力!P100="","",②選手情報入力!P100))</f>
        <v/>
      </c>
      <c r="Y91" s="26" t="str">
        <f>IF(E91="","",IF(②選手情報入力!N100="",0,1))</f>
        <v/>
      </c>
      <c r="Z91" t="str">
        <f>IF(E91="","",IF(②選手情報入力!O100="","",IF(I91=1,VLOOKUP(②選手情報入力!O100,種目情報!$A$4:$C$39,3,FALSE),VLOOKUP(②選手情報入力!O100,種目情報!$E$4:$G$40,3,FALSE))))</f>
        <v/>
      </c>
      <c r="AA91" t="str">
        <f>IF(E91="","",IF(②選手情報入力!Q100="","",IF(I91=1,種目情報!$J$4,種目情報!$J$6)))</f>
        <v/>
      </c>
      <c r="AB91" t="str">
        <f>IF(E91="","",IF(②選手情報入力!Q100="","",IF(I91=1,IF(②選手情報入力!$R$6="","",②選手情報入力!$R$6),IF(②選手情報入力!$R$7="","",②選手情報入力!$R$7))))</f>
        <v/>
      </c>
      <c r="AC91" t="str">
        <f>IF(E91="","",IF(②選手情報入力!Q100="","",IF(I91=1,IF(②選手情報入力!$Q$6="",0,1),IF(②選手情報入力!$Q$7="",0,1))))</f>
        <v/>
      </c>
      <c r="AD91" t="str">
        <f>IF(E91="","",IF(②選手情報入力!Q100="","",2))</f>
        <v/>
      </c>
      <c r="AE91" t="str">
        <f>IF(E91="","",IF(②選手情報入力!S100="","",IF(I91=1,種目情報!$J$5,種目情報!$J$7)))</f>
        <v/>
      </c>
      <c r="AF91" t="str">
        <f>IF(E91="","",IF(②選手情報入力!S100="","",IF(I91=1,IF(②選手情報入力!$T$6="","",②選手情報入力!$T$6),IF(②選手情報入力!$T$7="","",②選手情報入力!$T$7))))</f>
        <v/>
      </c>
      <c r="AG91" t="str">
        <f>IF(E91="","",IF(②選手情報入力!S100="","",IF(I91=1,IF(②選手情報入力!$S$6="",0,1),IF(②選手情報入力!$S$7="",0,1))))</f>
        <v/>
      </c>
      <c r="AH91" t="str">
        <f>IF(E91="","",IF(②選手情報入力!S100="","",2))</f>
        <v/>
      </c>
    </row>
    <row r="92" spans="1: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row>
  </sheetData>
  <sheetProtection sheet="1" objects="1" scenarios="1"/>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3"/>
  <sheetViews>
    <sheetView workbookViewId="0">
      <pane ySplit="1" topLeftCell="A2" activePane="bottomLeft" state="frozen"/>
      <selection activeCell="D100" sqref="C11:D100"/>
      <selection pane="bottomLeft" activeCell="A2" sqref="A2"/>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66</v>
      </c>
      <c r="B1" t="s">
        <v>67</v>
      </c>
      <c r="C1" t="s">
        <v>68</v>
      </c>
      <c r="D1" t="s">
        <v>69</v>
      </c>
      <c r="E1" t="s">
        <v>70</v>
      </c>
      <c r="F1" t="s">
        <v>71</v>
      </c>
      <c r="G1" t="s">
        <v>72</v>
      </c>
      <c r="H1" t="s">
        <v>3</v>
      </c>
      <c r="I1" t="s">
        <v>8</v>
      </c>
      <c r="J1" t="s">
        <v>73</v>
      </c>
      <c r="K1" t="s">
        <v>74</v>
      </c>
      <c r="L1" t="s">
        <v>75</v>
      </c>
      <c r="M1" t="s">
        <v>76</v>
      </c>
    </row>
    <row r="2" spans="1:13">
      <c r="A2" t="str">
        <f>IF(③リレー情報確認!C8="","",710000+①団体情報入力!$D$3*10)</f>
        <v/>
      </c>
      <c r="B2" t="str">
        <f>IF(A2="","",①団体情報入力!$D$3)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IF(A2="","",IF(②選手情報入力!$Q$6="",0,1))</f>
        <v/>
      </c>
      <c r="M2" t="str">
        <f>IF(A2="","",種目情報!$K$4)</f>
        <v/>
      </c>
    </row>
    <row r="3" spans="1:13">
      <c r="A3" t="str">
        <f>IF(③リレー情報確認!C9="","",710000+①団体情報入力!$D$3*10)</f>
        <v/>
      </c>
      <c r="B3" t="str">
        <f>IF(A3="","",①団体情報入力!$D$3)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IF(A3="","",IF(②選手情報入力!$Q$6="",0,1))</f>
        <v/>
      </c>
      <c r="M3" t="str">
        <f>IF(A3="","",種目情報!$K$4)</f>
        <v/>
      </c>
    </row>
    <row r="4" spans="1:13">
      <c r="A4" t="str">
        <f>IF(③リレー情報確認!C10="","",710000+①団体情報入力!$D$3*10)</f>
        <v/>
      </c>
      <c r="B4" t="str">
        <f>IF(A4="","",①団体情報入力!$D$3)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IF(A4="","",IF(②選手情報入力!$Q$6="",0,1))</f>
        <v/>
      </c>
      <c r="M4" t="str">
        <f>IF(A4="","",種目情報!$K$4)</f>
        <v/>
      </c>
    </row>
    <row r="5" spans="1:13">
      <c r="A5" t="str">
        <f>IF(③リレー情報確認!C11="","",710000+①団体情報入力!$D$3*10)</f>
        <v/>
      </c>
      <c r="B5" t="str">
        <f>IF(A5="","",①団体情報入力!$D$3)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IF(A5="","",IF(②選手情報入力!$Q$6="",0,1))</f>
        <v/>
      </c>
      <c r="M5" t="str">
        <f>IF(A5="","",種目情報!$K$4)</f>
        <v/>
      </c>
    </row>
    <row r="6" spans="1:13">
      <c r="A6" t="str">
        <f>IF(③リレー情報確認!C12="","",710000+①団体情報入力!$D$3*10)</f>
        <v/>
      </c>
      <c r="B6" t="str">
        <f>IF(A6="","",①団体情報入力!$D$3)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IF(A6="","",IF(②選手情報入力!$Q$6="",0,1))</f>
        <v/>
      </c>
      <c r="M6" t="str">
        <f>IF(A6="","",種目情報!$K$4)</f>
        <v/>
      </c>
    </row>
    <row r="7" spans="1:13">
      <c r="A7" t="str">
        <f>IF(③リレー情報確認!C13="","",710000+①団体情報入力!$D$3*10)</f>
        <v/>
      </c>
      <c r="B7" t="str">
        <f>IF(A7="","",①団体情報入力!$D$3)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IF(A7="","",IF(②選手情報入力!$Q$6="",0,1))</f>
        <v/>
      </c>
      <c r="M7" t="str">
        <f>IF(A7="","",種目情報!$K$4)</f>
        <v/>
      </c>
    </row>
    <row r="8" spans="1:13">
      <c r="A8" s="308" t="str">
        <f>IF(③リレー情報確認!O8="","",720000+①団体情報入力!$D$3*10)</f>
        <v/>
      </c>
      <c r="B8" s="308" t="str">
        <f>IF(A8="","",①団体情報入力!$D$3)</f>
        <v/>
      </c>
      <c r="C8" s="308" t="str">
        <f>IF(A8="","",③リレー情報確認!$J$1)</f>
        <v/>
      </c>
      <c r="D8" s="308" t="str">
        <f>IF(A8="","",③リレー情報確認!$P$1)</f>
        <v/>
      </c>
      <c r="E8" s="308"/>
      <c r="F8" s="308"/>
      <c r="G8" s="308">
        <v>1</v>
      </c>
      <c r="H8" s="308" t="str">
        <f>IF(A8="","",③リレー情報確認!Q8)</f>
        <v/>
      </c>
      <c r="I8" s="308" t="str">
        <f>IF(A8="","",③リレー情報確認!P8)</f>
        <v/>
      </c>
      <c r="J8" s="308" t="str">
        <f>IF(A8="","",種目情報!$J$6)</f>
        <v/>
      </c>
      <c r="K8" s="308" t="str">
        <f>IF(A8="","",③リレー情報確認!$R$8)</f>
        <v/>
      </c>
      <c r="L8" s="308" t="str">
        <f>IF(A8="","",0)</f>
        <v/>
      </c>
      <c r="M8" s="308" t="str">
        <f>IF(A8="","",種目情報!$K$6)</f>
        <v/>
      </c>
    </row>
    <row r="9" spans="1:13">
      <c r="A9" s="308" t="str">
        <f>IF(③リレー情報確認!O9="","",720000+①団体情報入力!$D$3*10)</f>
        <v/>
      </c>
      <c r="B9" s="308" t="str">
        <f>IF(A9="","",①団体情報入力!$D$3)</f>
        <v/>
      </c>
      <c r="C9" s="308" t="str">
        <f>IF(A9="","",③リレー情報確認!$J$1)</f>
        <v/>
      </c>
      <c r="D9" s="308" t="str">
        <f>IF(A9="","",③リレー情報確認!$P$1)</f>
        <v/>
      </c>
      <c r="E9" s="308"/>
      <c r="F9" s="308"/>
      <c r="G9" s="308">
        <v>2</v>
      </c>
      <c r="H9" s="308" t="str">
        <f>IF(A9="","",③リレー情報確認!Q9)</f>
        <v/>
      </c>
      <c r="I9" s="308" t="str">
        <f>IF(A9="","",③リレー情報確認!P9)</f>
        <v/>
      </c>
      <c r="J9" s="308" t="str">
        <f>IF(A9="","",種目情報!$J$6)</f>
        <v/>
      </c>
      <c r="K9" s="308" t="str">
        <f>IF(A9="","",③リレー情報確認!$R$8)</f>
        <v/>
      </c>
      <c r="L9" s="308" t="str">
        <f t="shared" ref="L9:L13" si="0">IF(A9="","",0)</f>
        <v/>
      </c>
      <c r="M9" s="308" t="str">
        <f>IF(A9="","",種目情報!$K$6)</f>
        <v/>
      </c>
    </row>
    <row r="10" spans="1:13">
      <c r="A10" s="308" t="str">
        <f>IF(③リレー情報確認!O10="","",720000+①団体情報入力!$D$3*10)</f>
        <v/>
      </c>
      <c r="B10" s="308" t="str">
        <f>IF(A10="","",①団体情報入力!$D$3)</f>
        <v/>
      </c>
      <c r="C10" s="308" t="str">
        <f>IF(A10="","",③リレー情報確認!$J$1)</f>
        <v/>
      </c>
      <c r="D10" s="308" t="str">
        <f>IF(A10="","",③リレー情報確認!$P$1)</f>
        <v/>
      </c>
      <c r="E10" s="308"/>
      <c r="F10" s="308"/>
      <c r="G10" s="308">
        <v>3</v>
      </c>
      <c r="H10" s="308" t="str">
        <f>IF(A10="","",③リレー情報確認!Q10)</f>
        <v/>
      </c>
      <c r="I10" s="308" t="str">
        <f>IF(A10="","",③リレー情報確認!P10)</f>
        <v/>
      </c>
      <c r="J10" s="308" t="str">
        <f>IF(A10="","",種目情報!$J$6)</f>
        <v/>
      </c>
      <c r="K10" s="308" t="str">
        <f>IF(A10="","",③リレー情報確認!$R$8)</f>
        <v/>
      </c>
      <c r="L10" s="308" t="str">
        <f t="shared" si="0"/>
        <v/>
      </c>
      <c r="M10" s="308" t="str">
        <f>IF(A10="","",種目情報!$K$6)</f>
        <v/>
      </c>
    </row>
    <row r="11" spans="1:13">
      <c r="A11" s="308" t="str">
        <f>IF(③リレー情報確認!O11="","",720000+①団体情報入力!$D$3*10)</f>
        <v/>
      </c>
      <c r="B11" s="308" t="str">
        <f>IF(A11="","",①団体情報入力!$D$3)</f>
        <v/>
      </c>
      <c r="C11" s="308" t="str">
        <f>IF(A11="","",③リレー情報確認!$J$1)</f>
        <v/>
      </c>
      <c r="D11" s="308" t="str">
        <f>IF(A11="","",③リレー情報確認!$P$1)</f>
        <v/>
      </c>
      <c r="E11" s="308"/>
      <c r="F11" s="308"/>
      <c r="G11" s="308">
        <v>4</v>
      </c>
      <c r="H11" s="308" t="str">
        <f>IF(A11="","",③リレー情報確認!Q11)</f>
        <v/>
      </c>
      <c r="I11" s="308" t="str">
        <f>IF(A11="","",③リレー情報確認!P11)</f>
        <v/>
      </c>
      <c r="J11" s="308" t="str">
        <f>IF(A11="","",種目情報!$J$6)</f>
        <v/>
      </c>
      <c r="K11" s="308" t="str">
        <f>IF(A11="","",③リレー情報確認!$R$8)</f>
        <v/>
      </c>
      <c r="L11" s="308" t="str">
        <f t="shared" si="0"/>
        <v/>
      </c>
      <c r="M11" s="308" t="str">
        <f>IF(A11="","",種目情報!$K$6)</f>
        <v/>
      </c>
    </row>
    <row r="12" spans="1:13">
      <c r="A12" s="308" t="str">
        <f>IF(③リレー情報確認!O12="","",720000+①団体情報入力!$D$3*10)</f>
        <v/>
      </c>
      <c r="B12" s="308" t="str">
        <f>IF(A12="","",①団体情報入力!$D$3)</f>
        <v/>
      </c>
      <c r="C12" s="308" t="str">
        <f>IF(A12="","",③リレー情報確認!$J$1)</f>
        <v/>
      </c>
      <c r="D12" s="308" t="str">
        <f>IF(A12="","",③リレー情報確認!$P$1)</f>
        <v/>
      </c>
      <c r="E12" s="308"/>
      <c r="F12" s="308"/>
      <c r="G12" s="308">
        <v>5</v>
      </c>
      <c r="H12" s="308" t="str">
        <f>IF(A12="","",③リレー情報確認!Q12)</f>
        <v/>
      </c>
      <c r="I12" s="308" t="str">
        <f>IF(A12="","",③リレー情報確認!P12)</f>
        <v/>
      </c>
      <c r="J12" s="308" t="str">
        <f>IF(A12="","",種目情報!$J$6)</f>
        <v/>
      </c>
      <c r="K12" s="308" t="str">
        <f>IF(A12="","",③リレー情報確認!$R$8)</f>
        <v/>
      </c>
      <c r="L12" s="308" t="str">
        <f t="shared" si="0"/>
        <v/>
      </c>
      <c r="M12" s="308" t="str">
        <f>IF(A12="","",種目情報!$K$6)</f>
        <v/>
      </c>
    </row>
    <row r="13" spans="1:13">
      <c r="A13" s="308" t="str">
        <f>IF(③リレー情報確認!O13="","",720000+①団体情報入力!$D$3*10)</f>
        <v/>
      </c>
      <c r="B13" s="308" t="str">
        <f>IF(A13="","",①団体情報入力!$D$3)</f>
        <v/>
      </c>
      <c r="C13" s="308" t="str">
        <f>IF(A13="","",③リレー情報確認!$J$1)</f>
        <v/>
      </c>
      <c r="D13" s="308" t="str">
        <f>IF(A13="","",③リレー情報確認!$P$1)</f>
        <v/>
      </c>
      <c r="E13" s="308"/>
      <c r="F13" s="308"/>
      <c r="G13" s="308">
        <v>6</v>
      </c>
      <c r="H13" s="308" t="str">
        <f>IF(A13="","",③リレー情報確認!Q13)</f>
        <v/>
      </c>
      <c r="I13" s="308" t="str">
        <f>IF(A13="","",③リレー情報確認!P13)</f>
        <v/>
      </c>
      <c r="J13" s="308" t="str">
        <f>IF(A13="","",種目情報!$J$6)</f>
        <v/>
      </c>
      <c r="K13" s="308" t="str">
        <f>IF(A13="","",③リレー情報確認!$R$8)</f>
        <v/>
      </c>
      <c r="L13" s="308" t="str">
        <f t="shared" si="0"/>
        <v/>
      </c>
      <c r="M13" s="308" t="str">
        <f>IF(A13="","",種目情報!$K$6)</f>
        <v/>
      </c>
    </row>
  </sheetData>
  <sheetProtection sheet="1" objects="1" scenarios="1"/>
  <phoneticPr fontId="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P76"/>
  <sheetViews>
    <sheetView showGridLines="0" workbookViewId="0">
      <selection sqref="A1:N1"/>
    </sheetView>
  </sheetViews>
  <sheetFormatPr defaultColWidth="9" defaultRowHeight="13.5"/>
  <cols>
    <col min="1" max="3" width="9" style="9"/>
    <col min="4" max="4" width="9" style="9" customWidth="1"/>
    <col min="5" max="16384" width="9" style="9"/>
  </cols>
  <sheetData>
    <row r="1" spans="1:15" ht="16.5" customHeight="1">
      <c r="A1" s="360" t="s">
        <v>89</v>
      </c>
      <c r="B1" s="360"/>
      <c r="C1" s="360"/>
      <c r="D1" s="360"/>
      <c r="E1" s="360"/>
      <c r="F1" s="360"/>
      <c r="G1" s="360"/>
      <c r="H1" s="360"/>
      <c r="I1" s="360"/>
      <c r="J1" s="360"/>
      <c r="K1" s="360"/>
      <c r="L1" s="360"/>
      <c r="M1" s="360"/>
      <c r="N1" s="360"/>
    </row>
    <row r="2" spans="1:15" customFormat="1" ht="7.5" customHeight="1" thickBot="1"/>
    <row r="3" spans="1:15" ht="19.5" customHeight="1" thickTop="1">
      <c r="A3" s="48"/>
      <c r="B3" s="198" t="s">
        <v>65</v>
      </c>
      <c r="C3" s="366" t="s">
        <v>283</v>
      </c>
      <c r="D3" s="366"/>
      <c r="E3" s="366"/>
      <c r="F3" s="366"/>
      <c r="G3" s="366"/>
      <c r="H3" s="366"/>
      <c r="I3" s="199"/>
      <c r="J3" s="367" t="s">
        <v>256</v>
      </c>
      <c r="K3" s="368"/>
      <c r="L3" s="369"/>
    </row>
    <row r="4" spans="1:15" ht="18.75" customHeight="1">
      <c r="B4" s="200" t="s">
        <v>85</v>
      </c>
      <c r="C4" s="384">
        <v>42973</v>
      </c>
      <c r="D4" s="384"/>
      <c r="E4" s="384"/>
      <c r="F4" s="385">
        <v>42974</v>
      </c>
      <c r="G4" s="385"/>
      <c r="H4" s="385"/>
      <c r="I4" s="199"/>
      <c r="J4" s="370"/>
      <c r="K4" s="371"/>
      <c r="L4" s="372"/>
    </row>
    <row r="5" spans="1:15" ht="19.5" customHeight="1" thickBot="1">
      <c r="B5" s="200" t="s">
        <v>86</v>
      </c>
      <c r="C5" s="376" t="s">
        <v>162</v>
      </c>
      <c r="D5" s="376"/>
      <c r="E5" s="376"/>
      <c r="F5" s="376"/>
      <c r="G5" s="376"/>
      <c r="H5" s="376"/>
      <c r="I5" s="199"/>
      <c r="J5" s="373"/>
      <c r="K5" s="374"/>
      <c r="L5" s="375"/>
    </row>
    <row r="6" spans="1:15" customFormat="1" ht="7.5" customHeight="1" thickTop="1" thickBot="1"/>
    <row r="7" spans="1:15" ht="19.5" customHeight="1" thickBot="1">
      <c r="B7" s="361" t="s">
        <v>190</v>
      </c>
      <c r="C7" s="362"/>
      <c r="D7" s="378">
        <v>42937</v>
      </c>
      <c r="E7" s="378"/>
      <c r="F7" s="378"/>
      <c r="G7" s="379">
        <v>0.79166666666666663</v>
      </c>
      <c r="H7" s="380"/>
      <c r="I7" s="9" t="s">
        <v>255</v>
      </c>
      <c r="J7" s="85"/>
      <c r="K7" s="85"/>
      <c r="L7" s="85"/>
      <c r="M7" s="85"/>
      <c r="N7" s="3"/>
    </row>
    <row r="8" spans="1:15" ht="14.25" thickBot="1">
      <c r="B8" s="363" t="s">
        <v>191</v>
      </c>
      <c r="C8" s="363"/>
      <c r="D8" s="363"/>
      <c r="E8" s="363"/>
      <c r="F8" s="363"/>
      <c r="G8" s="363"/>
      <c r="H8" s="363"/>
    </row>
    <row r="9" spans="1:15" customFormat="1" ht="13.5" customHeight="1" thickBot="1">
      <c r="B9" s="361" t="s">
        <v>284</v>
      </c>
      <c r="C9" s="362"/>
      <c r="D9" s="364">
        <v>42939</v>
      </c>
      <c r="E9" s="365"/>
      <c r="F9" s="365"/>
      <c r="G9" s="365" t="s">
        <v>285</v>
      </c>
      <c r="H9" s="377"/>
    </row>
    <row r="10" spans="1:15" ht="16.5" customHeight="1">
      <c r="A10" s="12" t="s">
        <v>105</v>
      </c>
    </row>
    <row r="11" spans="1:15" ht="18.600000000000001" customHeight="1">
      <c r="A11" s="12"/>
      <c r="B11" s="273" t="s">
        <v>263</v>
      </c>
    </row>
    <row r="12" spans="1:15" ht="16.5" customHeight="1">
      <c r="A12" s="10" t="s">
        <v>211</v>
      </c>
      <c r="B12" s="9" t="s">
        <v>126</v>
      </c>
    </row>
    <row r="13" spans="1:15" ht="16.5" customHeight="1">
      <c r="A13" s="10" t="s">
        <v>212</v>
      </c>
      <c r="B13" s="9" t="s">
        <v>92</v>
      </c>
    </row>
    <row r="14" spans="1:15" ht="16.5" customHeight="1">
      <c r="A14" s="10" t="s">
        <v>213</v>
      </c>
      <c r="B14" s="9" t="s">
        <v>110</v>
      </c>
    </row>
    <row r="15" spans="1:15" ht="16.5" customHeight="1">
      <c r="A15" s="10" t="s">
        <v>214</v>
      </c>
      <c r="B15" s="201" t="s">
        <v>136</v>
      </c>
      <c r="C15" s="14"/>
      <c r="D15" s="14"/>
      <c r="E15" s="14"/>
      <c r="F15" s="14"/>
      <c r="G15" s="14"/>
      <c r="H15" s="14"/>
      <c r="I15" s="14"/>
      <c r="J15" s="14"/>
      <c r="K15" s="14"/>
      <c r="L15" s="14"/>
      <c r="M15" s="14"/>
      <c r="N15" s="14"/>
      <c r="O15" s="14"/>
    </row>
    <row r="16" spans="1:15" ht="16.5" customHeight="1">
      <c r="A16" s="10" t="s">
        <v>183</v>
      </c>
      <c r="B16" s="202" t="s">
        <v>184</v>
      </c>
      <c r="C16" s="14"/>
      <c r="D16" s="14"/>
      <c r="E16" s="14"/>
      <c r="F16" s="14"/>
      <c r="G16" s="14"/>
      <c r="H16" s="14"/>
      <c r="I16" s="14"/>
      <c r="J16" s="14"/>
      <c r="K16" s="14"/>
      <c r="L16" s="14"/>
      <c r="M16" s="14"/>
      <c r="N16" s="14"/>
      <c r="O16" s="14"/>
    </row>
    <row r="17" spans="1:16" ht="16.5" customHeight="1">
      <c r="A17" s="10" t="s">
        <v>215</v>
      </c>
      <c r="B17" s="9" t="s">
        <v>144</v>
      </c>
    </row>
    <row r="18" spans="1:16" ht="16.5" customHeight="1">
      <c r="A18" s="10" t="s">
        <v>135</v>
      </c>
      <c r="B18" s="9" t="s">
        <v>104</v>
      </c>
    </row>
    <row r="19" spans="1:16" ht="16.5" customHeight="1">
      <c r="A19" s="10" t="s">
        <v>200</v>
      </c>
      <c r="B19" s="9" t="s">
        <v>201</v>
      </c>
    </row>
    <row r="20" spans="1:16" ht="16.5" customHeight="1">
      <c r="A20" s="203" t="s">
        <v>220</v>
      </c>
      <c r="B20" s="9" t="s">
        <v>221</v>
      </c>
    </row>
    <row r="21" spans="1:16" ht="16.5" customHeight="1"/>
    <row r="22" spans="1:16" ht="16.5" customHeight="1">
      <c r="A22" s="9" t="s">
        <v>87</v>
      </c>
    </row>
    <row r="23" spans="1:16" ht="16.5" customHeight="1">
      <c r="A23" s="12"/>
    </row>
    <row r="24" spans="1:16" ht="16.5" customHeight="1">
      <c r="A24" s="12" t="s">
        <v>235</v>
      </c>
    </row>
    <row r="25" spans="1:16" ht="16.5" customHeight="1">
      <c r="A25" s="11" t="s">
        <v>84</v>
      </c>
      <c r="B25" s="9" t="s">
        <v>217</v>
      </c>
    </row>
    <row r="26" spans="1:16" ht="16.5" customHeight="1">
      <c r="A26" s="11" t="s">
        <v>84</v>
      </c>
      <c r="B26" s="9" t="s">
        <v>395</v>
      </c>
    </row>
    <row r="27" spans="1:16" ht="16.5" customHeight="1">
      <c r="A27" s="11" t="s">
        <v>84</v>
      </c>
      <c r="B27" s="270" t="s">
        <v>233</v>
      </c>
    </row>
    <row r="28" spans="1:16" ht="16.5" customHeight="1">
      <c r="A28" s="11" t="s">
        <v>84</v>
      </c>
      <c r="B28" s="9" t="s">
        <v>145</v>
      </c>
    </row>
    <row r="29" spans="1:16" ht="16.5" customHeight="1">
      <c r="A29" s="11" t="s">
        <v>84</v>
      </c>
      <c r="B29" s="9" t="s">
        <v>146</v>
      </c>
    </row>
    <row r="30" spans="1:16" ht="16.5" customHeight="1">
      <c r="A30" s="11" t="s">
        <v>257</v>
      </c>
      <c r="B30" s="15" t="s">
        <v>101</v>
      </c>
      <c r="C30" s="15"/>
      <c r="D30" s="15"/>
      <c r="E30" s="15"/>
      <c r="F30" s="15"/>
      <c r="G30" s="14"/>
      <c r="H30" s="14"/>
      <c r="I30" s="14"/>
      <c r="J30" s="14"/>
      <c r="K30" s="14"/>
      <c r="L30" s="14"/>
      <c r="M30" s="14"/>
      <c r="N30" s="14"/>
      <c r="O30" s="14"/>
      <c r="P30" s="14"/>
    </row>
    <row r="31" spans="1:16" ht="27.6" customHeight="1">
      <c r="A31" s="11" t="s">
        <v>84</v>
      </c>
      <c r="B31" s="14"/>
      <c r="C31" s="14" t="s">
        <v>258</v>
      </c>
      <c r="D31" s="14"/>
      <c r="E31" s="14"/>
      <c r="F31" s="14"/>
      <c r="G31" s="14"/>
      <c r="H31" s="14"/>
      <c r="I31" s="14"/>
      <c r="J31" s="14"/>
      <c r="K31" s="14"/>
      <c r="L31" s="14"/>
      <c r="M31" s="14"/>
      <c r="N31" s="14"/>
      <c r="O31" s="14"/>
      <c r="P31" s="14"/>
    </row>
    <row r="32" spans="1:16" ht="16.5" customHeight="1">
      <c r="A32" s="11" t="s">
        <v>84</v>
      </c>
      <c r="B32" s="14"/>
      <c r="C32" s="35" t="s">
        <v>107</v>
      </c>
      <c r="D32" s="14"/>
      <c r="E32" s="16" t="s">
        <v>83</v>
      </c>
      <c r="F32" s="16" t="s">
        <v>218</v>
      </c>
      <c r="G32" s="16">
        <v>54.23</v>
      </c>
      <c r="H32" s="14"/>
      <c r="I32" s="14"/>
      <c r="J32" s="14"/>
      <c r="K32" s="14"/>
      <c r="L32" s="14"/>
      <c r="M32" s="14"/>
      <c r="N32" s="14"/>
      <c r="O32" s="14"/>
      <c r="P32" s="14"/>
    </row>
    <row r="33" spans="1:16" ht="16.5" customHeight="1" thickBot="1">
      <c r="A33" s="11" t="s">
        <v>84</v>
      </c>
      <c r="B33" s="14"/>
      <c r="C33" s="35" t="s">
        <v>108</v>
      </c>
      <c r="D33" s="14"/>
      <c r="E33" s="16" t="s">
        <v>102</v>
      </c>
      <c r="F33" s="16" t="s">
        <v>218</v>
      </c>
      <c r="G33" s="382" t="s">
        <v>261</v>
      </c>
      <c r="H33" s="382"/>
      <c r="I33" s="383" t="s">
        <v>262</v>
      </c>
      <c r="J33" s="383"/>
      <c r="K33" s="14"/>
      <c r="L33" s="14"/>
      <c r="M33" s="14"/>
      <c r="N33" s="14"/>
      <c r="O33" s="14"/>
      <c r="P33" s="14"/>
    </row>
    <row r="34" spans="1:16" ht="16.5" customHeight="1">
      <c r="A34" s="11" t="s">
        <v>84</v>
      </c>
      <c r="B34" s="14"/>
      <c r="C34" s="35"/>
      <c r="D34" s="36" t="s">
        <v>106</v>
      </c>
      <c r="E34" s="37"/>
      <c r="F34" s="37"/>
      <c r="G34" s="37"/>
      <c r="H34" s="38"/>
      <c r="I34" s="14"/>
      <c r="J34" s="39"/>
      <c r="K34" s="39"/>
      <c r="L34" s="33"/>
      <c r="M34" s="272"/>
      <c r="N34" s="41"/>
      <c r="O34" s="14"/>
      <c r="P34" s="14"/>
    </row>
    <row r="35" spans="1:16" ht="16.5" customHeight="1">
      <c r="A35" s="11" t="s">
        <v>84</v>
      </c>
      <c r="B35" s="14"/>
      <c r="C35" s="35"/>
      <c r="D35" s="40" t="s">
        <v>91</v>
      </c>
      <c r="E35" s="41"/>
      <c r="F35" s="41"/>
      <c r="G35" s="41"/>
      <c r="H35" s="42"/>
      <c r="I35" s="14"/>
      <c r="J35" s="39"/>
      <c r="K35" s="39"/>
      <c r="L35" s="33"/>
      <c r="M35" s="272"/>
      <c r="N35" s="41"/>
      <c r="O35" s="14"/>
      <c r="P35" s="14"/>
    </row>
    <row r="36" spans="1:16" ht="16.5" customHeight="1" thickBot="1">
      <c r="A36" s="11" t="s">
        <v>84</v>
      </c>
      <c r="B36" s="14"/>
      <c r="C36" s="35"/>
      <c r="D36" s="43" t="s">
        <v>46</v>
      </c>
      <c r="E36" s="44" t="s">
        <v>90</v>
      </c>
      <c r="F36" s="45" t="s">
        <v>259</v>
      </c>
      <c r="G36" s="46">
        <v>12</v>
      </c>
      <c r="H36" s="47"/>
      <c r="I36" s="14"/>
      <c r="J36" s="39"/>
      <c r="K36" s="39"/>
      <c r="L36" s="33"/>
      <c r="M36" s="272"/>
      <c r="N36" s="41"/>
      <c r="O36" s="14"/>
      <c r="P36" s="14"/>
    </row>
    <row r="37" spans="1:16" ht="24.6" customHeight="1">
      <c r="A37" s="11" t="s">
        <v>84</v>
      </c>
      <c r="B37" s="14"/>
      <c r="C37" s="14" t="s">
        <v>260</v>
      </c>
      <c r="D37" s="14"/>
      <c r="E37" s="14"/>
      <c r="F37" s="14"/>
      <c r="G37" s="14"/>
      <c r="H37" s="14"/>
      <c r="I37" s="14"/>
      <c r="J37" s="14"/>
      <c r="K37" s="14"/>
      <c r="L37" s="14"/>
      <c r="M37" s="14"/>
      <c r="N37" s="14"/>
      <c r="O37" s="14"/>
      <c r="P37" s="14"/>
    </row>
    <row r="38" spans="1:16" ht="16.5" customHeight="1">
      <c r="A38" s="11" t="s">
        <v>84</v>
      </c>
      <c r="B38" s="14"/>
      <c r="C38" s="35" t="s">
        <v>109</v>
      </c>
      <c r="D38" s="14"/>
      <c r="E38" s="16" t="s">
        <v>237</v>
      </c>
      <c r="F38" s="16" t="s">
        <v>218</v>
      </c>
      <c r="G38" s="16" t="s">
        <v>238</v>
      </c>
      <c r="H38" s="14"/>
      <c r="I38" s="14"/>
      <c r="J38" s="14"/>
      <c r="K38" s="14"/>
      <c r="L38" s="14"/>
      <c r="M38" s="14"/>
      <c r="N38" s="14"/>
      <c r="O38" s="14"/>
      <c r="P38" s="14"/>
    </row>
    <row r="39" spans="1:16" ht="16.5" customHeight="1">
      <c r="A39" s="11" t="s">
        <v>84</v>
      </c>
      <c r="B39" s="14"/>
      <c r="C39" s="62" t="s">
        <v>99</v>
      </c>
      <c r="D39" s="14"/>
      <c r="E39" s="16"/>
      <c r="F39" s="16"/>
      <c r="G39" s="16"/>
      <c r="H39" s="14"/>
      <c r="I39" s="14"/>
      <c r="J39" s="14"/>
      <c r="K39" s="14"/>
      <c r="L39" s="14"/>
      <c r="M39" s="14"/>
      <c r="N39" s="14"/>
      <c r="O39" s="14"/>
      <c r="P39" s="14"/>
    </row>
    <row r="40" spans="1:16" ht="16.5" customHeight="1">
      <c r="A40" s="11" t="s">
        <v>236</v>
      </c>
      <c r="B40" s="9" t="s">
        <v>94</v>
      </c>
    </row>
    <row r="41" spans="1:16" ht="16.5" customHeight="1">
      <c r="A41" s="12" t="s">
        <v>216</v>
      </c>
    </row>
    <row r="42" spans="1:16" ht="16.5" customHeight="1">
      <c r="A42" s="11" t="s">
        <v>236</v>
      </c>
      <c r="B42" s="9" t="s">
        <v>127</v>
      </c>
    </row>
    <row r="43" spans="1:16" ht="16.5" customHeight="1">
      <c r="A43" s="12" t="s">
        <v>239</v>
      </c>
    </row>
    <row r="44" spans="1:16" ht="16.5" customHeight="1">
      <c r="A44" s="11" t="s">
        <v>236</v>
      </c>
      <c r="B44" s="9" t="s">
        <v>161</v>
      </c>
    </row>
    <row r="45" spans="1:16" ht="16.5" customHeight="1">
      <c r="A45" s="11" t="s">
        <v>84</v>
      </c>
      <c r="B45" s="9" t="s">
        <v>394</v>
      </c>
    </row>
    <row r="46" spans="1:16" ht="16.5" customHeight="1">
      <c r="A46" s="12" t="s">
        <v>240</v>
      </c>
    </row>
    <row r="47" spans="1:16" ht="16.5" customHeight="1">
      <c r="A47" s="11" t="s">
        <v>236</v>
      </c>
      <c r="B47" s="9" t="s">
        <v>171</v>
      </c>
    </row>
    <row r="48" spans="1:16" ht="16.5" customHeight="1">
      <c r="A48" s="11" t="s">
        <v>236</v>
      </c>
      <c r="B48" s="9" t="s">
        <v>219</v>
      </c>
    </row>
    <row r="49" spans="1:8" ht="16.5" customHeight="1">
      <c r="A49" s="181" t="s">
        <v>241</v>
      </c>
    </row>
    <row r="50" spans="1:8" ht="22.15" customHeight="1">
      <c r="A50" s="11" t="s">
        <v>236</v>
      </c>
      <c r="B50" s="9" t="s">
        <v>198</v>
      </c>
    </row>
    <row r="51" spans="1:8" ht="16.5" customHeight="1">
      <c r="A51" s="175" t="s">
        <v>242</v>
      </c>
    </row>
    <row r="52" spans="1:8" ht="16.5" customHeight="1">
      <c r="A52" s="11" t="s">
        <v>236</v>
      </c>
      <c r="B52" s="9" t="s">
        <v>199</v>
      </c>
    </row>
    <row r="53" spans="1:8" ht="16.5" customHeight="1">
      <c r="A53" s="12" t="s">
        <v>243</v>
      </c>
    </row>
    <row r="54" spans="1:8" ht="16.5" customHeight="1">
      <c r="A54" s="11" t="s">
        <v>236</v>
      </c>
      <c r="B54" s="9" t="s">
        <v>187</v>
      </c>
    </row>
    <row r="55" spans="1:8" ht="16.5" customHeight="1">
      <c r="A55" s="11" t="s">
        <v>236</v>
      </c>
      <c r="B55" s="9" t="s">
        <v>93</v>
      </c>
    </row>
    <row r="56" spans="1:8" ht="16.5" customHeight="1">
      <c r="A56" s="11" t="s">
        <v>236</v>
      </c>
    </row>
    <row r="57" spans="1:8" ht="27.6" customHeight="1">
      <c r="A57" s="12" t="s">
        <v>244</v>
      </c>
      <c r="D57" s="9" t="s">
        <v>245</v>
      </c>
      <c r="E57" s="381" t="s">
        <v>393</v>
      </c>
      <c r="F57" s="381"/>
      <c r="G57" s="381"/>
      <c r="H57" s="381"/>
    </row>
    <row r="58" spans="1:8" ht="16.5" customHeight="1">
      <c r="A58" s="11" t="s">
        <v>236</v>
      </c>
      <c r="B58" s="9" t="s">
        <v>186</v>
      </c>
    </row>
    <row r="59" spans="1:8" ht="16.5" customHeight="1">
      <c r="A59" s="11" t="s">
        <v>236</v>
      </c>
      <c r="B59" s="9" t="s">
        <v>188</v>
      </c>
    </row>
    <row r="60" spans="1:8" ht="16.5" customHeight="1">
      <c r="A60" s="11" t="s">
        <v>236</v>
      </c>
      <c r="B60" s="9" t="s">
        <v>185</v>
      </c>
    </row>
    <row r="61" spans="1:8" s="87" customFormat="1" ht="16.5" customHeight="1">
      <c r="A61" s="86" t="s">
        <v>246</v>
      </c>
    </row>
    <row r="62" spans="1:8" s="87" customFormat="1" ht="16.5" customHeight="1">
      <c r="A62" s="88" t="s">
        <v>247</v>
      </c>
      <c r="B62" s="87" t="s">
        <v>147</v>
      </c>
    </row>
    <row r="63" spans="1:8" ht="16.5" customHeight="1">
      <c r="A63" s="12" t="s">
        <v>248</v>
      </c>
    </row>
    <row r="64" spans="1:8" ht="16.5" customHeight="1">
      <c r="A64" s="11" t="s">
        <v>236</v>
      </c>
      <c r="B64" s="73" t="s">
        <v>193</v>
      </c>
    </row>
    <row r="65" spans="1:10" ht="16.5" customHeight="1">
      <c r="A65" s="11" t="s">
        <v>236</v>
      </c>
      <c r="B65" s="176" t="s">
        <v>194</v>
      </c>
    </row>
    <row r="66" spans="1:10" ht="16.5" customHeight="1">
      <c r="A66" s="11" t="s">
        <v>236</v>
      </c>
    </row>
    <row r="67" spans="1:10" ht="16.5" customHeight="1">
      <c r="A67" s="11" t="s">
        <v>236</v>
      </c>
      <c r="C67" s="74" t="s">
        <v>88</v>
      </c>
    </row>
    <row r="68" spans="1:10" ht="16.5" customHeight="1">
      <c r="A68" s="11" t="s">
        <v>236</v>
      </c>
      <c r="C68" s="73" t="s">
        <v>163</v>
      </c>
      <c r="D68" s="73"/>
      <c r="E68" s="73"/>
      <c r="F68" s="73"/>
      <c r="G68" s="73"/>
      <c r="H68" s="73"/>
    </row>
    <row r="69" spans="1:10" ht="16.5" customHeight="1">
      <c r="A69" s="12" t="s">
        <v>249</v>
      </c>
    </row>
    <row r="70" spans="1:10" ht="16.5" customHeight="1" thickBot="1"/>
    <row r="71" spans="1:10" ht="16.5" customHeight="1">
      <c r="B71" s="63" t="s">
        <v>250</v>
      </c>
      <c r="C71" s="64"/>
      <c r="D71" s="65"/>
      <c r="E71" s="64"/>
      <c r="F71" s="64"/>
      <c r="G71" s="64"/>
      <c r="H71" s="64"/>
      <c r="I71" s="64"/>
      <c r="J71" s="66"/>
    </row>
    <row r="72" spans="1:10" ht="16.5" customHeight="1">
      <c r="B72" s="67"/>
      <c r="D72" s="68"/>
      <c r="E72" s="68"/>
      <c r="F72" s="68"/>
      <c r="G72" s="68"/>
      <c r="H72" s="68"/>
      <c r="I72" s="68"/>
      <c r="J72" s="69"/>
    </row>
    <row r="73" spans="1:10" ht="25.15" customHeight="1">
      <c r="B73" s="67"/>
      <c r="C73" s="165" t="s">
        <v>251</v>
      </c>
      <c r="D73" s="381" t="s">
        <v>252</v>
      </c>
      <c r="E73" s="381"/>
      <c r="F73" s="381"/>
      <c r="G73" s="381"/>
      <c r="H73" s="381"/>
      <c r="I73" s="68"/>
      <c r="J73" s="69"/>
    </row>
    <row r="74" spans="1:10" ht="16.5" customHeight="1">
      <c r="B74" s="67"/>
      <c r="C74" s="147" t="s">
        <v>164</v>
      </c>
      <c r="D74" s="68"/>
      <c r="E74" s="68" t="s">
        <v>228</v>
      </c>
      <c r="F74" s="68"/>
      <c r="G74" s="68"/>
      <c r="H74" s="68"/>
      <c r="I74" s="68"/>
      <c r="J74" s="69"/>
    </row>
    <row r="75" spans="1:10" ht="16.5" customHeight="1" thickBot="1">
      <c r="B75" s="70"/>
      <c r="C75" s="71"/>
      <c r="D75" s="71"/>
      <c r="E75" s="71"/>
      <c r="F75" s="71"/>
      <c r="G75" s="71"/>
      <c r="H75" s="71"/>
      <c r="I75" s="71"/>
      <c r="J75" s="72"/>
    </row>
    <row r="76" spans="1:10" ht="16.5" customHeight="1"/>
  </sheetData>
  <sheetProtection sheet="1" objects="1" scenarios="1" selectLockedCells="1" selectUnlockedCells="1"/>
  <mergeCells count="17">
    <mergeCell ref="E57:H57"/>
    <mergeCell ref="D73:H73"/>
    <mergeCell ref="G33:H33"/>
    <mergeCell ref="I33:J33"/>
    <mergeCell ref="C4:E4"/>
    <mergeCell ref="F4:H4"/>
    <mergeCell ref="A1:N1"/>
    <mergeCell ref="B7:C7"/>
    <mergeCell ref="B8:H8"/>
    <mergeCell ref="B9:C9"/>
    <mergeCell ref="D9:F9"/>
    <mergeCell ref="C3:H3"/>
    <mergeCell ref="J3:L5"/>
    <mergeCell ref="C5:H5"/>
    <mergeCell ref="G9:H9"/>
    <mergeCell ref="D7:F7"/>
    <mergeCell ref="G7:H7"/>
  </mergeCells>
  <phoneticPr fontId="2"/>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M228"/>
  <sheetViews>
    <sheetView zoomScaleNormal="100" workbookViewId="0">
      <pane ySplit="14" topLeftCell="A171" activePane="bottomLeft" state="frozenSplit"/>
      <selection activeCell="D100" sqref="C11:D100"/>
      <selection pane="bottomLeft" activeCell="B12" sqref="B12:I12"/>
    </sheetView>
  </sheetViews>
  <sheetFormatPr defaultColWidth="9" defaultRowHeight="13.5"/>
  <cols>
    <col min="1" max="1" width="5.875" style="2" customWidth="1"/>
    <col min="2" max="2" width="19.5" style="2" customWidth="1"/>
    <col min="3" max="3" width="5.875" style="2" customWidth="1"/>
    <col min="4" max="4" width="19.5" style="2" customWidth="1"/>
    <col min="5" max="5" width="5.875" style="2" customWidth="1"/>
    <col min="6" max="6" width="19.5" style="2" customWidth="1"/>
    <col min="7" max="7" width="5.875" style="2" customWidth="1"/>
    <col min="8" max="8" width="19.5" style="2" customWidth="1"/>
    <col min="9" max="9" width="4.5" style="2" customWidth="1"/>
    <col min="10" max="10" width="16.25" style="2" customWidth="1"/>
    <col min="11" max="12" width="9" style="2" customWidth="1"/>
    <col min="13" max="13" width="25.5" style="2" customWidth="1"/>
    <col min="14" max="14" width="11.625" style="2" customWidth="1"/>
    <col min="15" max="21" width="9" style="2" customWidth="1"/>
    <col min="22" max="16384" width="9" style="2"/>
  </cols>
  <sheetData>
    <row r="1" spans="1:13" ht="17.25">
      <c r="A1" s="7" t="s">
        <v>189</v>
      </c>
      <c r="D1" s="271"/>
    </row>
    <row r="2" spans="1:13" ht="14.25" thickBot="1"/>
    <row r="3" spans="1:13" ht="28.9" customHeight="1">
      <c r="A3" s="2">
        <v>1</v>
      </c>
      <c r="B3" s="395" t="s">
        <v>179</v>
      </c>
      <c r="C3" s="396"/>
      <c r="D3" s="392"/>
      <c r="E3" s="393"/>
      <c r="F3" s="394"/>
      <c r="G3" s="164" t="s">
        <v>377</v>
      </c>
      <c r="H3" s="309"/>
      <c r="I3" s="309"/>
      <c r="J3" s="309"/>
      <c r="K3" s="309"/>
      <c r="L3" s="309"/>
    </row>
    <row r="4" spans="1:13" ht="28.9" customHeight="1">
      <c r="A4" s="2">
        <v>2</v>
      </c>
      <c r="B4" s="395" t="s">
        <v>181</v>
      </c>
      <c r="C4" s="396"/>
      <c r="D4" s="397"/>
      <c r="E4" s="398"/>
      <c r="F4" s="399"/>
      <c r="G4" s="4" t="s">
        <v>378</v>
      </c>
      <c r="H4" s="309"/>
      <c r="I4" s="309"/>
      <c r="J4" s="309"/>
      <c r="K4" s="309"/>
      <c r="L4" s="309"/>
    </row>
    <row r="5" spans="1:13" ht="28.9" customHeight="1">
      <c r="A5" s="2">
        <v>3</v>
      </c>
      <c r="B5" s="395" t="s">
        <v>182</v>
      </c>
      <c r="C5" s="396"/>
      <c r="D5" s="400"/>
      <c r="E5" s="401"/>
      <c r="F5" s="402"/>
      <c r="G5" s="4" t="s">
        <v>379</v>
      </c>
      <c r="H5" s="309"/>
      <c r="I5" s="309"/>
      <c r="J5" s="309"/>
      <c r="K5" s="309"/>
      <c r="L5" s="309"/>
    </row>
    <row r="6" spans="1:13" ht="28.9" customHeight="1">
      <c r="A6" s="2">
        <v>4</v>
      </c>
      <c r="B6" s="395" t="s">
        <v>180</v>
      </c>
      <c r="C6" s="396"/>
      <c r="D6" s="400"/>
      <c r="E6" s="401"/>
      <c r="F6" s="402"/>
      <c r="G6" s="4" t="s">
        <v>380</v>
      </c>
      <c r="H6" s="309"/>
      <c r="I6" s="309"/>
      <c r="J6" s="309"/>
      <c r="K6" s="309"/>
      <c r="L6" s="309"/>
    </row>
    <row r="7" spans="1:13" ht="28.9" customHeight="1">
      <c r="B7" s="395" t="s">
        <v>281</v>
      </c>
      <c r="C7" s="396"/>
      <c r="D7" s="403"/>
      <c r="E7" s="404"/>
      <c r="F7" s="405"/>
      <c r="G7" s="4" t="s">
        <v>253</v>
      </c>
    </row>
    <row r="8" spans="1:13" ht="28.9" customHeight="1">
      <c r="B8" s="395" t="s">
        <v>178</v>
      </c>
      <c r="C8" s="396"/>
      <c r="D8" s="403"/>
      <c r="E8" s="404"/>
      <c r="F8" s="405"/>
      <c r="G8" s="4" t="s">
        <v>253</v>
      </c>
    </row>
    <row r="9" spans="1:13" ht="28.9" customHeight="1" thickBot="1">
      <c r="B9" s="395" t="s">
        <v>37</v>
      </c>
      <c r="C9" s="396"/>
      <c r="D9" s="389"/>
      <c r="E9" s="390"/>
      <c r="F9" s="391"/>
      <c r="G9" s="4" t="s">
        <v>254</v>
      </c>
      <c r="I9" s="3"/>
    </row>
    <row r="10" spans="1:13" ht="28.9" customHeight="1" thickBot="1">
      <c r="B10" s="406" t="s">
        <v>375</v>
      </c>
      <c r="C10" s="407"/>
      <c r="D10" s="389"/>
      <c r="E10" s="390"/>
      <c r="F10" s="391"/>
      <c r="G10" s="4" t="s">
        <v>376</v>
      </c>
      <c r="I10" s="3"/>
    </row>
    <row r="11" spans="1:13" ht="30" customHeight="1" thickBot="1">
      <c r="A11" s="148"/>
      <c r="B11" s="408" t="s">
        <v>374</v>
      </c>
      <c r="C11" s="409"/>
      <c r="D11" s="168">
        <v>0</v>
      </c>
      <c r="E11" s="169" t="s">
        <v>192</v>
      </c>
      <c r="F11" s="170" t="s">
        <v>396</v>
      </c>
      <c r="G11" s="148"/>
      <c r="H11" s="170"/>
      <c r="M11"/>
    </row>
    <row r="12" spans="1:13" ht="28.5" customHeight="1" thickBot="1">
      <c r="A12" s="148"/>
      <c r="B12" s="410" t="s">
        <v>174</v>
      </c>
      <c r="C12" s="411"/>
      <c r="D12" s="411"/>
      <c r="E12" s="411"/>
      <c r="F12" s="411"/>
      <c r="G12" s="411"/>
      <c r="H12" s="411"/>
      <c r="I12" s="412"/>
      <c r="M12"/>
    </row>
    <row r="13" spans="1:13" ht="28.5" customHeight="1" thickBot="1">
      <c r="A13" s="148"/>
      <c r="B13" s="386"/>
      <c r="C13" s="387"/>
      <c r="D13" s="387"/>
      <c r="E13" s="388"/>
      <c r="F13" s="387"/>
      <c r="G13" s="387"/>
      <c r="H13" s="387"/>
      <c r="I13" s="388"/>
      <c r="M13"/>
    </row>
    <row r="14" spans="1:13" ht="28.5" customHeight="1" thickBot="1">
      <c r="A14" s="148"/>
      <c r="B14" s="386"/>
      <c r="C14" s="387"/>
      <c r="D14" s="387"/>
      <c r="E14" s="388"/>
      <c r="F14" s="387"/>
      <c r="G14" s="387"/>
      <c r="H14" s="387"/>
      <c r="I14" s="388"/>
      <c r="M14"/>
    </row>
    <row r="15" spans="1:13">
      <c r="A15" s="148"/>
      <c r="B15" s="148"/>
      <c r="C15" s="148"/>
      <c r="D15" s="148"/>
      <c r="E15" s="148"/>
      <c r="F15" s="148"/>
      <c r="G15" s="148"/>
      <c r="H15" s="148"/>
      <c r="I15" s="148"/>
      <c r="J15" s="148"/>
      <c r="M15"/>
    </row>
    <row r="16" spans="1:13">
      <c r="A16" s="148"/>
      <c r="B16" s="148"/>
      <c r="C16" s="148"/>
      <c r="D16" s="148"/>
      <c r="E16" s="148"/>
      <c r="F16" s="148"/>
      <c r="G16" s="148"/>
      <c r="H16" s="148"/>
      <c r="I16" s="148"/>
      <c r="J16" s="148"/>
      <c r="M16"/>
    </row>
    <row r="17" spans="1:13">
      <c r="A17" s="148"/>
      <c r="B17" s="148"/>
      <c r="C17" s="148"/>
      <c r="D17" s="148"/>
      <c r="E17" s="148"/>
      <c r="F17" s="148"/>
      <c r="G17" s="148"/>
      <c r="H17" s="148"/>
      <c r="I17" s="148"/>
      <c r="J17" s="148"/>
      <c r="M17"/>
    </row>
    <row r="18" spans="1:13">
      <c r="A18" s="148"/>
      <c r="B18" s="148"/>
      <c r="C18" s="148"/>
      <c r="D18" s="148"/>
      <c r="E18" s="148"/>
      <c r="F18" s="148"/>
      <c r="G18" s="148"/>
      <c r="H18" s="148"/>
      <c r="I18" s="148"/>
      <c r="J18" s="148"/>
      <c r="M18"/>
    </row>
    <row r="19" spans="1:13">
      <c r="A19" s="148"/>
      <c r="B19" s="148"/>
      <c r="C19" s="148"/>
      <c r="D19" s="148"/>
      <c r="E19" s="148"/>
      <c r="F19" s="148"/>
      <c r="G19" s="148"/>
      <c r="H19" s="148"/>
      <c r="I19" s="148"/>
      <c r="J19" s="148"/>
      <c r="M19"/>
    </row>
    <row r="20" spans="1:13">
      <c r="A20" s="148"/>
      <c r="B20" s="148"/>
      <c r="C20" s="148"/>
      <c r="D20" s="148"/>
      <c r="E20" s="148"/>
      <c r="F20" s="148"/>
      <c r="G20" s="148"/>
      <c r="H20" s="148"/>
      <c r="I20" s="148"/>
      <c r="J20" s="148"/>
      <c r="M20"/>
    </row>
    <row r="21" spans="1:13">
      <c r="A21" s="148"/>
      <c r="B21" s="148"/>
      <c r="C21" s="148"/>
      <c r="D21" s="148"/>
      <c r="E21" s="148"/>
      <c r="F21" s="148"/>
      <c r="G21" s="148"/>
      <c r="H21" s="148"/>
      <c r="I21" s="148"/>
      <c r="J21" s="148"/>
      <c r="M21"/>
    </row>
    <row r="22" spans="1:13">
      <c r="A22" s="148"/>
      <c r="B22" s="148"/>
      <c r="C22" s="148"/>
      <c r="D22" s="148"/>
      <c r="E22" s="148"/>
      <c r="F22" s="148"/>
      <c r="G22" s="148"/>
      <c r="H22" s="148"/>
      <c r="I22" s="148"/>
      <c r="J22" s="148"/>
      <c r="M22"/>
    </row>
    <row r="23" spans="1:13">
      <c r="A23" s="148"/>
      <c r="B23" s="148"/>
      <c r="C23" s="148"/>
      <c r="D23" s="148"/>
      <c r="E23" s="148"/>
      <c r="F23" s="148"/>
      <c r="G23" s="148"/>
      <c r="H23" s="148"/>
      <c r="I23" s="148"/>
      <c r="J23" s="148"/>
      <c r="M23"/>
    </row>
    <row r="24" spans="1:13">
      <c r="A24" s="148"/>
      <c r="B24" s="148"/>
      <c r="C24" s="148"/>
      <c r="D24" s="148"/>
      <c r="E24" s="148"/>
      <c r="F24" s="148"/>
      <c r="G24" s="148"/>
      <c r="H24" s="148"/>
      <c r="I24" s="148"/>
      <c r="J24" s="148"/>
      <c r="M24"/>
    </row>
    <row r="25" spans="1:13">
      <c r="A25" s="148"/>
      <c r="B25" s="148"/>
      <c r="C25" s="148"/>
      <c r="D25" s="148"/>
      <c r="E25" s="148"/>
      <c r="F25" s="148"/>
      <c r="G25" s="148"/>
      <c r="H25" s="148"/>
      <c r="I25" s="148"/>
      <c r="J25" s="148"/>
      <c r="M25"/>
    </row>
    <row r="26" spans="1:13">
      <c r="A26" s="148"/>
      <c r="B26" s="148"/>
      <c r="C26" s="148"/>
      <c r="D26" s="148"/>
      <c r="E26" s="148"/>
      <c r="F26" s="148"/>
      <c r="G26" s="148"/>
      <c r="H26" s="148"/>
      <c r="I26" s="148"/>
      <c r="J26" s="148"/>
      <c r="M26"/>
    </row>
    <row r="27" spans="1:13">
      <c r="A27" s="148"/>
      <c r="B27" s="148"/>
      <c r="C27" s="148"/>
      <c r="D27" s="148"/>
      <c r="E27" s="148"/>
      <c r="F27" s="148"/>
      <c r="G27" s="148"/>
      <c r="H27" s="148"/>
      <c r="I27" s="148"/>
      <c r="J27" s="148"/>
      <c r="M27"/>
    </row>
    <row r="28" spans="1:13">
      <c r="A28" s="148"/>
      <c r="B28" s="148"/>
      <c r="C28" s="148"/>
      <c r="D28" s="148"/>
      <c r="E28" s="148"/>
      <c r="F28" s="148"/>
      <c r="G28" s="148"/>
      <c r="H28" s="148"/>
      <c r="I28" s="148"/>
      <c r="J28" s="148"/>
      <c r="M28"/>
    </row>
    <row r="29" spans="1:13">
      <c r="A29" s="148"/>
      <c r="B29" s="148"/>
      <c r="C29" s="148"/>
      <c r="D29" s="148"/>
      <c r="E29" s="148"/>
      <c r="F29" s="148"/>
      <c r="G29" s="148"/>
      <c r="H29" s="148"/>
      <c r="I29" s="148"/>
      <c r="J29" s="148"/>
      <c r="M29"/>
    </row>
    <row r="30" spans="1:13">
      <c r="A30" s="148"/>
      <c r="B30" s="148"/>
      <c r="C30" s="148"/>
      <c r="D30" s="148"/>
      <c r="E30" s="148"/>
      <c r="F30" s="148"/>
      <c r="G30" s="148"/>
      <c r="H30" s="148"/>
      <c r="I30" s="148"/>
      <c r="J30" s="148"/>
      <c r="M30"/>
    </row>
    <row r="31" spans="1:13">
      <c r="A31" s="148"/>
      <c r="B31" s="148"/>
      <c r="C31" s="148"/>
      <c r="D31" s="148"/>
      <c r="E31" s="148"/>
      <c r="F31" s="148"/>
      <c r="G31" s="148"/>
      <c r="H31" s="148"/>
      <c r="I31" s="148"/>
      <c r="J31" s="148"/>
      <c r="M31"/>
    </row>
    <row r="32" spans="1:13">
      <c r="A32" s="148"/>
      <c r="B32" s="148"/>
      <c r="C32" s="148"/>
      <c r="D32" s="148"/>
      <c r="E32" s="148"/>
      <c r="F32" s="148"/>
      <c r="G32" s="148"/>
      <c r="H32" s="148"/>
      <c r="I32" s="148"/>
      <c r="J32" s="148"/>
      <c r="M32"/>
    </row>
    <row r="33" spans="1:13">
      <c r="A33" s="148"/>
      <c r="B33" s="148"/>
      <c r="C33" s="148"/>
      <c r="D33" s="148"/>
      <c r="E33" s="148"/>
      <c r="F33" s="148"/>
      <c r="G33" s="148"/>
      <c r="H33" s="148"/>
      <c r="I33" s="148"/>
      <c r="J33" s="148"/>
      <c r="M33"/>
    </row>
    <row r="34" spans="1:13">
      <c r="A34" s="148"/>
      <c r="B34" s="148"/>
      <c r="C34" s="148"/>
      <c r="D34" s="148"/>
      <c r="E34" s="148"/>
      <c r="F34" s="148"/>
      <c r="G34" s="148"/>
      <c r="H34" s="148"/>
      <c r="I34" s="148"/>
      <c r="J34" s="148"/>
      <c r="M34"/>
    </row>
    <row r="35" spans="1:13">
      <c r="A35" s="148"/>
      <c r="B35" s="148"/>
      <c r="C35" s="148"/>
      <c r="D35" s="148"/>
      <c r="E35" s="148"/>
      <c r="F35" s="148"/>
      <c r="G35" s="148"/>
      <c r="H35" s="148"/>
      <c r="I35" s="148"/>
      <c r="J35" s="148"/>
      <c r="M35"/>
    </row>
    <row r="36" spans="1:13">
      <c r="A36" s="148"/>
      <c r="B36" s="148"/>
      <c r="C36" s="148"/>
      <c r="D36" s="148"/>
      <c r="E36" s="148"/>
      <c r="F36" s="148"/>
      <c r="G36" s="148"/>
      <c r="H36" s="148"/>
      <c r="I36" s="148"/>
      <c r="J36" s="148"/>
      <c r="M36"/>
    </row>
    <row r="37" spans="1:13">
      <c r="A37" s="148"/>
      <c r="B37" s="148"/>
      <c r="C37" s="148"/>
      <c r="D37" s="148"/>
      <c r="E37" s="148"/>
      <c r="F37" s="148"/>
      <c r="G37" s="148"/>
      <c r="H37" s="148"/>
      <c r="M37"/>
    </row>
    <row r="38" spans="1:13">
      <c r="A38" s="148"/>
      <c r="B38" s="148"/>
      <c r="C38" s="148"/>
      <c r="D38" s="148"/>
      <c r="E38" s="148"/>
      <c r="F38" s="148"/>
      <c r="G38" s="148"/>
      <c r="H38" s="148"/>
      <c r="M38"/>
    </row>
    <row r="39" spans="1:13">
      <c r="A39" s="148"/>
      <c r="B39" s="148"/>
      <c r="C39" s="148"/>
      <c r="D39" s="148"/>
      <c r="E39" s="148"/>
      <c r="F39" s="148"/>
      <c r="G39" s="148"/>
      <c r="H39" s="148"/>
      <c r="M39"/>
    </row>
    <row r="40" spans="1:13">
      <c r="A40" s="148"/>
      <c r="B40" s="148"/>
      <c r="C40" s="148"/>
      <c r="D40" s="148"/>
      <c r="E40" s="148"/>
      <c r="F40" s="148"/>
      <c r="G40" s="148"/>
      <c r="H40" s="148"/>
      <c r="M40"/>
    </row>
    <row r="41" spans="1:13">
      <c r="A41" s="148"/>
      <c r="B41" s="148"/>
      <c r="C41" s="148"/>
      <c r="D41" s="148"/>
      <c r="E41" s="148"/>
      <c r="F41" s="148"/>
      <c r="G41" s="148"/>
      <c r="H41" s="148"/>
      <c r="M41"/>
    </row>
    <row r="42" spans="1:13">
      <c r="A42" s="148"/>
      <c r="B42" s="148"/>
      <c r="C42" s="148"/>
      <c r="D42" s="148"/>
      <c r="E42" s="148"/>
      <c r="F42" s="148"/>
      <c r="G42" s="148"/>
      <c r="H42" s="148"/>
      <c r="M42"/>
    </row>
    <row r="43" spans="1:13">
      <c r="A43" s="148"/>
      <c r="B43" s="148"/>
      <c r="C43" s="148"/>
      <c r="D43" s="148"/>
      <c r="E43" s="148"/>
      <c r="F43" s="148"/>
      <c r="G43" s="148"/>
      <c r="H43" s="148"/>
      <c r="M43"/>
    </row>
    <row r="44" spans="1:13">
      <c r="A44" s="148"/>
      <c r="B44" s="148"/>
      <c r="C44" s="148"/>
      <c r="D44" s="148"/>
      <c r="E44" s="148"/>
      <c r="F44" s="148"/>
      <c r="G44" s="148"/>
      <c r="H44" s="148"/>
      <c r="M44"/>
    </row>
    <row r="45" spans="1:13">
      <c r="A45" s="148"/>
      <c r="B45" s="148"/>
      <c r="C45" s="148"/>
      <c r="D45" s="148"/>
      <c r="E45" s="148"/>
      <c r="F45" s="148"/>
      <c r="G45" s="148"/>
      <c r="H45" s="148"/>
      <c r="M45"/>
    </row>
    <row r="46" spans="1:13">
      <c r="A46" s="148"/>
      <c r="B46" s="148"/>
      <c r="C46" s="148"/>
      <c r="D46" s="148"/>
      <c r="E46" s="148"/>
      <c r="F46" s="148"/>
      <c r="G46" s="148"/>
      <c r="H46" s="148"/>
      <c r="M46"/>
    </row>
    <row r="47" spans="1:13">
      <c r="A47" s="148"/>
      <c r="B47" s="148"/>
      <c r="C47" s="148"/>
      <c r="D47" s="148"/>
      <c r="E47" s="148"/>
      <c r="F47" s="148"/>
      <c r="G47" s="148"/>
      <c r="H47" s="148"/>
      <c r="M47"/>
    </row>
    <row r="48" spans="1:13">
      <c r="A48" s="148"/>
      <c r="B48" s="148"/>
      <c r="C48" s="148"/>
      <c r="D48" s="148"/>
      <c r="E48" s="148"/>
      <c r="F48" s="148"/>
      <c r="G48" s="148"/>
      <c r="H48" s="148"/>
      <c r="M48"/>
    </row>
    <row r="49" spans="1:13">
      <c r="A49" s="148"/>
      <c r="B49" s="148"/>
      <c r="C49" s="148"/>
      <c r="D49" s="148"/>
      <c r="E49" s="148"/>
      <c r="F49" s="148"/>
      <c r="G49" s="148"/>
      <c r="H49" s="148"/>
      <c r="M49"/>
    </row>
    <row r="50" spans="1:13">
      <c r="A50" s="148"/>
      <c r="B50" s="148"/>
      <c r="C50" s="148"/>
      <c r="D50" s="148"/>
      <c r="E50" s="148"/>
      <c r="F50" s="148"/>
      <c r="G50" s="148"/>
      <c r="H50" s="148"/>
      <c r="M50"/>
    </row>
    <row r="51" spans="1:13">
      <c r="A51" s="148"/>
      <c r="B51" s="148"/>
      <c r="C51" s="148"/>
      <c r="D51" s="148"/>
      <c r="E51" s="148"/>
      <c r="F51" s="148"/>
      <c r="G51" s="148"/>
      <c r="H51" s="148"/>
      <c r="M51"/>
    </row>
    <row r="52" spans="1:13">
      <c r="A52" s="148"/>
      <c r="B52" s="148"/>
      <c r="C52" s="148"/>
      <c r="D52" s="148"/>
      <c r="E52" s="148"/>
      <c r="F52" s="148"/>
      <c r="G52" s="148"/>
      <c r="H52" s="148"/>
      <c r="M52"/>
    </row>
    <row r="53" spans="1:13">
      <c r="A53" s="148"/>
      <c r="B53" s="148"/>
      <c r="C53" s="148"/>
      <c r="D53" s="148"/>
      <c r="E53" s="148"/>
      <c r="F53" s="148"/>
      <c r="G53" s="148"/>
      <c r="H53" s="148"/>
      <c r="M53"/>
    </row>
    <row r="54" spans="1:13">
      <c r="A54" s="148"/>
      <c r="B54" s="148"/>
      <c r="C54" s="148"/>
      <c r="D54" s="148"/>
      <c r="E54" s="148"/>
      <c r="F54" s="148"/>
      <c r="G54" s="148"/>
      <c r="H54" s="148"/>
      <c r="M54"/>
    </row>
    <row r="55" spans="1:13">
      <c r="A55" s="148"/>
      <c r="B55" s="148"/>
      <c r="C55" s="148"/>
      <c r="D55" s="148"/>
      <c r="E55" s="148"/>
      <c r="F55" s="148"/>
      <c r="G55" s="148"/>
      <c r="H55" s="148"/>
      <c r="M55"/>
    </row>
    <row r="56" spans="1:13">
      <c r="A56" s="148"/>
      <c r="B56" s="148"/>
      <c r="C56" s="148"/>
      <c r="D56" s="148"/>
      <c r="E56" s="148"/>
      <c r="F56" s="148"/>
      <c r="G56" s="148"/>
      <c r="H56" s="148"/>
      <c r="M56"/>
    </row>
    <row r="57" spans="1:13">
      <c r="A57" s="148"/>
      <c r="B57" s="148"/>
      <c r="C57" s="148"/>
      <c r="D57" s="148"/>
      <c r="E57" s="148"/>
      <c r="F57" s="148"/>
      <c r="G57" s="148"/>
      <c r="H57" s="148"/>
      <c r="M57"/>
    </row>
    <row r="58" spans="1:13">
      <c r="A58" s="148"/>
      <c r="B58" s="148"/>
      <c r="C58" s="148"/>
      <c r="D58" s="148"/>
      <c r="E58" s="148"/>
      <c r="F58" s="148"/>
      <c r="G58" s="148"/>
      <c r="H58" s="148"/>
      <c r="M58"/>
    </row>
    <row r="59" spans="1:13">
      <c r="A59" s="148"/>
      <c r="B59" s="148"/>
      <c r="C59" s="148"/>
      <c r="D59" s="148"/>
      <c r="E59" s="148"/>
      <c r="F59" s="148"/>
      <c r="G59" s="148"/>
      <c r="H59" s="148"/>
      <c r="M59"/>
    </row>
    <row r="60" spans="1:13">
      <c r="A60" s="148"/>
      <c r="B60" s="148"/>
      <c r="C60" s="148"/>
      <c r="D60" s="148"/>
      <c r="E60" s="148"/>
      <c r="F60" s="148"/>
      <c r="G60" s="148"/>
      <c r="H60" s="148"/>
      <c r="M60"/>
    </row>
    <row r="61" spans="1:13">
      <c r="A61" s="148"/>
      <c r="B61" s="148"/>
      <c r="C61" s="148"/>
      <c r="D61" s="148"/>
      <c r="E61" s="148"/>
      <c r="F61" s="148"/>
      <c r="G61" s="148"/>
      <c r="H61" s="148"/>
      <c r="M61"/>
    </row>
    <row r="62" spans="1:13">
      <c r="A62" s="148"/>
      <c r="B62" s="148"/>
      <c r="C62" s="148"/>
      <c r="D62" s="148"/>
      <c r="E62" s="148"/>
      <c r="F62" s="148"/>
      <c r="G62" s="148"/>
      <c r="H62" s="148"/>
      <c r="M62"/>
    </row>
    <row r="63" spans="1:13">
      <c r="A63" s="148"/>
      <c r="B63" s="148"/>
      <c r="C63" s="148"/>
      <c r="D63" s="148"/>
      <c r="E63" s="148"/>
      <c r="F63" s="148"/>
      <c r="G63" s="148"/>
      <c r="H63" s="148"/>
      <c r="M63"/>
    </row>
    <row r="64" spans="1:13">
      <c r="A64" s="148"/>
      <c r="B64" s="148"/>
      <c r="C64" s="148"/>
      <c r="D64" s="148"/>
      <c r="E64" s="148"/>
      <c r="F64" s="148"/>
      <c r="G64" s="148"/>
      <c r="H64" s="148"/>
    </row>
    <row r="65" spans="1:8">
      <c r="A65" s="148"/>
      <c r="B65" s="148"/>
      <c r="C65" s="148"/>
      <c r="D65" s="148"/>
      <c r="E65" s="148"/>
      <c r="F65" s="148"/>
      <c r="G65" s="148"/>
      <c r="H65" s="148"/>
    </row>
    <row r="66" spans="1:8">
      <c r="A66" s="148"/>
      <c r="B66" s="148"/>
      <c r="C66" s="148"/>
      <c r="D66" s="148"/>
      <c r="E66" s="148"/>
      <c r="F66" s="148"/>
      <c r="G66" s="148"/>
      <c r="H66" s="148"/>
    </row>
    <row r="67" spans="1:8">
      <c r="A67" s="148"/>
      <c r="B67" s="148"/>
      <c r="C67" s="148"/>
      <c r="D67" s="148"/>
      <c r="E67" s="148"/>
      <c r="F67" s="148"/>
      <c r="G67" s="148"/>
      <c r="H67" s="148"/>
    </row>
    <row r="68" spans="1:8">
      <c r="A68" s="148"/>
      <c r="B68" s="148"/>
      <c r="C68" s="148"/>
      <c r="D68" s="148"/>
      <c r="E68" s="148"/>
      <c r="F68" s="148"/>
      <c r="G68" s="148"/>
      <c r="H68" s="148"/>
    </row>
    <row r="69" spans="1:8">
      <c r="A69" s="148"/>
      <c r="B69" s="148"/>
      <c r="C69" s="148"/>
      <c r="D69" s="148"/>
      <c r="E69" s="148"/>
      <c r="F69" s="148"/>
      <c r="G69" s="148"/>
      <c r="H69" s="148"/>
    </row>
    <row r="70" spans="1:8">
      <c r="A70" s="148"/>
      <c r="B70" s="148"/>
      <c r="C70" s="148"/>
      <c r="D70" s="148"/>
      <c r="E70" s="148"/>
      <c r="F70" s="148"/>
      <c r="G70" s="148"/>
      <c r="H70" s="148"/>
    </row>
    <row r="71" spans="1:8">
      <c r="A71" s="148"/>
      <c r="B71" s="148"/>
      <c r="C71" s="148"/>
      <c r="D71" s="148"/>
      <c r="E71" s="148"/>
      <c r="F71" s="148"/>
      <c r="G71" s="148"/>
      <c r="H71" s="148"/>
    </row>
    <row r="72" spans="1:8">
      <c r="A72" s="148"/>
      <c r="B72" s="148"/>
      <c r="C72" s="148"/>
      <c r="D72" s="148"/>
      <c r="E72" s="148"/>
      <c r="F72" s="148"/>
      <c r="G72" s="148"/>
      <c r="H72" s="148"/>
    </row>
    <row r="73" spans="1:8">
      <c r="A73" s="148"/>
      <c r="B73" s="148"/>
      <c r="C73" s="148"/>
      <c r="D73" s="148"/>
      <c r="E73" s="148"/>
      <c r="F73" s="148"/>
      <c r="G73" s="148"/>
      <c r="H73" s="148"/>
    </row>
    <row r="74" spans="1:8">
      <c r="A74" s="148"/>
      <c r="B74" s="148"/>
      <c r="C74" s="148"/>
      <c r="D74" s="148"/>
      <c r="E74" s="148"/>
      <c r="F74" s="148"/>
      <c r="G74" s="148"/>
      <c r="H74" s="148"/>
    </row>
    <row r="75" spans="1:8">
      <c r="A75" s="148"/>
      <c r="B75" s="148"/>
      <c r="C75" s="148"/>
      <c r="D75" s="148"/>
      <c r="E75" s="148"/>
      <c r="F75" s="148"/>
      <c r="G75" s="148"/>
      <c r="H75" s="148"/>
    </row>
    <row r="76" spans="1:8">
      <c r="A76" s="148"/>
      <c r="B76" s="148"/>
      <c r="C76" s="148"/>
      <c r="D76" s="148"/>
      <c r="E76" s="148"/>
      <c r="F76" s="148"/>
      <c r="G76" s="148"/>
      <c r="H76" s="148"/>
    </row>
    <row r="77" spans="1:8">
      <c r="A77" s="148"/>
      <c r="B77" s="148"/>
      <c r="C77" s="148"/>
      <c r="D77" s="148"/>
      <c r="E77" s="148"/>
      <c r="F77" s="148"/>
      <c r="G77" s="148"/>
      <c r="H77" s="148"/>
    </row>
    <row r="78" spans="1:8">
      <c r="A78" s="148"/>
      <c r="B78" s="148"/>
      <c r="C78" s="148"/>
      <c r="D78" s="148"/>
      <c r="E78" s="148"/>
      <c r="F78" s="148"/>
      <c r="G78" s="148"/>
      <c r="H78" s="148"/>
    </row>
    <row r="79" spans="1:8">
      <c r="A79" s="148"/>
      <c r="B79" s="148"/>
      <c r="C79" s="148"/>
      <c r="D79" s="148"/>
      <c r="E79" s="148"/>
      <c r="F79" s="148"/>
      <c r="G79" s="148"/>
      <c r="H79" s="148"/>
    </row>
    <row r="80" spans="1:8">
      <c r="A80" s="148"/>
      <c r="B80" s="148"/>
      <c r="C80" s="148"/>
      <c r="D80" s="148"/>
      <c r="E80" s="148"/>
      <c r="F80" s="148"/>
      <c r="G80" s="148"/>
      <c r="H80" s="148"/>
    </row>
    <row r="81" spans="1:8">
      <c r="A81" s="148"/>
      <c r="B81" s="148"/>
      <c r="C81" s="148"/>
      <c r="D81" s="148"/>
      <c r="E81" s="148"/>
      <c r="F81" s="148"/>
      <c r="G81" s="148"/>
      <c r="H81" s="148"/>
    </row>
    <row r="82" spans="1:8">
      <c r="A82" s="148"/>
      <c r="B82" s="148"/>
      <c r="C82" s="148"/>
      <c r="D82" s="148"/>
      <c r="E82" s="148"/>
      <c r="F82" s="148"/>
      <c r="G82" s="148"/>
      <c r="H82" s="148"/>
    </row>
    <row r="83" spans="1:8">
      <c r="A83" s="148"/>
      <c r="B83" s="148"/>
      <c r="C83" s="148"/>
      <c r="D83" s="148"/>
      <c r="E83" s="148"/>
      <c r="F83" s="148"/>
      <c r="G83" s="148"/>
      <c r="H83" s="148"/>
    </row>
    <row r="84" spans="1:8">
      <c r="A84" s="148"/>
      <c r="B84" s="148"/>
      <c r="C84" s="148"/>
      <c r="D84" s="148"/>
      <c r="E84" s="148"/>
      <c r="F84" s="148"/>
      <c r="G84" s="148"/>
      <c r="H84" s="148"/>
    </row>
    <row r="85" spans="1:8">
      <c r="A85" s="148"/>
      <c r="B85" s="148"/>
      <c r="C85" s="148"/>
      <c r="D85" s="148"/>
      <c r="E85" s="148"/>
      <c r="F85" s="148"/>
      <c r="G85" s="148"/>
      <c r="H85" s="148"/>
    </row>
    <row r="86" spans="1:8">
      <c r="A86" s="148"/>
      <c r="B86" s="148"/>
      <c r="C86" s="148"/>
      <c r="D86" s="148"/>
      <c r="E86" s="148"/>
      <c r="F86" s="148"/>
      <c r="G86" s="148"/>
      <c r="H86" s="148"/>
    </row>
    <row r="87" spans="1:8">
      <c r="A87" s="148"/>
      <c r="B87" s="148"/>
      <c r="C87" s="148"/>
      <c r="D87" s="148"/>
      <c r="E87" s="148"/>
      <c r="F87" s="148"/>
      <c r="G87" s="148"/>
      <c r="H87" s="148"/>
    </row>
    <row r="88" spans="1:8">
      <c r="A88" s="148"/>
      <c r="B88" s="148"/>
      <c r="C88" s="148"/>
      <c r="D88" s="148"/>
      <c r="E88" s="148"/>
      <c r="F88" s="148"/>
      <c r="G88" s="148"/>
      <c r="H88" s="148"/>
    </row>
    <row r="89" spans="1:8">
      <c r="A89" s="148"/>
      <c r="B89" s="148"/>
      <c r="C89" s="148"/>
      <c r="D89" s="148"/>
      <c r="E89" s="148"/>
      <c r="F89" s="148"/>
      <c r="G89" s="148"/>
      <c r="H89" s="148"/>
    </row>
    <row r="90" spans="1:8">
      <c r="A90" s="148"/>
      <c r="B90" s="148"/>
      <c r="C90" s="148"/>
      <c r="D90" s="148"/>
      <c r="E90" s="148"/>
      <c r="F90" s="148"/>
      <c r="G90" s="148"/>
      <c r="H90" s="148"/>
    </row>
    <row r="91" spans="1:8">
      <c r="A91" s="148"/>
      <c r="B91" s="148"/>
      <c r="C91" s="148"/>
      <c r="D91" s="148"/>
      <c r="E91" s="148"/>
      <c r="F91" s="148"/>
      <c r="G91" s="148"/>
      <c r="H91" s="148"/>
    </row>
    <row r="92" spans="1:8">
      <c r="A92" s="148"/>
      <c r="B92" s="148"/>
      <c r="C92" s="148"/>
      <c r="D92" s="148"/>
      <c r="E92" s="148"/>
      <c r="F92" s="148"/>
      <c r="G92" s="148"/>
      <c r="H92" s="148"/>
    </row>
    <row r="93" spans="1:8">
      <c r="A93" s="148"/>
      <c r="B93" s="148"/>
      <c r="C93" s="148"/>
      <c r="D93" s="148"/>
      <c r="E93" s="148"/>
      <c r="F93" s="148"/>
      <c r="G93" s="148"/>
      <c r="H93" s="148"/>
    </row>
    <row r="94" spans="1:8">
      <c r="A94" s="148"/>
      <c r="B94" s="148"/>
      <c r="C94" s="148"/>
      <c r="D94" s="148"/>
      <c r="E94" s="148"/>
      <c r="F94" s="148"/>
      <c r="G94" s="148"/>
      <c r="H94" s="148"/>
    </row>
    <row r="95" spans="1:8">
      <c r="A95" s="148"/>
      <c r="B95" s="148"/>
      <c r="C95" s="148"/>
      <c r="D95" s="148"/>
      <c r="E95" s="148"/>
      <c r="F95" s="148"/>
      <c r="G95" s="148"/>
      <c r="H95" s="148"/>
    </row>
    <row r="96" spans="1:8">
      <c r="A96" s="148"/>
      <c r="B96" s="148"/>
      <c r="C96" s="148"/>
      <c r="D96" s="148"/>
      <c r="E96" s="148"/>
      <c r="F96" s="148"/>
      <c r="G96" s="148"/>
      <c r="H96" s="148"/>
    </row>
    <row r="97" spans="1:8">
      <c r="A97" s="148"/>
      <c r="B97" s="148"/>
      <c r="C97" s="148"/>
      <c r="D97" s="148"/>
      <c r="E97" s="148"/>
      <c r="F97" s="148"/>
      <c r="G97" s="148"/>
      <c r="H97" s="148"/>
    </row>
    <row r="98" spans="1:8">
      <c r="A98" s="148"/>
      <c r="B98" s="148"/>
      <c r="C98" s="148"/>
      <c r="D98" s="148"/>
      <c r="E98" s="148"/>
      <c r="F98" s="148"/>
      <c r="G98" s="148"/>
      <c r="H98" s="148"/>
    </row>
    <row r="99" spans="1:8">
      <c r="A99" s="148"/>
      <c r="B99" s="148"/>
      <c r="C99" s="148"/>
      <c r="D99" s="148"/>
      <c r="E99" s="148"/>
      <c r="F99" s="148"/>
      <c r="G99" s="148"/>
      <c r="H99" s="148"/>
    </row>
    <row r="100" spans="1:8">
      <c r="A100" s="148"/>
      <c r="B100" s="148"/>
      <c r="C100" s="148"/>
      <c r="D100" s="148"/>
      <c r="E100" s="148"/>
      <c r="F100" s="148"/>
      <c r="G100" s="148"/>
      <c r="H100" s="148"/>
    </row>
    <row r="101" spans="1:8">
      <c r="A101" s="148"/>
      <c r="B101" s="148"/>
      <c r="C101" s="148"/>
      <c r="D101" s="148"/>
      <c r="E101" s="148"/>
      <c r="F101" s="148"/>
      <c r="G101" s="148"/>
      <c r="H101" s="148"/>
    </row>
    <row r="102" spans="1:8">
      <c r="A102" s="148"/>
      <c r="B102" s="148"/>
      <c r="C102" s="148"/>
      <c r="D102" s="148"/>
      <c r="E102" s="148"/>
      <c r="F102" s="148"/>
      <c r="G102" s="148"/>
      <c r="H102" s="148"/>
    </row>
    <row r="103" spans="1:8">
      <c r="A103" s="148"/>
      <c r="B103" s="148"/>
      <c r="C103" s="148"/>
      <c r="D103" s="148"/>
      <c r="E103" s="148"/>
      <c r="F103" s="148"/>
      <c r="G103" s="148"/>
      <c r="H103" s="148"/>
    </row>
    <row r="104" spans="1:8">
      <c r="A104" s="148"/>
      <c r="B104" s="148"/>
      <c r="C104" s="148"/>
      <c r="D104" s="148"/>
      <c r="E104" s="148"/>
      <c r="F104" s="148"/>
      <c r="G104" s="148"/>
      <c r="H104" s="148"/>
    </row>
    <row r="105" spans="1:8">
      <c r="A105" s="148"/>
      <c r="B105" s="148"/>
      <c r="C105" s="148"/>
      <c r="D105" s="148"/>
      <c r="E105" s="148"/>
      <c r="F105" s="148"/>
      <c r="G105" s="148"/>
      <c r="H105" s="148"/>
    </row>
    <row r="106" spans="1:8">
      <c r="A106" s="148"/>
      <c r="B106" s="148"/>
      <c r="C106" s="148"/>
      <c r="D106" s="148"/>
      <c r="E106" s="148"/>
      <c r="F106" s="148"/>
      <c r="G106" s="148"/>
      <c r="H106" s="148"/>
    </row>
    <row r="107" spans="1:8">
      <c r="A107" s="148"/>
      <c r="B107" s="148"/>
      <c r="C107" s="148"/>
      <c r="D107" s="148"/>
      <c r="E107" s="148"/>
      <c r="F107" s="148"/>
      <c r="G107" s="148"/>
      <c r="H107" s="148"/>
    </row>
    <row r="108" spans="1:8">
      <c r="A108" s="148"/>
      <c r="B108" s="148"/>
      <c r="C108" s="148"/>
      <c r="D108" s="148"/>
      <c r="E108" s="148"/>
      <c r="F108" s="148"/>
      <c r="G108" s="148"/>
      <c r="H108" s="148"/>
    </row>
    <row r="109" spans="1:8">
      <c r="A109" s="148"/>
      <c r="B109" s="148"/>
      <c r="C109" s="148"/>
      <c r="D109" s="148"/>
      <c r="E109" s="148"/>
      <c r="F109" s="148"/>
      <c r="G109" s="148"/>
      <c r="H109" s="148"/>
    </row>
    <row r="110" spans="1:8">
      <c r="A110" s="148"/>
      <c r="B110" s="148"/>
      <c r="C110" s="148"/>
      <c r="D110" s="148"/>
      <c r="E110" s="148"/>
      <c r="F110" s="148"/>
      <c r="G110" s="148"/>
      <c r="H110" s="148"/>
    </row>
    <row r="111" spans="1:8">
      <c r="A111" s="148"/>
      <c r="B111" s="148"/>
      <c r="C111" s="148"/>
      <c r="D111" s="148"/>
      <c r="E111" s="148"/>
      <c r="F111" s="148"/>
      <c r="G111" s="148"/>
      <c r="H111" s="148"/>
    </row>
    <row r="112" spans="1:8">
      <c r="A112" s="148"/>
      <c r="B112" s="148"/>
      <c r="C112" s="148"/>
      <c r="D112" s="148"/>
      <c r="E112" s="148"/>
      <c r="F112" s="148"/>
      <c r="G112" s="148"/>
      <c r="H112" s="148"/>
    </row>
    <row r="113" spans="1:8">
      <c r="A113" s="148"/>
      <c r="B113" s="148"/>
      <c r="C113" s="148"/>
      <c r="D113" s="148"/>
      <c r="E113" s="148"/>
      <c r="F113" s="148"/>
      <c r="G113" s="148"/>
      <c r="H113" s="148"/>
    </row>
    <row r="114" spans="1:8">
      <c r="A114" s="148"/>
      <c r="B114" s="148"/>
      <c r="C114" s="148"/>
      <c r="D114" s="148"/>
      <c r="E114" s="148"/>
      <c r="F114" s="148"/>
      <c r="G114" s="148"/>
      <c r="H114" s="148"/>
    </row>
    <row r="115" spans="1:8">
      <c r="A115" s="148"/>
      <c r="B115" s="148"/>
      <c r="C115" s="148"/>
      <c r="D115" s="148"/>
      <c r="E115" s="148"/>
      <c r="F115" s="148"/>
      <c r="G115" s="148"/>
      <c r="H115" s="148"/>
    </row>
    <row r="116" spans="1:8">
      <c r="A116" s="148"/>
      <c r="B116" s="148"/>
      <c r="C116" s="148"/>
      <c r="D116" s="148"/>
      <c r="E116" s="148"/>
      <c r="F116" s="148"/>
      <c r="G116" s="148"/>
      <c r="H116" s="148"/>
    </row>
    <row r="117" spans="1:8">
      <c r="A117" s="148"/>
      <c r="B117" s="148"/>
      <c r="C117" s="148"/>
      <c r="D117" s="148"/>
      <c r="E117" s="148"/>
      <c r="F117" s="148"/>
      <c r="G117" s="148"/>
      <c r="H117" s="148"/>
    </row>
    <row r="118" spans="1:8">
      <c r="A118" s="148"/>
      <c r="B118" s="148"/>
      <c r="C118" s="148"/>
      <c r="D118" s="148"/>
      <c r="E118" s="148"/>
      <c r="F118" s="148"/>
      <c r="G118" s="148"/>
      <c r="H118" s="148"/>
    </row>
    <row r="119" spans="1:8">
      <c r="A119" s="148"/>
      <c r="B119" s="148"/>
      <c r="C119" s="148"/>
      <c r="D119" s="148"/>
      <c r="E119" s="148"/>
      <c r="F119" s="148"/>
      <c r="G119" s="148"/>
      <c r="H119" s="148"/>
    </row>
    <row r="120" spans="1:8">
      <c r="A120" s="148"/>
      <c r="B120" s="148"/>
      <c r="C120" s="148"/>
      <c r="D120" s="148"/>
      <c r="E120" s="148"/>
      <c r="F120" s="148"/>
      <c r="G120" s="148"/>
      <c r="H120" s="148"/>
    </row>
    <row r="121" spans="1:8">
      <c r="A121" s="148"/>
      <c r="B121" s="148"/>
      <c r="C121" s="148"/>
      <c r="D121" s="148"/>
      <c r="E121" s="148"/>
      <c r="F121" s="148"/>
      <c r="G121" s="148"/>
      <c r="H121" s="148"/>
    </row>
    <row r="122" spans="1:8">
      <c r="A122" s="148"/>
      <c r="B122" s="148"/>
      <c r="C122" s="148"/>
      <c r="D122" s="148"/>
      <c r="E122" s="148"/>
      <c r="F122" s="148"/>
      <c r="G122" s="148"/>
      <c r="H122" s="148"/>
    </row>
    <row r="123" spans="1:8">
      <c r="A123" s="148"/>
      <c r="B123" s="148"/>
      <c r="C123" s="148"/>
      <c r="D123" s="148"/>
      <c r="E123" s="148"/>
      <c r="F123" s="148"/>
      <c r="G123" s="148"/>
      <c r="H123" s="148"/>
    </row>
    <row r="124" spans="1:8">
      <c r="A124" s="148"/>
      <c r="B124" s="148"/>
      <c r="C124" s="148"/>
      <c r="D124" s="148"/>
      <c r="E124" s="148"/>
      <c r="F124" s="148"/>
      <c r="G124" s="148"/>
      <c r="H124" s="148"/>
    </row>
    <row r="125" spans="1:8">
      <c r="A125" s="148"/>
      <c r="B125" s="148"/>
      <c r="C125" s="148"/>
      <c r="D125" s="148"/>
      <c r="E125" s="148"/>
      <c r="F125" s="148"/>
      <c r="G125" s="148"/>
      <c r="H125" s="148"/>
    </row>
    <row r="126" spans="1:8">
      <c r="A126" s="148"/>
      <c r="B126" s="148"/>
      <c r="C126" s="148"/>
      <c r="D126" s="148"/>
      <c r="E126" s="148"/>
      <c r="F126" s="148"/>
      <c r="G126" s="148"/>
      <c r="H126" s="148"/>
    </row>
    <row r="127" spans="1:8">
      <c r="A127" s="148"/>
      <c r="B127" s="148"/>
      <c r="C127" s="148"/>
      <c r="D127" s="148"/>
      <c r="E127" s="148"/>
      <c r="F127" s="148"/>
      <c r="G127" s="148"/>
      <c r="H127" s="148"/>
    </row>
    <row r="128" spans="1:8">
      <c r="A128" s="148"/>
      <c r="B128" s="148"/>
      <c r="C128" s="148"/>
      <c r="D128" s="148"/>
      <c r="E128" s="148"/>
      <c r="F128" s="148"/>
      <c r="G128" s="148"/>
      <c r="H128" s="148"/>
    </row>
    <row r="129" spans="1:8">
      <c r="A129" s="148"/>
      <c r="B129" s="148"/>
      <c r="C129" s="148"/>
      <c r="D129" s="148"/>
      <c r="E129" s="148"/>
      <c r="F129" s="148"/>
      <c r="G129" s="148"/>
      <c r="H129" s="148"/>
    </row>
    <row r="130" spans="1:8">
      <c r="A130" s="148"/>
      <c r="B130" s="148"/>
      <c r="C130" s="148"/>
      <c r="D130" s="148"/>
      <c r="E130" s="148"/>
      <c r="F130" s="148"/>
      <c r="G130" s="148"/>
      <c r="H130" s="148"/>
    </row>
    <row r="131" spans="1:8">
      <c r="A131" s="148"/>
      <c r="B131" s="148"/>
      <c r="C131" s="148"/>
      <c r="D131" s="148"/>
      <c r="E131" s="148"/>
      <c r="F131" s="148"/>
      <c r="G131" s="148"/>
      <c r="H131" s="148"/>
    </row>
    <row r="132" spans="1:8">
      <c r="A132" s="148"/>
      <c r="B132" s="148"/>
      <c r="C132" s="148"/>
      <c r="D132" s="148"/>
      <c r="E132" s="148"/>
      <c r="F132" s="148"/>
      <c r="G132" s="148"/>
      <c r="H132" s="148"/>
    </row>
    <row r="133" spans="1:8">
      <c r="A133" s="148"/>
      <c r="B133" s="148"/>
      <c r="C133" s="148"/>
      <c r="D133" s="148"/>
      <c r="E133" s="148"/>
      <c r="F133" s="148"/>
      <c r="G133" s="148"/>
      <c r="H133" s="148"/>
    </row>
    <row r="134" spans="1:8">
      <c r="A134" s="148"/>
      <c r="B134" s="148"/>
      <c r="C134" s="148"/>
      <c r="D134" s="148"/>
      <c r="E134" s="148"/>
      <c r="F134" s="148"/>
      <c r="G134" s="148"/>
      <c r="H134" s="148"/>
    </row>
    <row r="135" spans="1:8">
      <c r="A135" s="148"/>
      <c r="B135" s="148"/>
      <c r="C135" s="148"/>
      <c r="D135" s="148"/>
      <c r="E135" s="148"/>
      <c r="F135" s="148"/>
      <c r="G135" s="148"/>
      <c r="H135" s="148"/>
    </row>
    <row r="136" spans="1:8">
      <c r="A136" s="148"/>
      <c r="B136" s="148"/>
      <c r="C136" s="148"/>
      <c r="D136" s="148"/>
      <c r="E136" s="148"/>
      <c r="F136" s="148"/>
      <c r="G136" s="148"/>
      <c r="H136" s="148"/>
    </row>
    <row r="137" spans="1:8">
      <c r="A137" s="148"/>
      <c r="B137" s="148"/>
      <c r="C137" s="148"/>
      <c r="D137" s="148"/>
      <c r="E137" s="148"/>
      <c r="F137" s="148"/>
      <c r="G137" s="148"/>
      <c r="H137" s="148"/>
    </row>
    <row r="138" spans="1:8">
      <c r="A138" s="148"/>
      <c r="B138" s="148"/>
      <c r="C138" s="148"/>
      <c r="D138" s="148"/>
      <c r="E138" s="148"/>
      <c r="F138" s="148"/>
      <c r="G138" s="148"/>
      <c r="H138" s="148"/>
    </row>
    <row r="139" spans="1:8">
      <c r="A139" s="148"/>
      <c r="B139" s="148"/>
      <c r="C139" s="148"/>
      <c r="D139" s="148"/>
      <c r="E139" s="148"/>
      <c r="F139" s="148"/>
      <c r="G139" s="148"/>
      <c r="H139" s="148"/>
    </row>
    <row r="140" spans="1:8">
      <c r="A140" s="148"/>
      <c r="B140" s="148"/>
      <c r="C140" s="148"/>
      <c r="D140" s="148"/>
      <c r="E140" s="148"/>
      <c r="F140" s="148"/>
      <c r="G140" s="148"/>
      <c r="H140" s="148"/>
    </row>
    <row r="141" spans="1:8">
      <c r="A141" s="148"/>
      <c r="B141" s="148"/>
      <c r="C141" s="148"/>
      <c r="D141" s="148"/>
      <c r="E141" s="148"/>
      <c r="F141" s="148"/>
      <c r="G141" s="148"/>
      <c r="H141" s="148"/>
    </row>
    <row r="142" spans="1:8">
      <c r="A142" s="148"/>
      <c r="B142" s="148"/>
      <c r="C142" s="148"/>
      <c r="D142" s="148"/>
      <c r="E142" s="148"/>
      <c r="F142" s="148"/>
      <c r="G142" s="148"/>
      <c r="H142" s="148"/>
    </row>
    <row r="143" spans="1:8">
      <c r="A143" s="148"/>
      <c r="B143" s="148"/>
      <c r="C143" s="148"/>
      <c r="D143" s="148"/>
      <c r="E143" s="148"/>
      <c r="F143" s="148"/>
      <c r="G143" s="148"/>
      <c r="H143" s="148"/>
    </row>
    <row r="144" spans="1:8">
      <c r="A144" s="148"/>
      <c r="B144" s="148"/>
      <c r="C144" s="148"/>
      <c r="D144" s="148"/>
      <c r="E144" s="148"/>
      <c r="F144" s="148"/>
      <c r="G144" s="148"/>
      <c r="H144" s="148"/>
    </row>
    <row r="145" spans="1:8">
      <c r="A145" s="148"/>
      <c r="B145" s="148"/>
      <c r="C145" s="148"/>
      <c r="D145" s="148"/>
      <c r="E145" s="148"/>
      <c r="F145" s="148"/>
      <c r="G145" s="148"/>
      <c r="H145" s="148"/>
    </row>
    <row r="146" spans="1:8">
      <c r="A146" s="148"/>
      <c r="B146" s="148"/>
      <c r="C146" s="148"/>
      <c r="D146" s="148"/>
      <c r="E146" s="148"/>
      <c r="F146" s="148"/>
      <c r="G146" s="148"/>
      <c r="H146" s="148"/>
    </row>
    <row r="147" spans="1:8">
      <c r="A147" s="148"/>
      <c r="B147" s="148"/>
      <c r="C147" s="148"/>
      <c r="D147" s="148"/>
      <c r="E147" s="148"/>
      <c r="F147" s="148"/>
      <c r="G147" s="148"/>
      <c r="H147" s="148"/>
    </row>
    <row r="148" spans="1:8">
      <c r="A148" s="148"/>
      <c r="B148" s="148"/>
      <c r="C148" s="148"/>
      <c r="D148" s="148"/>
      <c r="E148" s="148"/>
      <c r="F148" s="148"/>
      <c r="G148" s="148"/>
      <c r="H148" s="148"/>
    </row>
    <row r="149" spans="1:8">
      <c r="A149" s="148"/>
      <c r="B149" s="148"/>
      <c r="C149" s="148"/>
      <c r="D149" s="148"/>
      <c r="E149" s="148"/>
      <c r="F149" s="148"/>
      <c r="G149" s="148"/>
      <c r="H149" s="148"/>
    </row>
    <row r="150" spans="1:8">
      <c r="A150" s="148"/>
      <c r="B150" s="148"/>
      <c r="C150" s="148"/>
      <c r="D150" s="148"/>
      <c r="E150" s="148"/>
      <c r="F150" s="148"/>
      <c r="G150" s="148"/>
      <c r="H150" s="148"/>
    </row>
    <row r="151" spans="1:8">
      <c r="A151" s="148"/>
      <c r="B151" s="148"/>
      <c r="C151" s="148"/>
      <c r="D151" s="148"/>
      <c r="E151" s="148"/>
      <c r="F151" s="148"/>
      <c r="G151" s="148"/>
      <c r="H151" s="148"/>
    </row>
    <row r="152" spans="1:8">
      <c r="A152" s="148"/>
      <c r="B152" s="148"/>
      <c r="C152" s="148"/>
      <c r="D152" s="148"/>
      <c r="E152" s="148"/>
      <c r="F152" s="148"/>
      <c r="G152" s="148"/>
      <c r="H152" s="148"/>
    </row>
    <row r="153" spans="1:8">
      <c r="A153" s="148"/>
      <c r="B153" s="148"/>
      <c r="C153" s="148"/>
      <c r="D153" s="148"/>
      <c r="E153" s="148"/>
      <c r="F153" s="148"/>
      <c r="G153" s="148"/>
      <c r="H153" s="148"/>
    </row>
    <row r="154" spans="1:8">
      <c r="A154" s="148"/>
      <c r="B154" s="148"/>
      <c r="C154" s="148"/>
      <c r="D154" s="148"/>
      <c r="E154" s="148"/>
      <c r="F154" s="148"/>
      <c r="G154" s="148"/>
      <c r="H154" s="148"/>
    </row>
    <row r="155" spans="1:8">
      <c r="A155" s="148"/>
      <c r="B155" s="148"/>
      <c r="C155" s="148"/>
      <c r="D155" s="148"/>
      <c r="E155" s="148"/>
      <c r="F155" s="148"/>
      <c r="G155" s="148"/>
      <c r="H155" s="148"/>
    </row>
    <row r="156" spans="1:8">
      <c r="A156" s="148"/>
      <c r="B156" s="148"/>
      <c r="C156" s="148"/>
      <c r="D156" s="148"/>
      <c r="E156" s="148"/>
      <c r="F156" s="148"/>
      <c r="G156" s="148"/>
      <c r="H156" s="148"/>
    </row>
    <row r="157" spans="1:8">
      <c r="A157" s="148"/>
      <c r="B157" s="148"/>
      <c r="C157" s="148"/>
      <c r="D157" s="148"/>
      <c r="E157" s="148"/>
      <c r="F157" s="148"/>
      <c r="G157" s="148"/>
      <c r="H157" s="148"/>
    </row>
    <row r="158" spans="1:8">
      <c r="A158" s="148"/>
      <c r="B158" s="148"/>
      <c r="C158" s="148"/>
      <c r="D158" s="148"/>
      <c r="E158" s="148"/>
      <c r="F158" s="148"/>
      <c r="G158" s="148"/>
      <c r="H158" s="148"/>
    </row>
    <row r="159" spans="1:8">
      <c r="A159" s="148"/>
      <c r="B159" s="148"/>
      <c r="C159" s="148"/>
      <c r="D159" s="148"/>
      <c r="E159" s="148"/>
      <c r="F159" s="148"/>
      <c r="G159" s="148"/>
      <c r="H159" s="148"/>
    </row>
    <row r="160" spans="1:8">
      <c r="A160" s="148"/>
      <c r="B160" s="148"/>
      <c r="C160" s="148"/>
      <c r="D160" s="148"/>
      <c r="E160" s="148"/>
      <c r="F160" s="148"/>
      <c r="G160" s="148"/>
      <c r="H160" s="148"/>
    </row>
    <row r="161" spans="1:8">
      <c r="A161" s="148"/>
      <c r="B161" s="148"/>
      <c r="C161" s="148"/>
      <c r="D161" s="148"/>
      <c r="E161" s="148"/>
      <c r="F161" s="148"/>
      <c r="G161" s="148"/>
      <c r="H161" s="148"/>
    </row>
    <row r="162" spans="1:8">
      <c r="A162" s="148"/>
      <c r="B162" s="148"/>
      <c r="C162" s="148"/>
      <c r="D162" s="148"/>
      <c r="E162" s="148"/>
      <c r="F162" s="148"/>
      <c r="G162" s="148"/>
      <c r="H162" s="148"/>
    </row>
    <row r="163" spans="1:8">
      <c r="A163" s="148"/>
      <c r="B163" s="148"/>
      <c r="C163" s="148"/>
      <c r="D163" s="148"/>
      <c r="E163" s="148"/>
      <c r="F163" s="148"/>
      <c r="G163" s="148"/>
      <c r="H163" s="148"/>
    </row>
    <row r="164" spans="1:8">
      <c r="A164" s="148"/>
      <c r="B164" s="148"/>
      <c r="C164" s="148"/>
      <c r="D164" s="148"/>
      <c r="E164" s="148"/>
      <c r="F164" s="148"/>
      <c r="G164" s="148"/>
      <c r="H164" s="148"/>
    </row>
    <row r="165" spans="1:8">
      <c r="A165" s="148"/>
      <c r="B165" s="148"/>
      <c r="C165" s="148"/>
      <c r="D165" s="148"/>
      <c r="E165" s="148"/>
      <c r="F165" s="148"/>
      <c r="G165" s="148"/>
      <c r="H165" s="148"/>
    </row>
    <row r="166" spans="1:8">
      <c r="A166" s="148"/>
      <c r="B166" s="148"/>
      <c r="C166" s="148"/>
      <c r="D166" s="148"/>
      <c r="E166" s="148"/>
      <c r="F166" s="148"/>
      <c r="G166" s="148"/>
      <c r="H166" s="148"/>
    </row>
    <row r="167" spans="1:8">
      <c r="A167" s="148"/>
      <c r="B167" s="148"/>
      <c r="C167" s="148"/>
      <c r="D167" s="148"/>
      <c r="E167" s="148"/>
      <c r="F167" s="148"/>
      <c r="G167" s="148"/>
      <c r="H167" s="148"/>
    </row>
    <row r="168" spans="1:8">
      <c r="A168" s="148"/>
      <c r="B168" s="148"/>
      <c r="C168" s="148"/>
      <c r="D168" s="148"/>
      <c r="E168" s="148"/>
      <c r="F168" s="148"/>
      <c r="G168" s="148"/>
      <c r="H168" s="148"/>
    </row>
    <row r="169" spans="1:8">
      <c r="A169" s="148"/>
      <c r="B169" s="148"/>
      <c r="C169" s="148"/>
      <c r="D169" s="148"/>
      <c r="E169" s="148"/>
      <c r="F169" s="148"/>
      <c r="G169" s="148"/>
      <c r="H169" s="148"/>
    </row>
    <row r="170" spans="1:8">
      <c r="A170" s="148"/>
      <c r="B170" s="148"/>
      <c r="C170" s="148"/>
      <c r="D170" s="148"/>
      <c r="E170" s="148"/>
      <c r="F170" s="148"/>
      <c r="G170" s="148"/>
      <c r="H170" s="148"/>
    </row>
    <row r="171" spans="1:8">
      <c r="A171" s="148"/>
      <c r="B171" s="148"/>
      <c r="C171" s="148"/>
      <c r="D171" s="148"/>
      <c r="E171" s="148"/>
      <c r="F171" s="148"/>
      <c r="G171" s="148"/>
      <c r="H171" s="148"/>
    </row>
    <row r="172" spans="1:8">
      <c r="A172" s="148"/>
      <c r="B172" s="148"/>
      <c r="C172" s="148"/>
      <c r="D172" s="148"/>
      <c r="E172" s="148"/>
      <c r="F172" s="148"/>
      <c r="G172" s="148"/>
      <c r="H172" s="148"/>
    </row>
    <row r="173" spans="1:8">
      <c r="A173" s="148"/>
      <c r="B173" s="148"/>
      <c r="C173" s="148"/>
      <c r="D173" s="148"/>
      <c r="E173" s="148"/>
      <c r="F173" s="148"/>
      <c r="G173" s="148"/>
      <c r="H173" s="148"/>
    </row>
    <row r="174" spans="1:8">
      <c r="A174" s="148"/>
      <c r="B174" s="148"/>
      <c r="C174" s="148"/>
      <c r="D174" s="148"/>
      <c r="E174" s="148"/>
      <c r="F174" s="148"/>
      <c r="G174" s="148"/>
      <c r="H174" s="148"/>
    </row>
    <row r="175" spans="1:8">
      <c r="A175" s="148"/>
      <c r="B175" s="148"/>
      <c r="C175" s="148"/>
      <c r="D175" s="148"/>
      <c r="E175" s="148"/>
      <c r="F175" s="148"/>
      <c r="G175" s="148"/>
      <c r="H175" s="148"/>
    </row>
    <row r="176" spans="1:8">
      <c r="A176" s="148"/>
      <c r="B176" s="148"/>
      <c r="C176" s="148"/>
      <c r="D176" s="148"/>
      <c r="E176" s="148"/>
      <c r="F176" s="148"/>
      <c r="G176" s="148"/>
      <c r="H176" s="148"/>
    </row>
    <row r="177" spans="1:8">
      <c r="A177" s="148"/>
      <c r="B177" s="148"/>
      <c r="C177" s="148"/>
      <c r="D177" s="148"/>
      <c r="E177" s="148"/>
      <c r="F177" s="148"/>
      <c r="G177" s="148"/>
      <c r="H177" s="148"/>
    </row>
    <row r="178" spans="1:8">
      <c r="A178" s="148"/>
      <c r="B178" s="148"/>
      <c r="C178" s="148"/>
      <c r="D178" s="148"/>
      <c r="E178" s="148"/>
      <c r="F178" s="148"/>
      <c r="G178" s="148"/>
      <c r="H178" s="148"/>
    </row>
    <row r="179" spans="1:8">
      <c r="A179" s="148"/>
      <c r="B179" s="148"/>
      <c r="C179" s="148"/>
      <c r="D179" s="148"/>
      <c r="E179" s="148"/>
      <c r="F179" s="148"/>
      <c r="G179" s="148"/>
      <c r="H179" s="148"/>
    </row>
    <row r="180" spans="1:8">
      <c r="A180" s="148"/>
      <c r="B180" s="148"/>
      <c r="C180" s="148"/>
      <c r="D180" s="148"/>
      <c r="E180" s="148"/>
      <c r="F180" s="148"/>
      <c r="G180" s="148"/>
      <c r="H180" s="148"/>
    </row>
    <row r="181" spans="1:8">
      <c r="A181" s="148"/>
      <c r="B181" s="148"/>
      <c r="C181" s="148"/>
      <c r="D181" s="148"/>
      <c r="E181" s="148"/>
      <c r="F181" s="148"/>
      <c r="G181" s="148"/>
      <c r="H181" s="148"/>
    </row>
    <row r="182" spans="1:8">
      <c r="A182" s="148"/>
      <c r="B182" s="148"/>
      <c r="C182" s="148"/>
      <c r="D182" s="148"/>
      <c r="E182" s="148"/>
      <c r="F182" s="148"/>
      <c r="G182" s="148"/>
      <c r="H182" s="148"/>
    </row>
    <row r="183" spans="1:8">
      <c r="A183" s="148"/>
      <c r="B183" s="148"/>
      <c r="C183" s="148"/>
      <c r="D183" s="148"/>
      <c r="E183" s="148"/>
      <c r="F183" s="148"/>
      <c r="G183" s="148"/>
      <c r="H183" s="148"/>
    </row>
    <row r="184" spans="1:8">
      <c r="A184" s="148"/>
      <c r="B184" s="148"/>
      <c r="C184" s="148"/>
      <c r="D184" s="148"/>
      <c r="E184" s="148"/>
      <c r="F184" s="148"/>
      <c r="G184" s="148"/>
      <c r="H184" s="148"/>
    </row>
    <row r="185" spans="1:8">
      <c r="A185" s="148"/>
      <c r="B185" s="148"/>
      <c r="C185" s="148"/>
      <c r="D185" s="148"/>
      <c r="E185" s="148"/>
      <c r="F185" s="148"/>
      <c r="G185" s="148"/>
      <c r="H185" s="148"/>
    </row>
    <row r="186" spans="1:8">
      <c r="A186" s="148"/>
      <c r="B186" s="148"/>
      <c r="C186" s="148"/>
      <c r="D186" s="148"/>
      <c r="E186" s="148"/>
      <c r="F186" s="148"/>
      <c r="G186" s="148"/>
      <c r="H186" s="148"/>
    </row>
    <row r="187" spans="1:8">
      <c r="A187" s="148"/>
      <c r="B187" s="148"/>
      <c r="C187" s="148"/>
      <c r="D187" s="148"/>
      <c r="E187" s="148"/>
      <c r="F187" s="148"/>
      <c r="G187" s="148"/>
      <c r="H187" s="148"/>
    </row>
    <row r="188" spans="1:8">
      <c r="A188" s="148"/>
      <c r="B188" s="148"/>
      <c r="C188" s="148"/>
      <c r="D188" s="148"/>
      <c r="E188" s="148"/>
      <c r="F188" s="148"/>
      <c r="G188" s="148"/>
      <c r="H188" s="148"/>
    </row>
    <row r="189" spans="1:8">
      <c r="A189" s="148"/>
      <c r="B189" s="148"/>
      <c r="C189" s="148"/>
      <c r="D189" s="148"/>
      <c r="E189" s="148"/>
      <c r="F189" s="148"/>
      <c r="G189" s="148"/>
      <c r="H189" s="148"/>
    </row>
    <row r="190" spans="1:8">
      <c r="A190" s="148"/>
      <c r="B190" s="148"/>
      <c r="C190" s="148"/>
      <c r="D190" s="148"/>
      <c r="E190" s="148"/>
      <c r="F190" s="148"/>
      <c r="G190" s="148"/>
      <c r="H190" s="148"/>
    </row>
    <row r="191" spans="1:8">
      <c r="A191" s="148"/>
      <c r="B191" s="148"/>
      <c r="C191" s="148"/>
      <c r="D191" s="148"/>
      <c r="E191" s="148"/>
      <c r="F191" s="148"/>
      <c r="G191" s="148"/>
      <c r="H191" s="148"/>
    </row>
    <row r="192" spans="1:8">
      <c r="A192" s="148"/>
      <c r="B192" s="148"/>
      <c r="C192" s="148"/>
      <c r="D192" s="148"/>
      <c r="E192" s="148"/>
      <c r="F192" s="148"/>
      <c r="G192" s="148"/>
      <c r="H192" s="148"/>
    </row>
    <row r="193" spans="1:8">
      <c r="A193" s="148"/>
      <c r="B193" s="148"/>
      <c r="C193" s="148"/>
      <c r="D193" s="148"/>
      <c r="E193" s="148"/>
      <c r="F193" s="148"/>
      <c r="G193" s="148"/>
      <c r="H193" s="148"/>
    </row>
    <row r="194" spans="1:8">
      <c r="A194" s="148"/>
      <c r="B194" s="148"/>
      <c r="C194" s="148"/>
      <c r="D194" s="148"/>
      <c r="E194" s="148"/>
      <c r="F194" s="148"/>
      <c r="G194" s="148"/>
      <c r="H194" s="148"/>
    </row>
    <row r="195" spans="1:8">
      <c r="A195" s="148"/>
      <c r="B195" s="148"/>
      <c r="C195" s="148"/>
      <c r="D195" s="148"/>
      <c r="E195" s="148"/>
      <c r="F195" s="148"/>
      <c r="G195" s="148"/>
      <c r="H195" s="148"/>
    </row>
    <row r="196" spans="1:8">
      <c r="A196" s="148"/>
      <c r="B196" s="148"/>
      <c r="C196" s="148"/>
      <c r="D196" s="148"/>
      <c r="E196" s="148"/>
      <c r="F196" s="148"/>
      <c r="G196" s="148"/>
      <c r="H196" s="148"/>
    </row>
    <row r="197" spans="1:8">
      <c r="A197" s="148"/>
      <c r="B197" s="148"/>
      <c r="C197" s="148"/>
      <c r="D197" s="148"/>
      <c r="E197" s="148"/>
      <c r="F197" s="148"/>
      <c r="G197" s="148"/>
      <c r="H197" s="148"/>
    </row>
    <row r="198" spans="1:8">
      <c r="A198" s="148"/>
      <c r="B198" s="148"/>
      <c r="C198" s="148"/>
      <c r="D198" s="148"/>
      <c r="E198" s="148"/>
      <c r="F198" s="148"/>
      <c r="G198" s="148"/>
      <c r="H198" s="148"/>
    </row>
    <row r="199" spans="1:8">
      <c r="A199" s="148"/>
      <c r="B199" s="148"/>
      <c r="C199" s="148"/>
      <c r="D199" s="148"/>
      <c r="E199" s="148"/>
      <c r="F199" s="148"/>
      <c r="G199" s="148"/>
      <c r="H199" s="148"/>
    </row>
    <row r="200" spans="1:8">
      <c r="A200" s="148"/>
      <c r="B200" s="148"/>
      <c r="C200" s="148"/>
      <c r="D200" s="148"/>
      <c r="E200" s="148"/>
      <c r="F200" s="148"/>
      <c r="G200" s="148"/>
      <c r="H200" s="148"/>
    </row>
    <row r="201" spans="1:8">
      <c r="A201" s="148"/>
      <c r="B201" s="148"/>
      <c r="C201" s="148"/>
      <c r="D201" s="148"/>
      <c r="E201" s="148"/>
      <c r="F201" s="148"/>
      <c r="G201" s="148"/>
      <c r="H201" s="148"/>
    </row>
    <row r="202" spans="1:8">
      <c r="A202" s="148"/>
      <c r="B202" s="148"/>
      <c r="C202" s="148"/>
      <c r="D202" s="148"/>
      <c r="E202" s="148"/>
      <c r="F202" s="148"/>
      <c r="G202" s="148"/>
      <c r="H202" s="148"/>
    </row>
    <row r="203" spans="1:8">
      <c r="A203" s="148"/>
      <c r="B203" s="148"/>
      <c r="C203" s="148"/>
      <c r="D203" s="148"/>
      <c r="E203" s="148"/>
      <c r="F203" s="148"/>
      <c r="G203" s="148"/>
      <c r="H203" s="148"/>
    </row>
    <row r="204" spans="1:8">
      <c r="A204" s="148"/>
      <c r="B204" s="148"/>
      <c r="C204" s="148"/>
      <c r="D204" s="148"/>
      <c r="E204" s="148"/>
      <c r="F204" s="148"/>
      <c r="G204" s="148"/>
      <c r="H204" s="148"/>
    </row>
    <row r="205" spans="1:8">
      <c r="A205" s="148"/>
      <c r="B205" s="148"/>
      <c r="C205" s="148"/>
      <c r="D205" s="148"/>
      <c r="E205" s="148"/>
      <c r="F205" s="148"/>
      <c r="G205" s="148"/>
      <c r="H205" s="148"/>
    </row>
    <row r="206" spans="1:8">
      <c r="A206" s="148"/>
      <c r="B206" s="148"/>
      <c r="C206" s="148"/>
      <c r="D206" s="148"/>
      <c r="E206" s="148"/>
      <c r="F206" s="148"/>
      <c r="G206" s="148"/>
      <c r="H206" s="148"/>
    </row>
    <row r="207" spans="1:8">
      <c r="A207" s="148"/>
      <c r="B207" s="148"/>
      <c r="C207" s="148"/>
      <c r="D207" s="148"/>
      <c r="E207" s="148"/>
      <c r="F207" s="148"/>
      <c r="G207" s="148"/>
      <c r="H207" s="148"/>
    </row>
    <row r="208" spans="1:8">
      <c r="A208" s="148"/>
      <c r="B208" s="148"/>
      <c r="C208" s="148"/>
      <c r="D208" s="148"/>
      <c r="E208" s="148"/>
      <c r="F208" s="148"/>
      <c r="G208" s="148"/>
      <c r="H208" s="148"/>
    </row>
    <row r="209" spans="1:8">
      <c r="A209" s="148"/>
      <c r="B209" s="148"/>
      <c r="C209" s="148"/>
      <c r="D209" s="148"/>
      <c r="E209" s="148"/>
      <c r="F209" s="148"/>
      <c r="G209" s="148"/>
      <c r="H209" s="148"/>
    </row>
    <row r="210" spans="1:8">
      <c r="A210" s="148"/>
      <c r="B210" s="148"/>
      <c r="C210" s="148"/>
      <c r="D210" s="148"/>
      <c r="E210" s="148"/>
      <c r="F210" s="148"/>
      <c r="G210" s="148"/>
      <c r="H210" s="148"/>
    </row>
    <row r="211" spans="1:8">
      <c r="A211" s="148"/>
      <c r="B211" s="148"/>
      <c r="C211" s="148"/>
      <c r="D211" s="148"/>
      <c r="E211" s="148"/>
      <c r="F211" s="148"/>
      <c r="G211" s="148"/>
      <c r="H211" s="148"/>
    </row>
    <row r="212" spans="1:8">
      <c r="A212" s="148"/>
      <c r="B212" s="148"/>
      <c r="C212" s="148"/>
      <c r="D212" s="148"/>
      <c r="E212" s="148"/>
      <c r="F212" s="148"/>
      <c r="G212" s="148"/>
      <c r="H212" s="148"/>
    </row>
    <row r="213" spans="1:8">
      <c r="A213" s="148"/>
      <c r="B213" s="148"/>
      <c r="C213" s="148"/>
      <c r="D213" s="148"/>
      <c r="E213" s="148"/>
      <c r="F213" s="148"/>
      <c r="G213" s="148"/>
      <c r="H213" s="148"/>
    </row>
    <row r="214" spans="1:8">
      <c r="A214" s="148"/>
      <c r="B214" s="148"/>
      <c r="C214" s="148"/>
      <c r="D214" s="148"/>
      <c r="E214" s="148"/>
      <c r="F214" s="148"/>
      <c r="G214" s="148"/>
      <c r="H214" s="148"/>
    </row>
    <row r="215" spans="1:8">
      <c r="A215" s="148"/>
      <c r="B215" s="148"/>
      <c r="C215" s="148"/>
      <c r="D215" s="148"/>
      <c r="E215" s="148"/>
      <c r="F215" s="148"/>
      <c r="G215" s="148"/>
      <c r="H215" s="148"/>
    </row>
    <row r="216" spans="1:8">
      <c r="A216" s="148"/>
      <c r="B216" s="148"/>
      <c r="C216" s="148"/>
      <c r="D216" s="148"/>
      <c r="E216" s="148"/>
      <c r="F216" s="148"/>
      <c r="G216" s="148"/>
      <c r="H216" s="148"/>
    </row>
    <row r="217" spans="1:8">
      <c r="A217" s="148"/>
      <c r="B217" s="148"/>
      <c r="C217" s="148"/>
      <c r="D217" s="148"/>
      <c r="E217" s="148"/>
      <c r="F217" s="148"/>
      <c r="G217" s="148"/>
      <c r="H217" s="148"/>
    </row>
    <row r="218" spans="1:8">
      <c r="A218" s="148"/>
      <c r="B218" s="148"/>
      <c r="C218" s="148"/>
      <c r="D218" s="148"/>
      <c r="E218" s="148"/>
      <c r="F218" s="148"/>
      <c r="G218" s="148"/>
      <c r="H218" s="148"/>
    </row>
    <row r="219" spans="1:8">
      <c r="A219" s="148"/>
      <c r="B219" s="148"/>
      <c r="C219" s="148"/>
      <c r="D219" s="148"/>
      <c r="E219" s="148"/>
      <c r="F219" s="148"/>
      <c r="G219" s="148"/>
      <c r="H219" s="148"/>
    </row>
    <row r="220" spans="1:8">
      <c r="A220" s="148"/>
      <c r="B220" s="148"/>
      <c r="C220" s="148"/>
      <c r="D220" s="148"/>
      <c r="E220" s="148"/>
      <c r="F220" s="148"/>
      <c r="G220" s="148"/>
      <c r="H220" s="148"/>
    </row>
    <row r="221" spans="1:8">
      <c r="A221" s="148"/>
      <c r="B221" s="148"/>
      <c r="C221" s="148"/>
      <c r="D221" s="148"/>
      <c r="E221" s="148"/>
      <c r="F221" s="148"/>
      <c r="G221" s="148"/>
      <c r="H221" s="148"/>
    </row>
    <row r="222" spans="1:8">
      <c r="A222" s="148"/>
      <c r="B222" s="148"/>
      <c r="C222" s="148"/>
      <c r="D222" s="148"/>
      <c r="E222" s="148"/>
      <c r="F222" s="148"/>
      <c r="G222" s="148"/>
      <c r="H222" s="148"/>
    </row>
    <row r="223" spans="1:8">
      <c r="A223" s="148"/>
      <c r="B223" s="148"/>
      <c r="C223" s="148"/>
      <c r="D223" s="148"/>
      <c r="E223" s="148"/>
      <c r="F223" s="148"/>
      <c r="G223" s="148"/>
      <c r="H223" s="148"/>
    </row>
    <row r="224" spans="1:8">
      <c r="A224" s="148"/>
      <c r="B224" s="148"/>
      <c r="C224" s="148"/>
      <c r="D224" s="148"/>
      <c r="E224" s="148"/>
      <c r="F224" s="148"/>
    </row>
    <row r="225" spans="1:6">
      <c r="A225" s="148"/>
      <c r="B225" s="148"/>
      <c r="C225" s="148"/>
      <c r="D225" s="148"/>
      <c r="E225" s="148"/>
      <c r="F225" s="148"/>
    </row>
    <row r="226" spans="1:6">
      <c r="A226" s="148"/>
      <c r="B226" s="148"/>
      <c r="C226" s="148"/>
      <c r="D226" s="148"/>
      <c r="E226" s="148"/>
      <c r="F226" s="148"/>
    </row>
    <row r="227" spans="1:6">
      <c r="A227" s="148"/>
      <c r="B227" s="148"/>
      <c r="C227" s="148"/>
      <c r="D227" s="148"/>
      <c r="E227" s="148"/>
      <c r="F227" s="148"/>
    </row>
    <row r="228" spans="1:6">
      <c r="A228" s="148"/>
      <c r="B228" s="148"/>
      <c r="C228" s="148"/>
      <c r="D228" s="148"/>
    </row>
  </sheetData>
  <sheetProtection selectLockedCells="1"/>
  <mergeCells count="22">
    <mergeCell ref="B10:C10"/>
    <mergeCell ref="D10:F10"/>
    <mergeCell ref="B11:C11"/>
    <mergeCell ref="B12:I12"/>
    <mergeCell ref="B13:E13"/>
    <mergeCell ref="F13:I13"/>
    <mergeCell ref="B14:E14"/>
    <mergeCell ref="F14:I14"/>
    <mergeCell ref="D9:F9"/>
    <mergeCell ref="D3:F3"/>
    <mergeCell ref="B5:C5"/>
    <mergeCell ref="D4:F4"/>
    <mergeCell ref="D6:F6"/>
    <mergeCell ref="D7:F7"/>
    <mergeCell ref="B6:C6"/>
    <mergeCell ref="B7:C7"/>
    <mergeCell ref="B9:C9"/>
    <mergeCell ref="B3:C3"/>
    <mergeCell ref="B4:C4"/>
    <mergeCell ref="D5:F5"/>
    <mergeCell ref="B8:C8"/>
    <mergeCell ref="D8:F8"/>
  </mergeCells>
  <phoneticPr fontId="2"/>
  <dataValidations count="5">
    <dataValidation imeMode="on" allowBlank="1" showInputMessage="1" showErrorMessage="1" sqref="C3 C6:C10"/>
    <dataValidation imeMode="off" allowBlank="1" showInputMessage="1" showErrorMessage="1" sqref="D3:F3 D9:F9"/>
    <dataValidation imeMode="hiragana" allowBlank="1" showInputMessage="1" showErrorMessage="1" sqref="D7:F8"/>
    <dataValidation imeMode="halfKatakana" allowBlank="1" showInputMessage="1" showErrorMessage="1" sqref="D6:F6"/>
    <dataValidation type="custom" imeMode="off" allowBlank="1" showInputMessage="1" showErrorMessage="1" sqref="D10:F10">
      <formula1>EXACT(UPPER(D10),D10)</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sheetPr>
  <dimension ref="A1:AT105"/>
  <sheetViews>
    <sheetView zoomScaleNormal="100" workbookViewId="0">
      <pane ySplit="10" topLeftCell="A11" activePane="bottomLeft" state="frozen"/>
      <selection activeCell="E12" sqref="E12"/>
      <selection pane="bottomLeft" activeCell="B23" sqref="B23"/>
    </sheetView>
  </sheetViews>
  <sheetFormatPr defaultColWidth="9" defaultRowHeight="13.5"/>
  <cols>
    <col min="1" max="1" width="4.5" style="1" bestFit="1" customWidth="1"/>
    <col min="2" max="2" width="8.625" style="1" customWidth="1"/>
    <col min="3" max="4" width="17.5" style="1" customWidth="1"/>
    <col min="5" max="5" width="12.5" style="1" customWidth="1"/>
    <col min="6" max="7" width="5.5" style="1" bestFit="1" customWidth="1"/>
    <col min="8" max="8" width="4.5" style="1" hidden="1" customWidth="1"/>
    <col min="9" max="10" width="23" style="1" customWidth="1"/>
    <col min="11" max="11" width="4.5" style="1" hidden="1" customWidth="1"/>
    <col min="12" max="12" width="12.75" style="1" hidden="1" customWidth="1"/>
    <col min="13" max="13" width="9.5" style="1" hidden="1" customWidth="1"/>
    <col min="14" max="14" width="4.5" style="1" hidden="1" customWidth="1"/>
    <col min="15" max="15" width="12.75" style="1" hidden="1" customWidth="1"/>
    <col min="16" max="16" width="9.5" style="1" customWidth="1"/>
    <col min="17" max="17" width="3.5" style="1" hidden="1" customWidth="1"/>
    <col min="18" max="18" width="9" style="1"/>
    <col min="19" max="19" width="3.5" style="1" hidden="1" customWidth="1"/>
    <col min="20" max="20" width="0" style="1" hidden="1" customWidth="1"/>
    <col min="21" max="22" width="9" style="1"/>
    <col min="23" max="23" width="9" style="1" hidden="1" customWidth="1"/>
    <col min="24" max="24" width="13.875" style="2" hidden="1" customWidth="1"/>
    <col min="25" max="25" width="13.875" style="1" hidden="1" customWidth="1"/>
    <col min="26" max="26" width="9" style="1" hidden="1" customWidth="1"/>
    <col min="27" max="27" width="6.5" style="1" hidden="1" customWidth="1"/>
    <col min="28" max="29" width="16.125" style="1" hidden="1" customWidth="1"/>
    <col min="30" max="31" width="5.5" style="1" hidden="1" customWidth="1"/>
    <col min="32" max="32" width="9.5" style="5" hidden="1" customWidth="1"/>
    <col min="33" max="33" width="6.5" style="1" hidden="1" customWidth="1"/>
    <col min="34" max="35" width="16.125" style="1" hidden="1" customWidth="1"/>
    <col min="36" max="37" width="5.5" style="1" hidden="1" customWidth="1"/>
    <col min="38" max="38" width="9.5" style="1" hidden="1" customWidth="1"/>
    <col min="39" max="46" width="9" style="1" hidden="1" customWidth="1"/>
    <col min="47" max="63" width="9" style="1" customWidth="1"/>
    <col min="64" max="16384" width="9" style="1"/>
  </cols>
  <sheetData>
    <row r="1" spans="1:46" ht="17.25">
      <c r="A1" s="7" t="s">
        <v>79</v>
      </c>
      <c r="B1" s="7"/>
      <c r="D1" s="167" t="str">
        <f>IF(①団体情報入力!D5="","",①団体情報入力!D5)</f>
        <v/>
      </c>
    </row>
    <row r="2" spans="1:46" ht="32.25">
      <c r="A2" s="3"/>
      <c r="B2" s="3"/>
      <c r="C2" s="267" t="s">
        <v>227</v>
      </c>
      <c r="D2" s="16"/>
      <c r="E2" s="16"/>
      <c r="F2" s="16"/>
      <c r="G2" s="16"/>
      <c r="H2" s="16"/>
      <c r="I2" s="16"/>
      <c r="J2" s="16"/>
      <c r="K2" s="16"/>
      <c r="L2" s="16"/>
    </row>
    <row r="3" spans="1:46" ht="18.600000000000001" customHeight="1" thickBot="1">
      <c r="A3" s="3"/>
      <c r="B3" s="3"/>
      <c r="C3" s="268" t="s">
        <v>229</v>
      </c>
      <c r="D3" s="267"/>
      <c r="E3" s="267"/>
      <c r="F3" s="267"/>
      <c r="G3" s="267"/>
      <c r="H3" s="267"/>
      <c r="I3" s="267"/>
      <c r="J3" s="267"/>
      <c r="K3" s="16"/>
      <c r="L3" s="16"/>
      <c r="M3" s="75"/>
      <c r="N3" s="75"/>
      <c r="P3" s="415" t="s">
        <v>150</v>
      </c>
      <c r="Q3" s="415"/>
      <c r="R3" s="415"/>
      <c r="S3" s="415"/>
      <c r="T3" s="415"/>
    </row>
    <row r="4" spans="1:46" ht="18.600000000000001" customHeight="1">
      <c r="A4" s="3"/>
      <c r="B4" s="3"/>
      <c r="C4" s="268" t="s">
        <v>230</v>
      </c>
      <c r="D4" s="267"/>
      <c r="E4" s="267"/>
      <c r="F4" s="267"/>
      <c r="G4" s="267"/>
      <c r="H4" s="267"/>
      <c r="I4" s="267"/>
      <c r="J4" s="267"/>
      <c r="K4" s="16"/>
      <c r="L4" s="16"/>
      <c r="M4" s="75"/>
      <c r="N4" s="75"/>
      <c r="O4" s="75"/>
      <c r="P4" s="421"/>
      <c r="Q4" s="416" t="s">
        <v>151</v>
      </c>
      <c r="R4" s="425"/>
      <c r="S4" s="420" t="s">
        <v>152</v>
      </c>
      <c r="T4" s="417"/>
    </row>
    <row r="5" spans="1:46" ht="18.600000000000001" customHeight="1">
      <c r="A5" s="3"/>
      <c r="B5" s="3"/>
      <c r="C5" s="269" t="s">
        <v>231</v>
      </c>
      <c r="D5" s="267"/>
      <c r="E5" s="267"/>
      <c r="F5" s="267"/>
      <c r="G5" s="267"/>
      <c r="H5" s="267"/>
      <c r="I5" s="267"/>
      <c r="J5" s="267"/>
      <c r="K5" s="16"/>
      <c r="L5" s="16"/>
      <c r="M5" s="75"/>
      <c r="N5" s="75"/>
      <c r="O5" s="75"/>
      <c r="P5" s="422"/>
      <c r="Q5" s="25" t="s">
        <v>204</v>
      </c>
      <c r="R5" s="193" t="s">
        <v>208</v>
      </c>
      <c r="S5" s="25" t="s">
        <v>204</v>
      </c>
      <c r="T5" s="193" t="s">
        <v>208</v>
      </c>
    </row>
    <row r="6" spans="1:46" ht="18.600000000000001" customHeight="1">
      <c r="A6" s="3"/>
      <c r="B6" s="3"/>
      <c r="C6" s="269" t="s">
        <v>232</v>
      </c>
      <c r="D6" s="16"/>
      <c r="E6" s="16"/>
      <c r="F6" s="16"/>
      <c r="G6" s="16"/>
      <c r="H6" s="16"/>
      <c r="I6" s="16"/>
      <c r="J6" s="16"/>
      <c r="K6" s="16"/>
      <c r="L6" s="16"/>
      <c r="M6" s="75"/>
      <c r="N6" s="75"/>
      <c r="P6" s="189" t="s">
        <v>153</v>
      </c>
      <c r="Q6" s="194"/>
      <c r="R6" s="190"/>
      <c r="S6" s="191"/>
      <c r="T6" s="192"/>
    </row>
    <row r="7" spans="1:46" ht="18.600000000000001" customHeight="1" thickBot="1">
      <c r="A7" s="3"/>
      <c r="B7" s="3"/>
      <c r="C7" s="75"/>
      <c r="D7" s="75"/>
      <c r="E7" s="75"/>
      <c r="F7" s="75"/>
      <c r="G7" s="75"/>
      <c r="H7" s="75"/>
      <c r="I7" s="75"/>
      <c r="J7" s="75"/>
      <c r="K7" s="75"/>
      <c r="L7" s="75"/>
      <c r="M7" s="75"/>
      <c r="N7" s="75"/>
      <c r="P7" s="90" t="s">
        <v>154</v>
      </c>
      <c r="Q7" s="195"/>
      <c r="R7" s="144"/>
      <c r="S7" s="188"/>
      <c r="T7" s="145"/>
    </row>
    <row r="8" spans="1:46" ht="14.25" thickBot="1"/>
    <row r="9" spans="1:46" ht="36.75" customHeight="1">
      <c r="A9" s="17"/>
      <c r="B9" s="179" t="s">
        <v>195</v>
      </c>
      <c r="C9" s="23" t="s">
        <v>122</v>
      </c>
      <c r="D9" s="23" t="s">
        <v>123</v>
      </c>
      <c r="E9" s="161"/>
      <c r="F9" s="18" t="s">
        <v>38</v>
      </c>
      <c r="G9" s="20" t="s">
        <v>39</v>
      </c>
      <c r="H9" s="17" t="s">
        <v>205</v>
      </c>
      <c r="I9" s="179" t="s">
        <v>41</v>
      </c>
      <c r="J9" s="20" t="s">
        <v>42</v>
      </c>
      <c r="K9" s="17" t="s">
        <v>206</v>
      </c>
      <c r="L9" s="179" t="s">
        <v>43</v>
      </c>
      <c r="M9" s="20" t="s">
        <v>44</v>
      </c>
      <c r="N9" s="17" t="s">
        <v>207</v>
      </c>
      <c r="O9" s="187" t="s">
        <v>45</v>
      </c>
      <c r="P9" s="274"/>
      <c r="Q9" s="416" t="s">
        <v>48</v>
      </c>
      <c r="R9" s="417"/>
      <c r="S9" s="416" t="s">
        <v>49</v>
      </c>
      <c r="T9" s="417"/>
    </row>
    <row r="10" spans="1:46" ht="14.25" thickBot="1">
      <c r="A10" s="24" t="s">
        <v>46</v>
      </c>
      <c r="B10" s="180">
        <v>101</v>
      </c>
      <c r="C10" s="13" t="s">
        <v>47</v>
      </c>
      <c r="D10" s="13" t="s">
        <v>111</v>
      </c>
      <c r="E10" s="162"/>
      <c r="F10" s="13" t="s">
        <v>2</v>
      </c>
      <c r="G10" s="22">
        <v>2</v>
      </c>
      <c r="H10" s="21"/>
      <c r="I10" s="185" t="s">
        <v>96</v>
      </c>
      <c r="J10" s="22">
        <v>12.53</v>
      </c>
      <c r="K10" s="21"/>
      <c r="L10" s="185" t="s">
        <v>97</v>
      </c>
      <c r="M10" s="22" t="s">
        <v>82</v>
      </c>
      <c r="N10" s="21"/>
      <c r="O10" s="185" t="s">
        <v>98</v>
      </c>
      <c r="P10" s="275"/>
      <c r="Q10" s="418" t="s">
        <v>64</v>
      </c>
      <c r="R10" s="419"/>
      <c r="S10" s="418" t="s">
        <v>95</v>
      </c>
      <c r="T10" s="419"/>
      <c r="AA10" s="5" t="s">
        <v>77</v>
      </c>
      <c r="AB10" s="5" t="s">
        <v>50</v>
      </c>
      <c r="AC10" s="5" t="s">
        <v>112</v>
      </c>
      <c r="AD10" s="5" t="s">
        <v>38</v>
      </c>
      <c r="AE10" s="5" t="s">
        <v>1</v>
      </c>
      <c r="AF10" s="8" t="s">
        <v>148</v>
      </c>
      <c r="AG10" s="5" t="s">
        <v>77</v>
      </c>
      <c r="AH10" s="5" t="s">
        <v>50</v>
      </c>
      <c r="AI10" s="5" t="s">
        <v>112</v>
      </c>
      <c r="AJ10" s="5" t="s">
        <v>38</v>
      </c>
      <c r="AK10" s="5" t="s">
        <v>1</v>
      </c>
      <c r="AL10" s="5" t="s">
        <v>148</v>
      </c>
      <c r="AM10" s="1" t="s">
        <v>149</v>
      </c>
      <c r="AN10" s="1">
        <f>COUNTIF(AN11:AN100,"&lt;&gt;0")</f>
        <v>0</v>
      </c>
      <c r="AO10" s="1" t="s">
        <v>155</v>
      </c>
      <c r="AP10" s="1">
        <f>COUNTIF(AP11:AP100,"&lt;&gt;0")</f>
        <v>0</v>
      </c>
      <c r="AQ10" s="1" t="s">
        <v>156</v>
      </c>
      <c r="AR10" s="1">
        <f>COUNTIF(AR11:AR100,"&lt;&gt;0")</f>
        <v>0</v>
      </c>
      <c r="AS10" s="1" t="s">
        <v>157</v>
      </c>
      <c r="AT10" s="1">
        <f>COUNTIF(AT11:AT100,"&lt;&gt;0")</f>
        <v>0</v>
      </c>
    </row>
    <row r="11" spans="1:46">
      <c r="A11" s="25">
        <v>1</v>
      </c>
      <c r="B11" s="183"/>
      <c r="C11" s="49"/>
      <c r="D11" s="49"/>
      <c r="E11" s="184"/>
      <c r="F11" s="49"/>
      <c r="G11" s="50"/>
      <c r="H11" s="51"/>
      <c r="I11" s="186"/>
      <c r="J11" s="143"/>
      <c r="K11" s="51"/>
      <c r="L11" s="186"/>
      <c r="M11" s="143"/>
      <c r="N11" s="51"/>
      <c r="O11" s="186"/>
      <c r="P11" s="276"/>
      <c r="Q11" s="413"/>
      <c r="R11" s="414"/>
      <c r="S11" s="426"/>
      <c r="T11" s="427"/>
      <c r="X11" s="53"/>
      <c r="Y11" s="54"/>
      <c r="AA11" s="5" t="str">
        <f>IF(F11="男",B11,"")</f>
        <v/>
      </c>
      <c r="AB11" s="5" t="str">
        <f t="shared" ref="AB11:AB42" si="0">IF(F11="男",C11,"")</f>
        <v/>
      </c>
      <c r="AC11" s="5" t="str">
        <f t="shared" ref="AC11:AC42" si="1">IF(F11="男",D11,"")</f>
        <v/>
      </c>
      <c r="AD11" s="5" t="str">
        <f t="shared" ref="AD11:AD42" si="2">IF(F11="男",F11,"")</f>
        <v/>
      </c>
      <c r="AE11" s="5" t="str">
        <f t="shared" ref="AE11:AE42" si="3">IF(F11="男",IF(G11="","",G11),"")</f>
        <v/>
      </c>
      <c r="AF11" s="8" t="str">
        <f>IF(F11="男",data_kyogisha!A2,"")</f>
        <v/>
      </c>
      <c r="AG11" s="5" t="str">
        <f>IF(F11="女",B11,"")</f>
        <v/>
      </c>
      <c r="AH11" s="5" t="str">
        <f t="shared" ref="AH11:AH42" si="4">IF(F11="女",C11,"")</f>
        <v/>
      </c>
      <c r="AI11" s="5" t="str">
        <f t="shared" ref="AI11:AI42" si="5">IF(F11="女",D11,"")</f>
        <v/>
      </c>
      <c r="AJ11" s="5" t="str">
        <f t="shared" ref="AJ11:AJ42" si="6">IF(F11="女",F11,"")</f>
        <v/>
      </c>
      <c r="AK11" s="5" t="str">
        <f t="shared" ref="AK11:AK42" si="7">IF(F11="女",IF(G11="","",G11),"")</f>
        <v/>
      </c>
      <c r="AL11" s="1" t="str">
        <f>IF(F11="女",data_kyogisha!A2,"")</f>
        <v/>
      </c>
      <c r="AM11" s="1">
        <f>IF(AND(F11="男",Q11="○"),1,0)</f>
        <v>0</v>
      </c>
      <c r="AN11" s="1">
        <f>IF(AND(F11="男",Q11="○"),B11,0)</f>
        <v>0</v>
      </c>
      <c r="AO11" s="1">
        <f>IF(AND(F11="男",S11="○"),1,0)</f>
        <v>0</v>
      </c>
      <c r="AP11" s="1">
        <f>IF(AND(F11="男",S11="○"),B11,0)</f>
        <v>0</v>
      </c>
      <c r="AQ11" s="1">
        <f>IF(AND(F11="女",Q11="○"),1,0)</f>
        <v>0</v>
      </c>
      <c r="AR11" s="1">
        <f>IF(AND(F11="女",Q11="○"),B11,0)</f>
        <v>0</v>
      </c>
      <c r="AS11" s="1">
        <f>IF(AND(F11="女",S11="○"),1,0)</f>
        <v>0</v>
      </c>
      <c r="AT11" s="1">
        <f>IF(AND(F11="女",S11="○"),B11,0)</f>
        <v>0</v>
      </c>
    </row>
    <row r="12" spans="1:46">
      <c r="A12" s="25">
        <v>2</v>
      </c>
      <c r="B12" s="183"/>
      <c r="C12" s="49"/>
      <c r="D12" s="49"/>
      <c r="E12" s="184"/>
      <c r="F12" s="49"/>
      <c r="G12" s="50"/>
      <c r="H12" s="51"/>
      <c r="I12" s="186"/>
      <c r="J12" s="143"/>
      <c r="K12" s="51"/>
      <c r="L12" s="186"/>
      <c r="M12" s="143"/>
      <c r="N12" s="51"/>
      <c r="O12" s="186"/>
      <c r="P12" s="276"/>
      <c r="Q12" s="413"/>
      <c r="R12" s="414"/>
      <c r="S12" s="426"/>
      <c r="T12" s="427"/>
      <c r="W12" s="1" t="s">
        <v>63</v>
      </c>
      <c r="X12" s="55" t="str">
        <f>IF(種目情報!A4="","",種目情報!A4)</f>
        <v>中男100m</v>
      </c>
      <c r="Y12" s="56" t="str">
        <f>IF(種目情報!E4="","",種目情報!E4)</f>
        <v>中女100m</v>
      </c>
      <c r="Z12" s="1" t="s">
        <v>64</v>
      </c>
      <c r="AA12" s="5" t="str">
        <f t="shared" ref="AA12:AA75" si="8">IF(F12="男",B12,"")</f>
        <v/>
      </c>
      <c r="AB12" s="5" t="str">
        <f t="shared" si="0"/>
        <v/>
      </c>
      <c r="AC12" s="5" t="str">
        <f t="shared" si="1"/>
        <v/>
      </c>
      <c r="AD12" s="5" t="str">
        <f t="shared" si="2"/>
        <v/>
      </c>
      <c r="AE12" s="5" t="str">
        <f t="shared" si="3"/>
        <v/>
      </c>
      <c r="AF12" s="8" t="str">
        <f>IF(F12="男",data_kyogisha!A3,"")</f>
        <v/>
      </c>
      <c r="AG12" s="5" t="str">
        <f t="shared" ref="AG12:AG75" si="9">IF(F12="女",B12,"")</f>
        <v/>
      </c>
      <c r="AH12" s="5" t="str">
        <f t="shared" si="4"/>
        <v/>
      </c>
      <c r="AI12" s="5" t="str">
        <f t="shared" si="5"/>
        <v/>
      </c>
      <c r="AJ12" s="5" t="str">
        <f t="shared" si="6"/>
        <v/>
      </c>
      <c r="AK12" s="5" t="str">
        <f t="shared" si="7"/>
        <v/>
      </c>
      <c r="AL12" s="1" t="str">
        <f>IF(F12="女",data_kyogisha!A3,"")</f>
        <v/>
      </c>
      <c r="AM12" s="1">
        <f>IF(AND(F12="男",Q12="○"),AM11+1,AM11)</f>
        <v>0</v>
      </c>
      <c r="AN12" s="1">
        <f t="shared" ref="AN12:AN75" si="10">IF(AND(F12="男",Q12="○"),B12,0)</f>
        <v>0</v>
      </c>
      <c r="AO12" s="1">
        <f t="shared" ref="AO12:AO43" si="11">IF(AND(F12="男",S12="○"),AO11+1,AO11)</f>
        <v>0</v>
      </c>
      <c r="AP12" s="1">
        <f t="shared" ref="AP12:AP75" si="12">IF(AND(F12="男",S12="○"),B12,0)</f>
        <v>0</v>
      </c>
      <c r="AQ12" s="1">
        <f>IF(AND(F12="女",Q12="○"),AQ11+1,AQ11)</f>
        <v>0</v>
      </c>
      <c r="AR12" s="1">
        <f t="shared" ref="AR12:AR75" si="13">IF(AND(F12="女",Q12="○"),B12,0)</f>
        <v>0</v>
      </c>
      <c r="AS12" s="1">
        <f t="shared" ref="AS12:AS43" si="14">IF(AND(F12="女",S12="○"),AS11+1,AS11)</f>
        <v>0</v>
      </c>
      <c r="AT12" s="1">
        <f t="shared" ref="AT12:AT75" si="15">IF(AND(F12="女",S12="○"),B12,0)</f>
        <v>0</v>
      </c>
    </row>
    <row r="13" spans="1:46">
      <c r="A13" s="25">
        <v>3</v>
      </c>
      <c r="B13" s="183"/>
      <c r="C13" s="49"/>
      <c r="D13" s="49"/>
      <c r="E13" s="184"/>
      <c r="F13" s="49"/>
      <c r="G13" s="50"/>
      <c r="H13" s="51"/>
      <c r="I13" s="186"/>
      <c r="J13" s="143"/>
      <c r="K13" s="51"/>
      <c r="L13" s="186"/>
      <c r="M13" s="143"/>
      <c r="N13" s="51"/>
      <c r="O13" s="186"/>
      <c r="P13" s="276"/>
      <c r="Q13" s="413"/>
      <c r="R13" s="414"/>
      <c r="S13" s="426"/>
      <c r="T13" s="427"/>
      <c r="W13" s="1" t="s">
        <v>62</v>
      </c>
      <c r="X13" s="55" t="str">
        <f>IF(種目情報!A5="","",種目情報!A5)</f>
        <v>中男400m</v>
      </c>
      <c r="Y13" s="56" t="str">
        <f>IF(種目情報!E5="","",種目情報!E5)</f>
        <v>中女200m</v>
      </c>
      <c r="AA13" s="5" t="str">
        <f t="shared" si="8"/>
        <v/>
      </c>
      <c r="AB13" s="5" t="str">
        <f t="shared" si="0"/>
        <v/>
      </c>
      <c r="AC13" s="5" t="str">
        <f t="shared" si="1"/>
        <v/>
      </c>
      <c r="AD13" s="5" t="str">
        <f t="shared" si="2"/>
        <v/>
      </c>
      <c r="AE13" s="5" t="str">
        <f t="shared" si="3"/>
        <v/>
      </c>
      <c r="AF13" s="8" t="str">
        <f>IF(F13="男",data_kyogisha!A4,"")</f>
        <v/>
      </c>
      <c r="AG13" s="5" t="str">
        <f t="shared" si="9"/>
        <v/>
      </c>
      <c r="AH13" s="5" t="str">
        <f t="shared" si="4"/>
        <v/>
      </c>
      <c r="AI13" s="5" t="str">
        <f t="shared" si="5"/>
        <v/>
      </c>
      <c r="AJ13" s="5" t="str">
        <f t="shared" si="6"/>
        <v/>
      </c>
      <c r="AK13" s="5" t="str">
        <f t="shared" si="7"/>
        <v/>
      </c>
      <c r="AL13" s="1" t="str">
        <f>IF(F13="女",data_kyogisha!A4,"")</f>
        <v/>
      </c>
      <c r="AM13" s="1">
        <f t="shared" ref="AM13:AM76" si="16">IF(AND(F13="男",Q13="○"),AM12+1,AM12)</f>
        <v>0</v>
      </c>
      <c r="AN13" s="1">
        <f t="shared" si="10"/>
        <v>0</v>
      </c>
      <c r="AO13" s="1">
        <f t="shared" si="11"/>
        <v>0</v>
      </c>
      <c r="AP13" s="1">
        <f t="shared" si="12"/>
        <v>0</v>
      </c>
      <c r="AQ13" s="1">
        <f t="shared" ref="AQ13:AQ76" si="17">IF(AND(F13="女",Q13="○"),AQ12+1,AQ12)</f>
        <v>0</v>
      </c>
      <c r="AR13" s="1">
        <f t="shared" si="13"/>
        <v>0</v>
      </c>
      <c r="AS13" s="1">
        <f t="shared" si="14"/>
        <v>0</v>
      </c>
      <c r="AT13" s="1">
        <f t="shared" si="15"/>
        <v>0</v>
      </c>
    </row>
    <row r="14" spans="1:46">
      <c r="A14" s="25">
        <v>4</v>
      </c>
      <c r="B14" s="183"/>
      <c r="C14" s="49"/>
      <c r="D14" s="49"/>
      <c r="E14" s="184"/>
      <c r="F14" s="49"/>
      <c r="G14" s="50"/>
      <c r="H14" s="51"/>
      <c r="I14" s="186"/>
      <c r="J14" s="143"/>
      <c r="K14" s="51"/>
      <c r="L14" s="186"/>
      <c r="M14" s="143"/>
      <c r="N14" s="51"/>
      <c r="O14" s="186"/>
      <c r="P14" s="276"/>
      <c r="Q14" s="413"/>
      <c r="R14" s="414"/>
      <c r="S14" s="426"/>
      <c r="T14" s="427"/>
      <c r="X14" s="55" t="str">
        <f>IF(種目情報!A6="","",種目情報!A6)</f>
        <v>中男1500m</v>
      </c>
      <c r="Y14" s="56" t="str">
        <f>IF(種目情報!E6="","",種目情報!E6)</f>
        <v>中女800m</v>
      </c>
      <c r="AA14" s="5" t="str">
        <f t="shared" si="8"/>
        <v/>
      </c>
      <c r="AB14" s="5" t="str">
        <f t="shared" si="0"/>
        <v/>
      </c>
      <c r="AC14" s="5" t="str">
        <f t="shared" si="1"/>
        <v/>
      </c>
      <c r="AD14" s="5" t="str">
        <f t="shared" si="2"/>
        <v/>
      </c>
      <c r="AE14" s="5" t="str">
        <f t="shared" si="3"/>
        <v/>
      </c>
      <c r="AF14" s="8" t="str">
        <f>IF(F14="男",data_kyogisha!A5,"")</f>
        <v/>
      </c>
      <c r="AG14" s="5" t="str">
        <f t="shared" si="9"/>
        <v/>
      </c>
      <c r="AH14" s="5" t="str">
        <f t="shared" si="4"/>
        <v/>
      </c>
      <c r="AI14" s="5" t="str">
        <f t="shared" si="5"/>
        <v/>
      </c>
      <c r="AJ14" s="5" t="str">
        <f t="shared" si="6"/>
        <v/>
      </c>
      <c r="AK14" s="5" t="str">
        <f t="shared" si="7"/>
        <v/>
      </c>
      <c r="AL14" s="1" t="str">
        <f>IF(F14="女",data_kyogisha!A5,"")</f>
        <v/>
      </c>
      <c r="AM14" s="1">
        <f t="shared" si="16"/>
        <v>0</v>
      </c>
      <c r="AN14" s="1">
        <f t="shared" si="10"/>
        <v>0</v>
      </c>
      <c r="AO14" s="1">
        <f t="shared" si="11"/>
        <v>0</v>
      </c>
      <c r="AP14" s="1">
        <f t="shared" si="12"/>
        <v>0</v>
      </c>
      <c r="AQ14" s="1">
        <f t="shared" si="17"/>
        <v>0</v>
      </c>
      <c r="AR14" s="1">
        <f t="shared" si="13"/>
        <v>0</v>
      </c>
      <c r="AS14" s="1">
        <f t="shared" si="14"/>
        <v>0</v>
      </c>
      <c r="AT14" s="1">
        <f t="shared" si="15"/>
        <v>0</v>
      </c>
    </row>
    <row r="15" spans="1:46">
      <c r="A15" s="25">
        <v>5</v>
      </c>
      <c r="B15" s="183"/>
      <c r="C15" s="49"/>
      <c r="D15" s="49"/>
      <c r="E15" s="184"/>
      <c r="F15" s="49"/>
      <c r="G15" s="50"/>
      <c r="H15" s="51"/>
      <c r="I15" s="186"/>
      <c r="J15" s="143"/>
      <c r="K15" s="51"/>
      <c r="L15" s="186"/>
      <c r="M15" s="143"/>
      <c r="N15" s="51"/>
      <c r="O15" s="186"/>
      <c r="P15" s="276"/>
      <c r="Q15" s="413"/>
      <c r="R15" s="414"/>
      <c r="S15" s="426"/>
      <c r="T15" s="427"/>
      <c r="X15" s="55" t="str">
        <f>IF(種目情報!A7="","",種目情報!A7)</f>
        <v>中男110mH(0.914m)</v>
      </c>
      <c r="Y15" s="56" t="str">
        <f>IF(種目情報!E7="","",種目情報!E7)</f>
        <v>中女100mH(0.762m)</v>
      </c>
      <c r="AA15" s="5" t="str">
        <f t="shared" si="8"/>
        <v/>
      </c>
      <c r="AB15" s="5" t="str">
        <f t="shared" si="0"/>
        <v/>
      </c>
      <c r="AC15" s="5" t="str">
        <f t="shared" si="1"/>
        <v/>
      </c>
      <c r="AD15" s="5" t="str">
        <f t="shared" si="2"/>
        <v/>
      </c>
      <c r="AE15" s="5" t="str">
        <f t="shared" si="3"/>
        <v/>
      </c>
      <c r="AF15" s="8" t="str">
        <f>IF(F15="男",data_kyogisha!A6,"")</f>
        <v/>
      </c>
      <c r="AG15" s="5" t="str">
        <f t="shared" si="9"/>
        <v/>
      </c>
      <c r="AH15" s="5" t="str">
        <f t="shared" si="4"/>
        <v/>
      </c>
      <c r="AI15" s="5" t="str">
        <f t="shared" si="5"/>
        <v/>
      </c>
      <c r="AJ15" s="5" t="str">
        <f t="shared" si="6"/>
        <v/>
      </c>
      <c r="AK15" s="5" t="str">
        <f t="shared" si="7"/>
        <v/>
      </c>
      <c r="AL15" s="1" t="str">
        <f>IF(F15="女",data_kyogisha!A6,"")</f>
        <v/>
      </c>
      <c r="AM15" s="1">
        <f t="shared" si="16"/>
        <v>0</v>
      </c>
      <c r="AN15" s="1">
        <f t="shared" si="10"/>
        <v>0</v>
      </c>
      <c r="AO15" s="1">
        <f t="shared" si="11"/>
        <v>0</v>
      </c>
      <c r="AP15" s="1">
        <f t="shared" si="12"/>
        <v>0</v>
      </c>
      <c r="AQ15" s="1">
        <f t="shared" si="17"/>
        <v>0</v>
      </c>
      <c r="AR15" s="1">
        <f t="shared" si="13"/>
        <v>0</v>
      </c>
      <c r="AS15" s="1">
        <f t="shared" si="14"/>
        <v>0</v>
      </c>
      <c r="AT15" s="1">
        <f t="shared" si="15"/>
        <v>0</v>
      </c>
    </row>
    <row r="16" spans="1:46">
      <c r="A16" s="25">
        <v>6</v>
      </c>
      <c r="B16" s="183"/>
      <c r="C16" s="49"/>
      <c r="D16" s="49"/>
      <c r="E16" s="184"/>
      <c r="F16" s="49"/>
      <c r="G16" s="50"/>
      <c r="H16" s="51"/>
      <c r="I16" s="186"/>
      <c r="J16" s="143"/>
      <c r="K16" s="51"/>
      <c r="L16" s="186"/>
      <c r="M16" s="143"/>
      <c r="N16" s="51"/>
      <c r="O16" s="186"/>
      <c r="P16" s="276"/>
      <c r="Q16" s="413"/>
      <c r="R16" s="414"/>
      <c r="S16" s="426"/>
      <c r="T16" s="427"/>
      <c r="X16" s="55" t="str">
        <f>IF(種目情報!A8="","",種目情報!A8)</f>
        <v>中男走高跳</v>
      </c>
      <c r="Y16" s="56" t="str">
        <f>IF(種目情報!E8="","",種目情報!E8)</f>
        <v>中女走高跳</v>
      </c>
      <c r="AA16" s="5" t="str">
        <f t="shared" si="8"/>
        <v/>
      </c>
      <c r="AB16" s="5" t="str">
        <f t="shared" si="0"/>
        <v/>
      </c>
      <c r="AC16" s="5" t="str">
        <f t="shared" si="1"/>
        <v/>
      </c>
      <c r="AD16" s="5" t="str">
        <f t="shared" si="2"/>
        <v/>
      </c>
      <c r="AE16" s="5" t="str">
        <f t="shared" si="3"/>
        <v/>
      </c>
      <c r="AF16" s="8" t="str">
        <f>IF(F16="男",data_kyogisha!A7,"")</f>
        <v/>
      </c>
      <c r="AG16" s="5" t="str">
        <f t="shared" si="9"/>
        <v/>
      </c>
      <c r="AH16" s="5" t="str">
        <f t="shared" si="4"/>
        <v/>
      </c>
      <c r="AI16" s="5" t="str">
        <f t="shared" si="5"/>
        <v/>
      </c>
      <c r="AJ16" s="5" t="str">
        <f t="shared" si="6"/>
        <v/>
      </c>
      <c r="AK16" s="5" t="str">
        <f t="shared" si="7"/>
        <v/>
      </c>
      <c r="AL16" s="1" t="str">
        <f>IF(F16="女",data_kyogisha!A7,"")</f>
        <v/>
      </c>
      <c r="AM16" s="1">
        <f t="shared" si="16"/>
        <v>0</v>
      </c>
      <c r="AN16" s="1">
        <f t="shared" si="10"/>
        <v>0</v>
      </c>
      <c r="AO16" s="1">
        <f t="shared" si="11"/>
        <v>0</v>
      </c>
      <c r="AP16" s="1">
        <f t="shared" si="12"/>
        <v>0</v>
      </c>
      <c r="AQ16" s="1">
        <f t="shared" si="17"/>
        <v>0</v>
      </c>
      <c r="AR16" s="1">
        <f t="shared" si="13"/>
        <v>0</v>
      </c>
      <c r="AS16" s="1">
        <f t="shared" si="14"/>
        <v>0</v>
      </c>
      <c r="AT16" s="1">
        <f t="shared" si="15"/>
        <v>0</v>
      </c>
    </row>
    <row r="17" spans="1:46">
      <c r="A17" s="25">
        <v>7</v>
      </c>
      <c r="B17" s="183"/>
      <c r="C17" s="49"/>
      <c r="D17" s="49"/>
      <c r="E17" s="184"/>
      <c r="F17" s="49"/>
      <c r="G17" s="50"/>
      <c r="H17" s="51"/>
      <c r="I17" s="186"/>
      <c r="J17" s="143"/>
      <c r="K17" s="51"/>
      <c r="L17" s="186"/>
      <c r="M17" s="143"/>
      <c r="N17" s="51"/>
      <c r="O17" s="186"/>
      <c r="P17" s="276"/>
      <c r="Q17" s="413"/>
      <c r="R17" s="414"/>
      <c r="S17" s="426"/>
      <c r="T17" s="427"/>
      <c r="X17" s="55" t="str">
        <f>IF(種目情報!A9="","",種目情報!A9)</f>
        <v>中男走幅跳</v>
      </c>
      <c r="Y17" s="56" t="str">
        <f>IF(種目情報!E9="","",種目情報!E9)</f>
        <v>中女走幅跳</v>
      </c>
      <c r="AA17" s="5" t="str">
        <f t="shared" si="8"/>
        <v/>
      </c>
      <c r="AB17" s="5" t="str">
        <f t="shared" si="0"/>
        <v/>
      </c>
      <c r="AC17" s="5" t="str">
        <f t="shared" si="1"/>
        <v/>
      </c>
      <c r="AD17" s="5" t="str">
        <f t="shared" si="2"/>
        <v/>
      </c>
      <c r="AE17" s="5" t="str">
        <f t="shared" si="3"/>
        <v/>
      </c>
      <c r="AF17" s="8" t="str">
        <f>IF(F17="男",data_kyogisha!A8,"")</f>
        <v/>
      </c>
      <c r="AG17" s="5" t="str">
        <f t="shared" si="9"/>
        <v/>
      </c>
      <c r="AH17" s="5" t="str">
        <f t="shared" si="4"/>
        <v/>
      </c>
      <c r="AI17" s="5" t="str">
        <f t="shared" si="5"/>
        <v/>
      </c>
      <c r="AJ17" s="5" t="str">
        <f t="shared" si="6"/>
        <v/>
      </c>
      <c r="AK17" s="5" t="str">
        <f t="shared" si="7"/>
        <v/>
      </c>
      <c r="AL17" s="1" t="str">
        <f>IF(F17="女",data_kyogisha!A8,"")</f>
        <v/>
      </c>
      <c r="AM17" s="1">
        <f t="shared" si="16"/>
        <v>0</v>
      </c>
      <c r="AN17" s="1">
        <f t="shared" si="10"/>
        <v>0</v>
      </c>
      <c r="AO17" s="1">
        <f t="shared" si="11"/>
        <v>0</v>
      </c>
      <c r="AP17" s="1">
        <f t="shared" si="12"/>
        <v>0</v>
      </c>
      <c r="AQ17" s="1">
        <f t="shared" si="17"/>
        <v>0</v>
      </c>
      <c r="AR17" s="1">
        <f t="shared" si="13"/>
        <v>0</v>
      </c>
      <c r="AS17" s="1">
        <f t="shared" si="14"/>
        <v>0</v>
      </c>
      <c r="AT17" s="1">
        <f t="shared" si="15"/>
        <v>0</v>
      </c>
    </row>
    <row r="18" spans="1:46">
      <c r="A18" s="25">
        <v>8</v>
      </c>
      <c r="B18" s="183"/>
      <c r="C18" s="49"/>
      <c r="D18" s="49"/>
      <c r="E18" s="184"/>
      <c r="F18" s="49"/>
      <c r="G18" s="50"/>
      <c r="H18" s="51"/>
      <c r="I18" s="186"/>
      <c r="J18" s="143"/>
      <c r="K18" s="51"/>
      <c r="L18" s="186"/>
      <c r="M18" s="143"/>
      <c r="N18" s="51"/>
      <c r="O18" s="186"/>
      <c r="P18" s="276"/>
      <c r="Q18" s="413"/>
      <c r="R18" s="414"/>
      <c r="S18" s="426"/>
      <c r="T18" s="427"/>
      <c r="X18" s="55" t="str">
        <f>IF(種目情報!A10="","",種目情報!A10)</f>
        <v>中男砲丸投(5.000kg)</v>
      </c>
      <c r="Y18" s="56" t="str">
        <f>IF(種目情報!E10="","",種目情報!E10)</f>
        <v>中女砲丸投(2.721kg)</v>
      </c>
      <c r="AA18" s="5" t="str">
        <f t="shared" si="8"/>
        <v/>
      </c>
      <c r="AB18" s="5" t="str">
        <f t="shared" si="0"/>
        <v/>
      </c>
      <c r="AC18" s="5" t="str">
        <f t="shared" si="1"/>
        <v/>
      </c>
      <c r="AD18" s="5" t="str">
        <f t="shared" si="2"/>
        <v/>
      </c>
      <c r="AE18" s="5" t="str">
        <f t="shared" si="3"/>
        <v/>
      </c>
      <c r="AF18" s="8" t="str">
        <f>IF(F18="男",data_kyogisha!A9,"")</f>
        <v/>
      </c>
      <c r="AG18" s="5" t="str">
        <f t="shared" si="9"/>
        <v/>
      </c>
      <c r="AH18" s="5" t="str">
        <f t="shared" si="4"/>
        <v/>
      </c>
      <c r="AI18" s="5" t="str">
        <f t="shared" si="5"/>
        <v/>
      </c>
      <c r="AJ18" s="5" t="str">
        <f t="shared" si="6"/>
        <v/>
      </c>
      <c r="AK18" s="5" t="str">
        <f t="shared" si="7"/>
        <v/>
      </c>
      <c r="AL18" s="1" t="str">
        <f>IF(F18="女",data_kyogisha!A9,"")</f>
        <v/>
      </c>
      <c r="AM18" s="1">
        <f t="shared" si="16"/>
        <v>0</v>
      </c>
      <c r="AN18" s="1">
        <f t="shared" si="10"/>
        <v>0</v>
      </c>
      <c r="AO18" s="1">
        <f t="shared" si="11"/>
        <v>0</v>
      </c>
      <c r="AP18" s="1">
        <f t="shared" si="12"/>
        <v>0</v>
      </c>
      <c r="AQ18" s="1">
        <f t="shared" si="17"/>
        <v>0</v>
      </c>
      <c r="AR18" s="1">
        <f t="shared" si="13"/>
        <v>0</v>
      </c>
      <c r="AS18" s="1">
        <f t="shared" si="14"/>
        <v>0</v>
      </c>
      <c r="AT18" s="1">
        <f t="shared" si="15"/>
        <v>0</v>
      </c>
    </row>
    <row r="19" spans="1:46">
      <c r="A19" s="25">
        <v>9</v>
      </c>
      <c r="B19" s="183"/>
      <c r="C19" s="49"/>
      <c r="D19" s="49"/>
      <c r="E19" s="184"/>
      <c r="F19" s="49"/>
      <c r="G19" s="50"/>
      <c r="H19" s="51"/>
      <c r="I19" s="186"/>
      <c r="J19" s="143"/>
      <c r="K19" s="51"/>
      <c r="L19" s="186"/>
      <c r="M19" s="143"/>
      <c r="N19" s="51"/>
      <c r="O19" s="186"/>
      <c r="P19" s="276"/>
      <c r="Q19" s="413"/>
      <c r="R19" s="414"/>
      <c r="S19" s="426"/>
      <c r="T19" s="427"/>
      <c r="X19" s="55" t="str">
        <f>IF(種目情報!A11="","",種目情報!A11)</f>
        <v/>
      </c>
      <c r="Y19" s="56" t="str">
        <f>IF(種目情報!E11="","",種目情報!E11)</f>
        <v/>
      </c>
      <c r="AA19" s="5" t="str">
        <f t="shared" si="8"/>
        <v/>
      </c>
      <c r="AB19" s="5" t="str">
        <f t="shared" si="0"/>
        <v/>
      </c>
      <c r="AC19" s="5" t="str">
        <f t="shared" si="1"/>
        <v/>
      </c>
      <c r="AD19" s="5" t="str">
        <f t="shared" si="2"/>
        <v/>
      </c>
      <c r="AE19" s="5" t="str">
        <f t="shared" si="3"/>
        <v/>
      </c>
      <c r="AF19" s="8" t="str">
        <f>IF(F19="男",data_kyogisha!A10,"")</f>
        <v/>
      </c>
      <c r="AG19" s="5" t="str">
        <f t="shared" si="9"/>
        <v/>
      </c>
      <c r="AH19" s="5" t="str">
        <f t="shared" si="4"/>
        <v/>
      </c>
      <c r="AI19" s="5" t="str">
        <f t="shared" si="5"/>
        <v/>
      </c>
      <c r="AJ19" s="5" t="str">
        <f t="shared" si="6"/>
        <v/>
      </c>
      <c r="AK19" s="5" t="str">
        <f t="shared" si="7"/>
        <v/>
      </c>
      <c r="AL19" s="1" t="str">
        <f>IF(F19="女",data_kyogisha!A10,"")</f>
        <v/>
      </c>
      <c r="AM19" s="1">
        <f t="shared" si="16"/>
        <v>0</v>
      </c>
      <c r="AN19" s="1">
        <f t="shared" si="10"/>
        <v>0</v>
      </c>
      <c r="AO19" s="1">
        <f t="shared" si="11"/>
        <v>0</v>
      </c>
      <c r="AP19" s="1">
        <f t="shared" si="12"/>
        <v>0</v>
      </c>
      <c r="AQ19" s="1">
        <f t="shared" si="17"/>
        <v>0</v>
      </c>
      <c r="AR19" s="1">
        <f t="shared" si="13"/>
        <v>0</v>
      </c>
      <c r="AS19" s="1">
        <f t="shared" si="14"/>
        <v>0</v>
      </c>
      <c r="AT19" s="1">
        <f t="shared" si="15"/>
        <v>0</v>
      </c>
    </row>
    <row r="20" spans="1:46">
      <c r="A20" s="25">
        <v>10</v>
      </c>
      <c r="B20" s="183"/>
      <c r="C20" s="49"/>
      <c r="D20" s="49"/>
      <c r="E20" s="184"/>
      <c r="F20" s="49"/>
      <c r="G20" s="50"/>
      <c r="H20" s="51"/>
      <c r="I20" s="186"/>
      <c r="J20" s="143"/>
      <c r="K20" s="51"/>
      <c r="L20" s="186"/>
      <c r="M20" s="143"/>
      <c r="N20" s="51"/>
      <c r="O20" s="186"/>
      <c r="P20" s="276"/>
      <c r="Q20" s="413"/>
      <c r="R20" s="414"/>
      <c r="S20" s="426"/>
      <c r="T20" s="427"/>
      <c r="X20" s="55" t="str">
        <f>IF(種目情報!A12="","",種目情報!A12)</f>
        <v/>
      </c>
      <c r="Y20" s="56" t="str">
        <f>IF(種目情報!E12="","",種目情報!E12)</f>
        <v/>
      </c>
      <c r="AA20" s="5" t="str">
        <f t="shared" si="8"/>
        <v/>
      </c>
      <c r="AB20" s="5" t="str">
        <f t="shared" si="0"/>
        <v/>
      </c>
      <c r="AC20" s="5" t="str">
        <f t="shared" si="1"/>
        <v/>
      </c>
      <c r="AD20" s="5" t="str">
        <f t="shared" si="2"/>
        <v/>
      </c>
      <c r="AE20" s="5" t="str">
        <f t="shared" si="3"/>
        <v/>
      </c>
      <c r="AF20" s="8" t="str">
        <f>IF(F20="男",data_kyogisha!A11,"")</f>
        <v/>
      </c>
      <c r="AG20" s="5" t="str">
        <f t="shared" si="9"/>
        <v/>
      </c>
      <c r="AH20" s="5" t="str">
        <f t="shared" si="4"/>
        <v/>
      </c>
      <c r="AI20" s="5" t="str">
        <f t="shared" si="5"/>
        <v/>
      </c>
      <c r="AJ20" s="5" t="str">
        <f t="shared" si="6"/>
        <v/>
      </c>
      <c r="AK20" s="5" t="str">
        <f t="shared" si="7"/>
        <v/>
      </c>
      <c r="AL20" s="1" t="str">
        <f>IF(F20="女",data_kyogisha!A11,"")</f>
        <v/>
      </c>
      <c r="AM20" s="1">
        <f t="shared" si="16"/>
        <v>0</v>
      </c>
      <c r="AN20" s="1">
        <f t="shared" si="10"/>
        <v>0</v>
      </c>
      <c r="AO20" s="1">
        <f t="shared" si="11"/>
        <v>0</v>
      </c>
      <c r="AP20" s="1">
        <f t="shared" si="12"/>
        <v>0</v>
      </c>
      <c r="AQ20" s="1">
        <f t="shared" si="17"/>
        <v>0</v>
      </c>
      <c r="AR20" s="1">
        <f t="shared" si="13"/>
        <v>0</v>
      </c>
      <c r="AS20" s="1">
        <f t="shared" si="14"/>
        <v>0</v>
      </c>
      <c r="AT20" s="1">
        <f t="shared" si="15"/>
        <v>0</v>
      </c>
    </row>
    <row r="21" spans="1:46">
      <c r="A21" s="25">
        <v>11</v>
      </c>
      <c r="B21" s="183"/>
      <c r="C21" s="49"/>
      <c r="D21" s="49"/>
      <c r="E21" s="184"/>
      <c r="F21" s="49"/>
      <c r="G21" s="50"/>
      <c r="H21" s="51"/>
      <c r="I21" s="186"/>
      <c r="J21" s="143"/>
      <c r="K21" s="51"/>
      <c r="L21" s="186"/>
      <c r="M21" s="143"/>
      <c r="N21" s="51"/>
      <c r="O21" s="186"/>
      <c r="P21" s="276"/>
      <c r="Q21" s="413"/>
      <c r="R21" s="414"/>
      <c r="S21" s="426"/>
      <c r="T21" s="427"/>
      <c r="X21" s="55" t="str">
        <f>IF(種目情報!A13="","",種目情報!A13)</f>
        <v/>
      </c>
      <c r="Y21" s="56" t="str">
        <f>IF(種目情報!E13="","",種目情報!E13)</f>
        <v/>
      </c>
      <c r="AA21" s="5" t="str">
        <f t="shared" si="8"/>
        <v/>
      </c>
      <c r="AB21" s="5" t="str">
        <f t="shared" si="0"/>
        <v/>
      </c>
      <c r="AC21" s="5" t="str">
        <f t="shared" si="1"/>
        <v/>
      </c>
      <c r="AD21" s="5" t="str">
        <f t="shared" si="2"/>
        <v/>
      </c>
      <c r="AE21" s="5" t="str">
        <f t="shared" si="3"/>
        <v/>
      </c>
      <c r="AF21" s="8" t="str">
        <f>IF(F21="男",data_kyogisha!A12,"")</f>
        <v/>
      </c>
      <c r="AG21" s="5" t="str">
        <f t="shared" si="9"/>
        <v/>
      </c>
      <c r="AH21" s="5" t="str">
        <f t="shared" si="4"/>
        <v/>
      </c>
      <c r="AI21" s="5" t="str">
        <f t="shared" si="5"/>
        <v/>
      </c>
      <c r="AJ21" s="5" t="str">
        <f t="shared" si="6"/>
        <v/>
      </c>
      <c r="AK21" s="5" t="str">
        <f t="shared" si="7"/>
        <v/>
      </c>
      <c r="AL21" s="1" t="str">
        <f>IF(F21="女",data_kyogisha!A12,"")</f>
        <v/>
      </c>
      <c r="AM21" s="1">
        <f t="shared" si="16"/>
        <v>0</v>
      </c>
      <c r="AN21" s="1">
        <f t="shared" si="10"/>
        <v>0</v>
      </c>
      <c r="AO21" s="1">
        <f t="shared" si="11"/>
        <v>0</v>
      </c>
      <c r="AP21" s="1">
        <f t="shared" si="12"/>
        <v>0</v>
      </c>
      <c r="AQ21" s="1">
        <f t="shared" si="17"/>
        <v>0</v>
      </c>
      <c r="AR21" s="1">
        <f t="shared" si="13"/>
        <v>0</v>
      </c>
      <c r="AS21" s="1">
        <f t="shared" si="14"/>
        <v>0</v>
      </c>
      <c r="AT21" s="1">
        <f t="shared" si="15"/>
        <v>0</v>
      </c>
    </row>
    <row r="22" spans="1:46">
      <c r="A22" s="25">
        <v>12</v>
      </c>
      <c r="B22" s="183"/>
      <c r="C22" s="49"/>
      <c r="D22" s="49"/>
      <c r="E22" s="184"/>
      <c r="F22" s="49"/>
      <c r="G22" s="50"/>
      <c r="H22" s="51"/>
      <c r="I22" s="186"/>
      <c r="J22" s="143"/>
      <c r="K22" s="51"/>
      <c r="L22" s="186"/>
      <c r="M22" s="143"/>
      <c r="N22" s="51"/>
      <c r="O22" s="186"/>
      <c r="P22" s="276"/>
      <c r="Q22" s="413"/>
      <c r="R22" s="414"/>
      <c r="S22" s="426"/>
      <c r="T22" s="427"/>
      <c r="X22" s="55"/>
      <c r="Y22" s="56"/>
      <c r="AA22" s="5" t="str">
        <f t="shared" si="8"/>
        <v/>
      </c>
      <c r="AB22" s="5" t="str">
        <f t="shared" si="0"/>
        <v/>
      </c>
      <c r="AC22" s="5" t="str">
        <f t="shared" si="1"/>
        <v/>
      </c>
      <c r="AD22" s="5" t="str">
        <f t="shared" si="2"/>
        <v/>
      </c>
      <c r="AE22" s="5" t="str">
        <f t="shared" si="3"/>
        <v/>
      </c>
      <c r="AF22" s="8" t="str">
        <f>IF(F22="男",data_kyogisha!A13,"")</f>
        <v/>
      </c>
      <c r="AG22" s="5" t="str">
        <f t="shared" si="9"/>
        <v/>
      </c>
      <c r="AH22" s="5" t="str">
        <f t="shared" si="4"/>
        <v/>
      </c>
      <c r="AI22" s="5" t="str">
        <f t="shared" si="5"/>
        <v/>
      </c>
      <c r="AJ22" s="5" t="str">
        <f t="shared" si="6"/>
        <v/>
      </c>
      <c r="AK22" s="5" t="str">
        <f t="shared" si="7"/>
        <v/>
      </c>
      <c r="AL22" s="1" t="str">
        <f>IF(F22="女",data_kyogisha!A13,"")</f>
        <v/>
      </c>
      <c r="AM22" s="1">
        <f t="shared" si="16"/>
        <v>0</v>
      </c>
      <c r="AN22" s="1">
        <f t="shared" si="10"/>
        <v>0</v>
      </c>
      <c r="AO22" s="1">
        <f t="shared" si="11"/>
        <v>0</v>
      </c>
      <c r="AP22" s="1">
        <f t="shared" si="12"/>
        <v>0</v>
      </c>
      <c r="AQ22" s="1">
        <f t="shared" si="17"/>
        <v>0</v>
      </c>
      <c r="AR22" s="1">
        <f t="shared" si="13"/>
        <v>0</v>
      </c>
      <c r="AS22" s="1">
        <f t="shared" si="14"/>
        <v>0</v>
      </c>
      <c r="AT22" s="1">
        <f t="shared" si="15"/>
        <v>0</v>
      </c>
    </row>
    <row r="23" spans="1:46">
      <c r="A23" s="25">
        <v>13</v>
      </c>
      <c r="B23" s="183"/>
      <c r="C23" s="49"/>
      <c r="D23" s="49"/>
      <c r="E23" s="184"/>
      <c r="F23" s="49"/>
      <c r="G23" s="50"/>
      <c r="H23" s="51"/>
      <c r="I23" s="186"/>
      <c r="J23" s="143"/>
      <c r="K23" s="51"/>
      <c r="L23" s="186"/>
      <c r="M23" s="143"/>
      <c r="N23" s="51"/>
      <c r="O23" s="186"/>
      <c r="P23" s="276"/>
      <c r="Q23" s="413"/>
      <c r="R23" s="414"/>
      <c r="S23" s="426"/>
      <c r="T23" s="427"/>
      <c r="X23" s="55"/>
      <c r="Y23" s="56"/>
      <c r="AA23" s="5" t="str">
        <f t="shared" si="8"/>
        <v/>
      </c>
      <c r="AB23" s="5" t="str">
        <f t="shared" si="0"/>
        <v/>
      </c>
      <c r="AC23" s="5" t="str">
        <f t="shared" si="1"/>
        <v/>
      </c>
      <c r="AD23" s="5" t="str">
        <f t="shared" si="2"/>
        <v/>
      </c>
      <c r="AE23" s="5" t="str">
        <f t="shared" si="3"/>
        <v/>
      </c>
      <c r="AF23" s="8" t="str">
        <f>IF(F23="男",data_kyogisha!A14,"")</f>
        <v/>
      </c>
      <c r="AG23" s="5" t="str">
        <f t="shared" si="9"/>
        <v/>
      </c>
      <c r="AH23" s="5" t="str">
        <f t="shared" si="4"/>
        <v/>
      </c>
      <c r="AI23" s="5" t="str">
        <f t="shared" si="5"/>
        <v/>
      </c>
      <c r="AJ23" s="5" t="str">
        <f t="shared" si="6"/>
        <v/>
      </c>
      <c r="AK23" s="5" t="str">
        <f t="shared" si="7"/>
        <v/>
      </c>
      <c r="AL23" s="1" t="str">
        <f>IF(F23="女",data_kyogisha!A14,"")</f>
        <v/>
      </c>
      <c r="AM23" s="1">
        <f t="shared" si="16"/>
        <v>0</v>
      </c>
      <c r="AN23" s="1">
        <f t="shared" si="10"/>
        <v>0</v>
      </c>
      <c r="AO23" s="1">
        <f t="shared" si="11"/>
        <v>0</v>
      </c>
      <c r="AP23" s="1">
        <f t="shared" si="12"/>
        <v>0</v>
      </c>
      <c r="AQ23" s="1">
        <f t="shared" si="17"/>
        <v>0</v>
      </c>
      <c r="AR23" s="1">
        <f t="shared" si="13"/>
        <v>0</v>
      </c>
      <c r="AS23" s="1">
        <f t="shared" si="14"/>
        <v>0</v>
      </c>
      <c r="AT23" s="1">
        <f t="shared" si="15"/>
        <v>0</v>
      </c>
    </row>
    <row r="24" spans="1:46">
      <c r="A24" s="25">
        <v>14</v>
      </c>
      <c r="B24" s="183"/>
      <c r="C24" s="49"/>
      <c r="D24" s="49"/>
      <c r="E24" s="184"/>
      <c r="F24" s="49"/>
      <c r="G24" s="50"/>
      <c r="H24" s="51"/>
      <c r="I24" s="186"/>
      <c r="J24" s="143"/>
      <c r="K24" s="51"/>
      <c r="L24" s="186"/>
      <c r="M24" s="143"/>
      <c r="N24" s="51"/>
      <c r="O24" s="186"/>
      <c r="P24" s="276"/>
      <c r="Q24" s="413"/>
      <c r="R24" s="414"/>
      <c r="S24" s="426"/>
      <c r="T24" s="427"/>
      <c r="X24" s="55"/>
      <c r="Y24" s="56"/>
      <c r="AA24" s="5" t="str">
        <f t="shared" si="8"/>
        <v/>
      </c>
      <c r="AB24" s="5" t="str">
        <f t="shared" si="0"/>
        <v/>
      </c>
      <c r="AC24" s="5" t="str">
        <f t="shared" si="1"/>
        <v/>
      </c>
      <c r="AD24" s="5" t="str">
        <f t="shared" si="2"/>
        <v/>
      </c>
      <c r="AE24" s="5" t="str">
        <f t="shared" si="3"/>
        <v/>
      </c>
      <c r="AF24" s="8" t="str">
        <f>IF(F24="男",data_kyogisha!A15,"")</f>
        <v/>
      </c>
      <c r="AG24" s="5" t="str">
        <f t="shared" si="9"/>
        <v/>
      </c>
      <c r="AH24" s="5" t="str">
        <f t="shared" si="4"/>
        <v/>
      </c>
      <c r="AI24" s="5" t="str">
        <f t="shared" si="5"/>
        <v/>
      </c>
      <c r="AJ24" s="5" t="str">
        <f t="shared" si="6"/>
        <v/>
      </c>
      <c r="AK24" s="5" t="str">
        <f t="shared" si="7"/>
        <v/>
      </c>
      <c r="AL24" s="1" t="str">
        <f>IF(F24="女",data_kyogisha!A15,"")</f>
        <v/>
      </c>
      <c r="AM24" s="1">
        <f t="shared" si="16"/>
        <v>0</v>
      </c>
      <c r="AN24" s="1">
        <f t="shared" si="10"/>
        <v>0</v>
      </c>
      <c r="AO24" s="1">
        <f t="shared" si="11"/>
        <v>0</v>
      </c>
      <c r="AP24" s="1">
        <f t="shared" si="12"/>
        <v>0</v>
      </c>
      <c r="AQ24" s="1">
        <f t="shared" si="17"/>
        <v>0</v>
      </c>
      <c r="AR24" s="1">
        <f t="shared" si="13"/>
        <v>0</v>
      </c>
      <c r="AS24" s="1">
        <f t="shared" si="14"/>
        <v>0</v>
      </c>
      <c r="AT24" s="1">
        <f t="shared" si="15"/>
        <v>0</v>
      </c>
    </row>
    <row r="25" spans="1:46">
      <c r="A25" s="25">
        <v>15</v>
      </c>
      <c r="B25" s="183"/>
      <c r="C25" s="49"/>
      <c r="D25" s="49"/>
      <c r="E25" s="184"/>
      <c r="F25" s="49"/>
      <c r="G25" s="50"/>
      <c r="H25" s="51"/>
      <c r="I25" s="186"/>
      <c r="J25" s="143"/>
      <c r="K25" s="51"/>
      <c r="L25" s="186"/>
      <c r="M25" s="143"/>
      <c r="N25" s="51"/>
      <c r="O25" s="186"/>
      <c r="P25" s="276"/>
      <c r="Q25" s="413"/>
      <c r="R25" s="414"/>
      <c r="S25" s="426"/>
      <c r="T25" s="427"/>
      <c r="X25" s="55"/>
      <c r="Y25" s="56"/>
      <c r="AA25" s="5" t="str">
        <f t="shared" si="8"/>
        <v/>
      </c>
      <c r="AB25" s="5" t="str">
        <f t="shared" si="0"/>
        <v/>
      </c>
      <c r="AC25" s="5" t="str">
        <f t="shared" si="1"/>
        <v/>
      </c>
      <c r="AD25" s="5" t="str">
        <f t="shared" si="2"/>
        <v/>
      </c>
      <c r="AE25" s="5" t="str">
        <f t="shared" si="3"/>
        <v/>
      </c>
      <c r="AF25" s="8" t="str">
        <f>IF(F25="男",data_kyogisha!A16,"")</f>
        <v/>
      </c>
      <c r="AG25" s="5" t="str">
        <f t="shared" si="9"/>
        <v/>
      </c>
      <c r="AH25" s="5" t="str">
        <f t="shared" si="4"/>
        <v/>
      </c>
      <c r="AI25" s="5" t="str">
        <f t="shared" si="5"/>
        <v/>
      </c>
      <c r="AJ25" s="5" t="str">
        <f t="shared" si="6"/>
        <v/>
      </c>
      <c r="AK25" s="5" t="str">
        <f t="shared" si="7"/>
        <v/>
      </c>
      <c r="AL25" s="1" t="str">
        <f>IF(F25="女",data_kyogisha!A16,"")</f>
        <v/>
      </c>
      <c r="AM25" s="1">
        <f t="shared" si="16"/>
        <v>0</v>
      </c>
      <c r="AN25" s="1">
        <f t="shared" si="10"/>
        <v>0</v>
      </c>
      <c r="AO25" s="1">
        <f t="shared" si="11"/>
        <v>0</v>
      </c>
      <c r="AP25" s="1">
        <f t="shared" si="12"/>
        <v>0</v>
      </c>
      <c r="AQ25" s="1">
        <f t="shared" si="17"/>
        <v>0</v>
      </c>
      <c r="AR25" s="1">
        <f t="shared" si="13"/>
        <v>0</v>
      </c>
      <c r="AS25" s="1">
        <f t="shared" si="14"/>
        <v>0</v>
      </c>
      <c r="AT25" s="1">
        <f t="shared" si="15"/>
        <v>0</v>
      </c>
    </row>
    <row r="26" spans="1:46">
      <c r="A26" s="25">
        <v>16</v>
      </c>
      <c r="B26" s="183"/>
      <c r="C26" s="49"/>
      <c r="D26" s="49"/>
      <c r="E26" s="184"/>
      <c r="F26" s="49"/>
      <c r="G26" s="50"/>
      <c r="H26" s="51"/>
      <c r="I26" s="186"/>
      <c r="J26" s="143"/>
      <c r="K26" s="51"/>
      <c r="L26" s="186"/>
      <c r="M26" s="143"/>
      <c r="N26" s="51"/>
      <c r="O26" s="186"/>
      <c r="P26" s="276"/>
      <c r="Q26" s="413"/>
      <c r="R26" s="414"/>
      <c r="S26" s="426"/>
      <c r="T26" s="427"/>
      <c r="X26" s="55"/>
      <c r="Y26" s="56"/>
      <c r="AA26" s="5" t="str">
        <f t="shared" si="8"/>
        <v/>
      </c>
      <c r="AB26" s="5" t="str">
        <f t="shared" si="0"/>
        <v/>
      </c>
      <c r="AC26" s="5" t="str">
        <f t="shared" si="1"/>
        <v/>
      </c>
      <c r="AD26" s="5" t="str">
        <f t="shared" si="2"/>
        <v/>
      </c>
      <c r="AE26" s="5" t="str">
        <f t="shared" si="3"/>
        <v/>
      </c>
      <c r="AF26" s="8" t="str">
        <f>IF(F26="男",data_kyogisha!A17,"")</f>
        <v/>
      </c>
      <c r="AG26" s="5" t="str">
        <f t="shared" si="9"/>
        <v/>
      </c>
      <c r="AH26" s="5" t="str">
        <f t="shared" si="4"/>
        <v/>
      </c>
      <c r="AI26" s="5" t="str">
        <f t="shared" si="5"/>
        <v/>
      </c>
      <c r="AJ26" s="5" t="str">
        <f t="shared" si="6"/>
        <v/>
      </c>
      <c r="AK26" s="5" t="str">
        <f t="shared" si="7"/>
        <v/>
      </c>
      <c r="AL26" s="1" t="str">
        <f>IF(F26="女",data_kyogisha!A17,"")</f>
        <v/>
      </c>
      <c r="AM26" s="1">
        <f t="shared" si="16"/>
        <v>0</v>
      </c>
      <c r="AN26" s="1">
        <f t="shared" si="10"/>
        <v>0</v>
      </c>
      <c r="AO26" s="1">
        <f t="shared" si="11"/>
        <v>0</v>
      </c>
      <c r="AP26" s="1">
        <f t="shared" si="12"/>
        <v>0</v>
      </c>
      <c r="AQ26" s="1">
        <f t="shared" si="17"/>
        <v>0</v>
      </c>
      <c r="AR26" s="1">
        <f t="shared" si="13"/>
        <v>0</v>
      </c>
      <c r="AS26" s="1">
        <f t="shared" si="14"/>
        <v>0</v>
      </c>
      <c r="AT26" s="1">
        <f t="shared" si="15"/>
        <v>0</v>
      </c>
    </row>
    <row r="27" spans="1:46">
      <c r="A27" s="25">
        <v>17</v>
      </c>
      <c r="B27" s="183"/>
      <c r="C27" s="49"/>
      <c r="D27" s="49"/>
      <c r="E27" s="184"/>
      <c r="F27" s="49"/>
      <c r="G27" s="50"/>
      <c r="H27" s="51"/>
      <c r="I27" s="186"/>
      <c r="J27" s="143"/>
      <c r="K27" s="51"/>
      <c r="L27" s="186"/>
      <c r="M27" s="143"/>
      <c r="N27" s="51"/>
      <c r="O27" s="186"/>
      <c r="P27" s="276"/>
      <c r="Q27" s="413"/>
      <c r="R27" s="414"/>
      <c r="S27" s="426"/>
      <c r="T27" s="427"/>
      <c r="X27" s="55"/>
      <c r="Y27" s="56"/>
      <c r="AA27" s="5" t="str">
        <f t="shared" si="8"/>
        <v/>
      </c>
      <c r="AB27" s="5" t="str">
        <f t="shared" si="0"/>
        <v/>
      </c>
      <c r="AC27" s="5" t="str">
        <f t="shared" si="1"/>
        <v/>
      </c>
      <c r="AD27" s="5" t="str">
        <f t="shared" si="2"/>
        <v/>
      </c>
      <c r="AE27" s="5" t="str">
        <f t="shared" si="3"/>
        <v/>
      </c>
      <c r="AF27" s="8" t="str">
        <f>IF(F27="男",data_kyogisha!A18,"")</f>
        <v/>
      </c>
      <c r="AG27" s="5" t="str">
        <f t="shared" si="9"/>
        <v/>
      </c>
      <c r="AH27" s="5" t="str">
        <f t="shared" si="4"/>
        <v/>
      </c>
      <c r="AI27" s="5" t="str">
        <f t="shared" si="5"/>
        <v/>
      </c>
      <c r="AJ27" s="5" t="str">
        <f t="shared" si="6"/>
        <v/>
      </c>
      <c r="AK27" s="5" t="str">
        <f t="shared" si="7"/>
        <v/>
      </c>
      <c r="AL27" s="1" t="str">
        <f>IF(F27="女",data_kyogisha!A18,"")</f>
        <v/>
      </c>
      <c r="AM27" s="1">
        <f t="shared" si="16"/>
        <v>0</v>
      </c>
      <c r="AN27" s="1">
        <f t="shared" si="10"/>
        <v>0</v>
      </c>
      <c r="AO27" s="1">
        <f t="shared" si="11"/>
        <v>0</v>
      </c>
      <c r="AP27" s="1">
        <f t="shared" si="12"/>
        <v>0</v>
      </c>
      <c r="AQ27" s="1">
        <f t="shared" si="17"/>
        <v>0</v>
      </c>
      <c r="AR27" s="1">
        <f t="shared" si="13"/>
        <v>0</v>
      </c>
      <c r="AS27" s="1">
        <f t="shared" si="14"/>
        <v>0</v>
      </c>
      <c r="AT27" s="1">
        <f t="shared" si="15"/>
        <v>0</v>
      </c>
    </row>
    <row r="28" spans="1:46">
      <c r="A28" s="25">
        <v>18</v>
      </c>
      <c r="B28" s="183"/>
      <c r="C28" s="49"/>
      <c r="D28" s="49"/>
      <c r="E28" s="184"/>
      <c r="F28" s="49"/>
      <c r="G28" s="50"/>
      <c r="H28" s="51"/>
      <c r="I28" s="186"/>
      <c r="J28" s="143"/>
      <c r="K28" s="51"/>
      <c r="L28" s="186"/>
      <c r="M28" s="143"/>
      <c r="N28" s="51"/>
      <c r="O28" s="186"/>
      <c r="P28" s="276"/>
      <c r="Q28" s="413"/>
      <c r="R28" s="414"/>
      <c r="S28" s="426"/>
      <c r="T28" s="427"/>
      <c r="X28" s="55"/>
      <c r="Y28" s="56"/>
      <c r="AA28" s="5" t="str">
        <f t="shared" si="8"/>
        <v/>
      </c>
      <c r="AB28" s="5" t="str">
        <f t="shared" si="0"/>
        <v/>
      </c>
      <c r="AC28" s="5" t="str">
        <f t="shared" si="1"/>
        <v/>
      </c>
      <c r="AD28" s="5" t="str">
        <f t="shared" si="2"/>
        <v/>
      </c>
      <c r="AE28" s="5" t="str">
        <f t="shared" si="3"/>
        <v/>
      </c>
      <c r="AF28" s="8" t="str">
        <f>IF(F28="男",data_kyogisha!A19,"")</f>
        <v/>
      </c>
      <c r="AG28" s="5" t="str">
        <f t="shared" si="9"/>
        <v/>
      </c>
      <c r="AH28" s="5" t="str">
        <f t="shared" si="4"/>
        <v/>
      </c>
      <c r="AI28" s="5" t="str">
        <f t="shared" si="5"/>
        <v/>
      </c>
      <c r="AJ28" s="5" t="str">
        <f t="shared" si="6"/>
        <v/>
      </c>
      <c r="AK28" s="5" t="str">
        <f t="shared" si="7"/>
        <v/>
      </c>
      <c r="AL28" s="1" t="str">
        <f>IF(F28="女",data_kyogisha!A19,"")</f>
        <v/>
      </c>
      <c r="AM28" s="1">
        <f t="shared" si="16"/>
        <v>0</v>
      </c>
      <c r="AN28" s="1">
        <f t="shared" si="10"/>
        <v>0</v>
      </c>
      <c r="AO28" s="1">
        <f t="shared" si="11"/>
        <v>0</v>
      </c>
      <c r="AP28" s="1">
        <f t="shared" si="12"/>
        <v>0</v>
      </c>
      <c r="AQ28" s="1">
        <f t="shared" si="17"/>
        <v>0</v>
      </c>
      <c r="AR28" s="1">
        <f t="shared" si="13"/>
        <v>0</v>
      </c>
      <c r="AS28" s="1">
        <f t="shared" si="14"/>
        <v>0</v>
      </c>
      <c r="AT28" s="1">
        <f t="shared" si="15"/>
        <v>0</v>
      </c>
    </row>
    <row r="29" spans="1:46">
      <c r="A29" s="25">
        <v>19</v>
      </c>
      <c r="B29" s="183"/>
      <c r="C29" s="49"/>
      <c r="D29" s="49"/>
      <c r="E29" s="184"/>
      <c r="F29" s="49"/>
      <c r="G29" s="50"/>
      <c r="H29" s="51"/>
      <c r="I29" s="186"/>
      <c r="J29" s="143"/>
      <c r="K29" s="51"/>
      <c r="L29" s="186"/>
      <c r="M29" s="143"/>
      <c r="N29" s="51"/>
      <c r="O29" s="186"/>
      <c r="P29" s="276"/>
      <c r="Q29" s="413"/>
      <c r="R29" s="414"/>
      <c r="S29" s="426"/>
      <c r="T29" s="427"/>
      <c r="X29" s="55"/>
      <c r="Y29" s="56"/>
      <c r="AA29" s="5" t="str">
        <f t="shared" si="8"/>
        <v/>
      </c>
      <c r="AB29" s="5" t="str">
        <f t="shared" si="0"/>
        <v/>
      </c>
      <c r="AC29" s="5" t="str">
        <f t="shared" si="1"/>
        <v/>
      </c>
      <c r="AD29" s="5" t="str">
        <f t="shared" si="2"/>
        <v/>
      </c>
      <c r="AE29" s="5" t="str">
        <f t="shared" si="3"/>
        <v/>
      </c>
      <c r="AF29" s="8" t="str">
        <f>IF(F29="男",data_kyogisha!A20,"")</f>
        <v/>
      </c>
      <c r="AG29" s="5" t="str">
        <f t="shared" si="9"/>
        <v/>
      </c>
      <c r="AH29" s="5" t="str">
        <f t="shared" si="4"/>
        <v/>
      </c>
      <c r="AI29" s="5" t="str">
        <f t="shared" si="5"/>
        <v/>
      </c>
      <c r="AJ29" s="5" t="str">
        <f t="shared" si="6"/>
        <v/>
      </c>
      <c r="AK29" s="5" t="str">
        <f t="shared" si="7"/>
        <v/>
      </c>
      <c r="AL29" s="1" t="str">
        <f>IF(F29="女",data_kyogisha!A20,"")</f>
        <v/>
      </c>
      <c r="AM29" s="1">
        <f t="shared" si="16"/>
        <v>0</v>
      </c>
      <c r="AN29" s="1">
        <f t="shared" si="10"/>
        <v>0</v>
      </c>
      <c r="AO29" s="1">
        <f t="shared" si="11"/>
        <v>0</v>
      </c>
      <c r="AP29" s="1">
        <f t="shared" si="12"/>
        <v>0</v>
      </c>
      <c r="AQ29" s="1">
        <f t="shared" si="17"/>
        <v>0</v>
      </c>
      <c r="AR29" s="1">
        <f t="shared" si="13"/>
        <v>0</v>
      </c>
      <c r="AS29" s="1">
        <f t="shared" si="14"/>
        <v>0</v>
      </c>
      <c r="AT29" s="1">
        <f t="shared" si="15"/>
        <v>0</v>
      </c>
    </row>
    <row r="30" spans="1:46">
      <c r="A30" s="25">
        <v>20</v>
      </c>
      <c r="B30" s="183"/>
      <c r="C30" s="49"/>
      <c r="D30" s="49"/>
      <c r="E30" s="184"/>
      <c r="F30" s="49"/>
      <c r="G30" s="50"/>
      <c r="H30" s="51"/>
      <c r="I30" s="186"/>
      <c r="J30" s="143"/>
      <c r="K30" s="51"/>
      <c r="L30" s="186"/>
      <c r="M30" s="143"/>
      <c r="N30" s="51"/>
      <c r="O30" s="186"/>
      <c r="P30" s="276"/>
      <c r="Q30" s="413"/>
      <c r="R30" s="414"/>
      <c r="S30" s="426"/>
      <c r="T30" s="427"/>
      <c r="X30" s="55"/>
      <c r="Y30" s="56"/>
      <c r="AA30" s="5" t="str">
        <f t="shared" si="8"/>
        <v/>
      </c>
      <c r="AB30" s="5" t="str">
        <f t="shared" si="0"/>
        <v/>
      </c>
      <c r="AC30" s="5" t="str">
        <f t="shared" si="1"/>
        <v/>
      </c>
      <c r="AD30" s="5" t="str">
        <f t="shared" si="2"/>
        <v/>
      </c>
      <c r="AE30" s="5" t="str">
        <f t="shared" si="3"/>
        <v/>
      </c>
      <c r="AF30" s="8" t="str">
        <f>IF(F30="男",data_kyogisha!A21,"")</f>
        <v/>
      </c>
      <c r="AG30" s="5" t="str">
        <f t="shared" si="9"/>
        <v/>
      </c>
      <c r="AH30" s="5" t="str">
        <f t="shared" si="4"/>
        <v/>
      </c>
      <c r="AI30" s="5" t="str">
        <f t="shared" si="5"/>
        <v/>
      </c>
      <c r="AJ30" s="5" t="str">
        <f t="shared" si="6"/>
        <v/>
      </c>
      <c r="AK30" s="5" t="str">
        <f t="shared" si="7"/>
        <v/>
      </c>
      <c r="AL30" s="1" t="str">
        <f>IF(F30="女",data_kyogisha!A21,"")</f>
        <v/>
      </c>
      <c r="AM30" s="1">
        <f t="shared" si="16"/>
        <v>0</v>
      </c>
      <c r="AN30" s="1">
        <f t="shared" si="10"/>
        <v>0</v>
      </c>
      <c r="AO30" s="1">
        <f t="shared" si="11"/>
        <v>0</v>
      </c>
      <c r="AP30" s="1">
        <f t="shared" si="12"/>
        <v>0</v>
      </c>
      <c r="AQ30" s="1">
        <f t="shared" si="17"/>
        <v>0</v>
      </c>
      <c r="AR30" s="1">
        <f t="shared" si="13"/>
        <v>0</v>
      </c>
      <c r="AS30" s="1">
        <f t="shared" si="14"/>
        <v>0</v>
      </c>
      <c r="AT30" s="1">
        <f t="shared" si="15"/>
        <v>0</v>
      </c>
    </row>
    <row r="31" spans="1:46">
      <c r="A31" s="25">
        <v>21</v>
      </c>
      <c r="B31" s="183"/>
      <c r="C31" s="49"/>
      <c r="D31" s="49"/>
      <c r="E31" s="184"/>
      <c r="F31" s="49"/>
      <c r="G31" s="50"/>
      <c r="H31" s="51"/>
      <c r="I31" s="186"/>
      <c r="J31" s="143"/>
      <c r="K31" s="51"/>
      <c r="L31" s="186"/>
      <c r="M31" s="143"/>
      <c r="N31" s="51"/>
      <c r="O31" s="186"/>
      <c r="P31" s="276"/>
      <c r="Q31" s="413"/>
      <c r="R31" s="414"/>
      <c r="S31" s="426"/>
      <c r="T31" s="427"/>
      <c r="X31" s="55"/>
      <c r="Y31" s="56"/>
      <c r="AA31" s="5" t="str">
        <f t="shared" si="8"/>
        <v/>
      </c>
      <c r="AB31" s="5" t="str">
        <f t="shared" si="0"/>
        <v/>
      </c>
      <c r="AC31" s="5" t="str">
        <f t="shared" si="1"/>
        <v/>
      </c>
      <c r="AD31" s="5" t="str">
        <f t="shared" si="2"/>
        <v/>
      </c>
      <c r="AE31" s="5" t="str">
        <f t="shared" si="3"/>
        <v/>
      </c>
      <c r="AF31" s="8" t="str">
        <f>IF(F31="男",data_kyogisha!A22,"")</f>
        <v/>
      </c>
      <c r="AG31" s="5" t="str">
        <f t="shared" si="9"/>
        <v/>
      </c>
      <c r="AH31" s="5" t="str">
        <f t="shared" si="4"/>
        <v/>
      </c>
      <c r="AI31" s="5" t="str">
        <f t="shared" si="5"/>
        <v/>
      </c>
      <c r="AJ31" s="5" t="str">
        <f t="shared" si="6"/>
        <v/>
      </c>
      <c r="AK31" s="5" t="str">
        <f t="shared" si="7"/>
        <v/>
      </c>
      <c r="AL31" s="1" t="str">
        <f>IF(F31="女",data_kyogisha!A22,"")</f>
        <v/>
      </c>
      <c r="AM31" s="1">
        <f t="shared" si="16"/>
        <v>0</v>
      </c>
      <c r="AN31" s="1">
        <f t="shared" si="10"/>
        <v>0</v>
      </c>
      <c r="AO31" s="1">
        <f t="shared" si="11"/>
        <v>0</v>
      </c>
      <c r="AP31" s="1">
        <f t="shared" si="12"/>
        <v>0</v>
      </c>
      <c r="AQ31" s="1">
        <f t="shared" si="17"/>
        <v>0</v>
      </c>
      <c r="AR31" s="1">
        <f t="shared" si="13"/>
        <v>0</v>
      </c>
      <c r="AS31" s="1">
        <f t="shared" si="14"/>
        <v>0</v>
      </c>
      <c r="AT31" s="1">
        <f t="shared" si="15"/>
        <v>0</v>
      </c>
    </row>
    <row r="32" spans="1:46">
      <c r="A32" s="25">
        <v>22</v>
      </c>
      <c r="B32" s="183"/>
      <c r="C32" s="49"/>
      <c r="D32" s="49"/>
      <c r="E32" s="184"/>
      <c r="F32" s="49"/>
      <c r="G32" s="50"/>
      <c r="H32" s="51"/>
      <c r="I32" s="186"/>
      <c r="J32" s="143"/>
      <c r="K32" s="51"/>
      <c r="L32" s="186"/>
      <c r="M32" s="143"/>
      <c r="N32" s="51"/>
      <c r="O32" s="186"/>
      <c r="P32" s="276"/>
      <c r="Q32" s="413"/>
      <c r="R32" s="414"/>
      <c r="S32" s="426"/>
      <c r="T32" s="427"/>
      <c r="X32" s="55"/>
      <c r="Y32" s="56"/>
      <c r="AA32" s="5" t="str">
        <f t="shared" si="8"/>
        <v/>
      </c>
      <c r="AB32" s="5" t="str">
        <f t="shared" si="0"/>
        <v/>
      </c>
      <c r="AC32" s="5" t="str">
        <f t="shared" si="1"/>
        <v/>
      </c>
      <c r="AD32" s="5" t="str">
        <f t="shared" si="2"/>
        <v/>
      </c>
      <c r="AE32" s="5" t="str">
        <f t="shared" si="3"/>
        <v/>
      </c>
      <c r="AF32" s="8" t="str">
        <f>IF(F32="男",data_kyogisha!A23,"")</f>
        <v/>
      </c>
      <c r="AG32" s="5" t="str">
        <f t="shared" si="9"/>
        <v/>
      </c>
      <c r="AH32" s="5" t="str">
        <f t="shared" si="4"/>
        <v/>
      </c>
      <c r="AI32" s="5" t="str">
        <f t="shared" si="5"/>
        <v/>
      </c>
      <c r="AJ32" s="5" t="str">
        <f t="shared" si="6"/>
        <v/>
      </c>
      <c r="AK32" s="5" t="str">
        <f t="shared" si="7"/>
        <v/>
      </c>
      <c r="AL32" s="1" t="str">
        <f>IF(F32="女",data_kyogisha!A23,"")</f>
        <v/>
      </c>
      <c r="AM32" s="1">
        <f t="shared" si="16"/>
        <v>0</v>
      </c>
      <c r="AN32" s="1">
        <f t="shared" si="10"/>
        <v>0</v>
      </c>
      <c r="AO32" s="1">
        <f t="shared" si="11"/>
        <v>0</v>
      </c>
      <c r="AP32" s="1">
        <f t="shared" si="12"/>
        <v>0</v>
      </c>
      <c r="AQ32" s="1">
        <f t="shared" si="17"/>
        <v>0</v>
      </c>
      <c r="AR32" s="1">
        <f t="shared" si="13"/>
        <v>0</v>
      </c>
      <c r="AS32" s="1">
        <f t="shared" si="14"/>
        <v>0</v>
      </c>
      <c r="AT32" s="1">
        <f t="shared" si="15"/>
        <v>0</v>
      </c>
    </row>
    <row r="33" spans="1:46">
      <c r="A33" s="25">
        <v>23</v>
      </c>
      <c r="B33" s="183"/>
      <c r="C33" s="49"/>
      <c r="D33" s="49"/>
      <c r="E33" s="184"/>
      <c r="F33" s="49"/>
      <c r="G33" s="50"/>
      <c r="H33" s="51"/>
      <c r="I33" s="186"/>
      <c r="J33" s="143"/>
      <c r="K33" s="51"/>
      <c r="L33" s="186"/>
      <c r="M33" s="143"/>
      <c r="N33" s="51"/>
      <c r="O33" s="186"/>
      <c r="P33" s="276"/>
      <c r="Q33" s="413"/>
      <c r="R33" s="414"/>
      <c r="S33" s="426"/>
      <c r="T33" s="427"/>
      <c r="X33" s="55"/>
      <c r="Y33" s="56"/>
      <c r="AA33" s="5" t="str">
        <f t="shared" si="8"/>
        <v/>
      </c>
      <c r="AB33" s="5" t="str">
        <f t="shared" si="0"/>
        <v/>
      </c>
      <c r="AC33" s="5" t="str">
        <f t="shared" si="1"/>
        <v/>
      </c>
      <c r="AD33" s="5" t="str">
        <f t="shared" si="2"/>
        <v/>
      </c>
      <c r="AE33" s="5" t="str">
        <f t="shared" si="3"/>
        <v/>
      </c>
      <c r="AF33" s="8" t="str">
        <f>IF(F33="男",data_kyogisha!A24,"")</f>
        <v/>
      </c>
      <c r="AG33" s="5" t="str">
        <f t="shared" si="9"/>
        <v/>
      </c>
      <c r="AH33" s="5" t="str">
        <f t="shared" si="4"/>
        <v/>
      </c>
      <c r="AI33" s="5" t="str">
        <f t="shared" si="5"/>
        <v/>
      </c>
      <c r="AJ33" s="5" t="str">
        <f t="shared" si="6"/>
        <v/>
      </c>
      <c r="AK33" s="5" t="str">
        <f t="shared" si="7"/>
        <v/>
      </c>
      <c r="AL33" s="1" t="str">
        <f>IF(F33="女",data_kyogisha!A24,"")</f>
        <v/>
      </c>
      <c r="AM33" s="1">
        <f t="shared" si="16"/>
        <v>0</v>
      </c>
      <c r="AN33" s="1">
        <f t="shared" si="10"/>
        <v>0</v>
      </c>
      <c r="AO33" s="1">
        <f t="shared" si="11"/>
        <v>0</v>
      </c>
      <c r="AP33" s="1">
        <f t="shared" si="12"/>
        <v>0</v>
      </c>
      <c r="AQ33" s="1">
        <f t="shared" si="17"/>
        <v>0</v>
      </c>
      <c r="AR33" s="1">
        <f t="shared" si="13"/>
        <v>0</v>
      </c>
      <c r="AS33" s="1">
        <f t="shared" si="14"/>
        <v>0</v>
      </c>
      <c r="AT33" s="1">
        <f t="shared" si="15"/>
        <v>0</v>
      </c>
    </row>
    <row r="34" spans="1:46">
      <c r="A34" s="25">
        <v>24</v>
      </c>
      <c r="B34" s="183"/>
      <c r="C34" s="49"/>
      <c r="D34" s="49"/>
      <c r="E34" s="184"/>
      <c r="F34" s="49"/>
      <c r="G34" s="50"/>
      <c r="H34" s="51"/>
      <c r="I34" s="186"/>
      <c r="J34" s="143"/>
      <c r="K34" s="51"/>
      <c r="L34" s="186"/>
      <c r="M34" s="143"/>
      <c r="N34" s="51"/>
      <c r="O34" s="186"/>
      <c r="P34" s="276"/>
      <c r="Q34" s="413"/>
      <c r="R34" s="414"/>
      <c r="S34" s="426"/>
      <c r="T34" s="427"/>
      <c r="X34" s="55"/>
      <c r="Y34" s="56"/>
      <c r="AA34" s="5" t="str">
        <f t="shared" si="8"/>
        <v/>
      </c>
      <c r="AB34" s="5" t="str">
        <f t="shared" si="0"/>
        <v/>
      </c>
      <c r="AC34" s="5" t="str">
        <f t="shared" si="1"/>
        <v/>
      </c>
      <c r="AD34" s="5" t="str">
        <f t="shared" si="2"/>
        <v/>
      </c>
      <c r="AE34" s="5" t="str">
        <f t="shared" si="3"/>
        <v/>
      </c>
      <c r="AF34" s="8" t="str">
        <f>IF(F34="男",data_kyogisha!A25,"")</f>
        <v/>
      </c>
      <c r="AG34" s="5" t="str">
        <f t="shared" si="9"/>
        <v/>
      </c>
      <c r="AH34" s="5" t="str">
        <f t="shared" si="4"/>
        <v/>
      </c>
      <c r="AI34" s="5" t="str">
        <f t="shared" si="5"/>
        <v/>
      </c>
      <c r="AJ34" s="5" t="str">
        <f t="shared" si="6"/>
        <v/>
      </c>
      <c r="AK34" s="5" t="str">
        <f t="shared" si="7"/>
        <v/>
      </c>
      <c r="AL34" s="1" t="str">
        <f>IF(F34="女",data_kyogisha!A25,"")</f>
        <v/>
      </c>
      <c r="AM34" s="1">
        <f t="shared" si="16"/>
        <v>0</v>
      </c>
      <c r="AN34" s="1">
        <f t="shared" si="10"/>
        <v>0</v>
      </c>
      <c r="AO34" s="1">
        <f t="shared" si="11"/>
        <v>0</v>
      </c>
      <c r="AP34" s="1">
        <f t="shared" si="12"/>
        <v>0</v>
      </c>
      <c r="AQ34" s="1">
        <f t="shared" si="17"/>
        <v>0</v>
      </c>
      <c r="AR34" s="1">
        <f t="shared" si="13"/>
        <v>0</v>
      </c>
      <c r="AS34" s="1">
        <f t="shared" si="14"/>
        <v>0</v>
      </c>
      <c r="AT34" s="1">
        <f t="shared" si="15"/>
        <v>0</v>
      </c>
    </row>
    <row r="35" spans="1:46">
      <c r="A35" s="25">
        <v>25</v>
      </c>
      <c r="B35" s="183"/>
      <c r="C35" s="49"/>
      <c r="D35" s="49"/>
      <c r="E35" s="184"/>
      <c r="F35" s="49"/>
      <c r="G35" s="50"/>
      <c r="H35" s="51"/>
      <c r="I35" s="186"/>
      <c r="J35" s="143"/>
      <c r="K35" s="51"/>
      <c r="L35" s="186"/>
      <c r="M35" s="143"/>
      <c r="N35" s="51"/>
      <c r="O35" s="186"/>
      <c r="P35" s="276"/>
      <c r="Q35" s="413"/>
      <c r="R35" s="414"/>
      <c r="S35" s="426"/>
      <c r="T35" s="427"/>
      <c r="X35" s="55"/>
      <c r="Y35" s="56"/>
      <c r="AA35" s="5" t="str">
        <f t="shared" si="8"/>
        <v/>
      </c>
      <c r="AB35" s="5" t="str">
        <f t="shared" si="0"/>
        <v/>
      </c>
      <c r="AC35" s="5" t="str">
        <f t="shared" si="1"/>
        <v/>
      </c>
      <c r="AD35" s="5" t="str">
        <f t="shared" si="2"/>
        <v/>
      </c>
      <c r="AE35" s="5" t="str">
        <f t="shared" si="3"/>
        <v/>
      </c>
      <c r="AF35" s="8" t="str">
        <f>IF(F35="男",data_kyogisha!A26,"")</f>
        <v/>
      </c>
      <c r="AG35" s="5" t="str">
        <f t="shared" si="9"/>
        <v/>
      </c>
      <c r="AH35" s="5" t="str">
        <f t="shared" si="4"/>
        <v/>
      </c>
      <c r="AI35" s="5" t="str">
        <f t="shared" si="5"/>
        <v/>
      </c>
      <c r="AJ35" s="5" t="str">
        <f t="shared" si="6"/>
        <v/>
      </c>
      <c r="AK35" s="5" t="str">
        <f t="shared" si="7"/>
        <v/>
      </c>
      <c r="AL35" s="1" t="str">
        <f>IF(F35="女",data_kyogisha!A26,"")</f>
        <v/>
      </c>
      <c r="AM35" s="1">
        <f t="shared" si="16"/>
        <v>0</v>
      </c>
      <c r="AN35" s="1">
        <f t="shared" si="10"/>
        <v>0</v>
      </c>
      <c r="AO35" s="1">
        <f t="shared" si="11"/>
        <v>0</v>
      </c>
      <c r="AP35" s="1">
        <f t="shared" si="12"/>
        <v>0</v>
      </c>
      <c r="AQ35" s="1">
        <f t="shared" si="17"/>
        <v>0</v>
      </c>
      <c r="AR35" s="1">
        <f t="shared" si="13"/>
        <v>0</v>
      </c>
      <c r="AS35" s="1">
        <f t="shared" si="14"/>
        <v>0</v>
      </c>
      <c r="AT35" s="1">
        <f t="shared" si="15"/>
        <v>0</v>
      </c>
    </row>
    <row r="36" spans="1:46">
      <c r="A36" s="25">
        <v>26</v>
      </c>
      <c r="B36" s="183"/>
      <c r="C36" s="49"/>
      <c r="D36" s="49"/>
      <c r="E36" s="184"/>
      <c r="F36" s="49"/>
      <c r="G36" s="50"/>
      <c r="H36" s="51"/>
      <c r="I36" s="186"/>
      <c r="J36" s="143"/>
      <c r="K36" s="51"/>
      <c r="L36" s="186"/>
      <c r="M36" s="143"/>
      <c r="N36" s="51"/>
      <c r="O36" s="186"/>
      <c r="P36" s="276"/>
      <c r="Q36" s="413"/>
      <c r="R36" s="414"/>
      <c r="S36" s="426"/>
      <c r="T36" s="427"/>
      <c r="X36" s="55"/>
      <c r="Y36" s="56"/>
      <c r="AA36" s="5" t="str">
        <f t="shared" si="8"/>
        <v/>
      </c>
      <c r="AB36" s="5" t="str">
        <f t="shared" si="0"/>
        <v/>
      </c>
      <c r="AC36" s="5" t="str">
        <f t="shared" si="1"/>
        <v/>
      </c>
      <c r="AD36" s="5" t="str">
        <f t="shared" si="2"/>
        <v/>
      </c>
      <c r="AE36" s="5" t="str">
        <f t="shared" si="3"/>
        <v/>
      </c>
      <c r="AF36" s="8" t="str">
        <f>IF(F36="男",data_kyogisha!A27,"")</f>
        <v/>
      </c>
      <c r="AG36" s="5" t="str">
        <f t="shared" si="9"/>
        <v/>
      </c>
      <c r="AH36" s="5" t="str">
        <f t="shared" si="4"/>
        <v/>
      </c>
      <c r="AI36" s="5" t="str">
        <f t="shared" si="5"/>
        <v/>
      </c>
      <c r="AJ36" s="5" t="str">
        <f t="shared" si="6"/>
        <v/>
      </c>
      <c r="AK36" s="5" t="str">
        <f t="shared" si="7"/>
        <v/>
      </c>
      <c r="AL36" s="1" t="str">
        <f>IF(F36="女",data_kyogisha!A27,"")</f>
        <v/>
      </c>
      <c r="AM36" s="1">
        <f t="shared" si="16"/>
        <v>0</v>
      </c>
      <c r="AN36" s="1">
        <f t="shared" si="10"/>
        <v>0</v>
      </c>
      <c r="AO36" s="1">
        <f t="shared" si="11"/>
        <v>0</v>
      </c>
      <c r="AP36" s="1">
        <f t="shared" si="12"/>
        <v>0</v>
      </c>
      <c r="AQ36" s="1">
        <f t="shared" si="17"/>
        <v>0</v>
      </c>
      <c r="AR36" s="1">
        <f t="shared" si="13"/>
        <v>0</v>
      </c>
      <c r="AS36" s="1">
        <f t="shared" si="14"/>
        <v>0</v>
      </c>
      <c r="AT36" s="1">
        <f t="shared" si="15"/>
        <v>0</v>
      </c>
    </row>
    <row r="37" spans="1:46">
      <c r="A37" s="25">
        <v>27</v>
      </c>
      <c r="B37" s="183"/>
      <c r="C37" s="49"/>
      <c r="D37" s="49"/>
      <c r="E37" s="184"/>
      <c r="F37" s="49"/>
      <c r="G37" s="50"/>
      <c r="H37" s="51"/>
      <c r="I37" s="186"/>
      <c r="J37" s="143"/>
      <c r="K37" s="51"/>
      <c r="L37" s="186"/>
      <c r="M37" s="143"/>
      <c r="N37" s="51"/>
      <c r="O37" s="186"/>
      <c r="P37" s="276"/>
      <c r="Q37" s="413"/>
      <c r="R37" s="414"/>
      <c r="S37" s="426"/>
      <c r="T37" s="427"/>
      <c r="X37" s="55"/>
      <c r="Y37" s="56"/>
      <c r="AA37" s="5" t="str">
        <f t="shared" si="8"/>
        <v/>
      </c>
      <c r="AB37" s="5" t="str">
        <f t="shared" si="0"/>
        <v/>
      </c>
      <c r="AC37" s="5" t="str">
        <f t="shared" si="1"/>
        <v/>
      </c>
      <c r="AD37" s="5" t="str">
        <f t="shared" si="2"/>
        <v/>
      </c>
      <c r="AE37" s="5" t="str">
        <f t="shared" si="3"/>
        <v/>
      </c>
      <c r="AF37" s="8" t="str">
        <f>IF(F37="男",data_kyogisha!A28,"")</f>
        <v/>
      </c>
      <c r="AG37" s="5" t="str">
        <f t="shared" si="9"/>
        <v/>
      </c>
      <c r="AH37" s="5" t="str">
        <f t="shared" si="4"/>
        <v/>
      </c>
      <c r="AI37" s="5" t="str">
        <f t="shared" si="5"/>
        <v/>
      </c>
      <c r="AJ37" s="5" t="str">
        <f t="shared" si="6"/>
        <v/>
      </c>
      <c r="AK37" s="5" t="str">
        <f t="shared" si="7"/>
        <v/>
      </c>
      <c r="AL37" s="1" t="str">
        <f>IF(F37="女",data_kyogisha!A28,"")</f>
        <v/>
      </c>
      <c r="AM37" s="1">
        <f t="shared" si="16"/>
        <v>0</v>
      </c>
      <c r="AN37" s="1">
        <f t="shared" si="10"/>
        <v>0</v>
      </c>
      <c r="AO37" s="1">
        <f t="shared" si="11"/>
        <v>0</v>
      </c>
      <c r="AP37" s="1">
        <f t="shared" si="12"/>
        <v>0</v>
      </c>
      <c r="AQ37" s="1">
        <f t="shared" si="17"/>
        <v>0</v>
      </c>
      <c r="AR37" s="1">
        <f t="shared" si="13"/>
        <v>0</v>
      </c>
      <c r="AS37" s="1">
        <f t="shared" si="14"/>
        <v>0</v>
      </c>
      <c r="AT37" s="1">
        <f t="shared" si="15"/>
        <v>0</v>
      </c>
    </row>
    <row r="38" spans="1:46">
      <c r="A38" s="25">
        <v>28</v>
      </c>
      <c r="B38" s="183"/>
      <c r="C38" s="49"/>
      <c r="D38" s="49"/>
      <c r="E38" s="184"/>
      <c r="F38" s="49"/>
      <c r="G38" s="50"/>
      <c r="H38" s="51"/>
      <c r="I38" s="186"/>
      <c r="J38" s="143"/>
      <c r="K38" s="51"/>
      <c r="L38" s="186"/>
      <c r="M38" s="143"/>
      <c r="N38" s="51"/>
      <c r="O38" s="186"/>
      <c r="P38" s="276"/>
      <c r="Q38" s="413"/>
      <c r="R38" s="414"/>
      <c r="S38" s="426"/>
      <c r="T38" s="427"/>
      <c r="X38" s="55"/>
      <c r="Y38" s="56"/>
      <c r="AA38" s="5" t="str">
        <f t="shared" si="8"/>
        <v/>
      </c>
      <c r="AB38" s="5" t="str">
        <f t="shared" si="0"/>
        <v/>
      </c>
      <c r="AC38" s="5" t="str">
        <f t="shared" si="1"/>
        <v/>
      </c>
      <c r="AD38" s="5" t="str">
        <f t="shared" si="2"/>
        <v/>
      </c>
      <c r="AE38" s="5" t="str">
        <f t="shared" si="3"/>
        <v/>
      </c>
      <c r="AF38" s="8" t="str">
        <f>IF(F38="男",data_kyogisha!A29,"")</f>
        <v/>
      </c>
      <c r="AG38" s="5" t="str">
        <f t="shared" si="9"/>
        <v/>
      </c>
      <c r="AH38" s="5" t="str">
        <f t="shared" si="4"/>
        <v/>
      </c>
      <c r="AI38" s="5" t="str">
        <f t="shared" si="5"/>
        <v/>
      </c>
      <c r="AJ38" s="5" t="str">
        <f t="shared" si="6"/>
        <v/>
      </c>
      <c r="AK38" s="5" t="str">
        <f t="shared" si="7"/>
        <v/>
      </c>
      <c r="AL38" s="1" t="str">
        <f>IF(F38="女",data_kyogisha!A29,"")</f>
        <v/>
      </c>
      <c r="AM38" s="1">
        <f t="shared" si="16"/>
        <v>0</v>
      </c>
      <c r="AN38" s="1">
        <f t="shared" si="10"/>
        <v>0</v>
      </c>
      <c r="AO38" s="1">
        <f t="shared" si="11"/>
        <v>0</v>
      </c>
      <c r="AP38" s="1">
        <f t="shared" si="12"/>
        <v>0</v>
      </c>
      <c r="AQ38" s="1">
        <f t="shared" si="17"/>
        <v>0</v>
      </c>
      <c r="AR38" s="1">
        <f t="shared" si="13"/>
        <v>0</v>
      </c>
      <c r="AS38" s="1">
        <f t="shared" si="14"/>
        <v>0</v>
      </c>
      <c r="AT38" s="1">
        <f t="shared" si="15"/>
        <v>0</v>
      </c>
    </row>
    <row r="39" spans="1:46">
      <c r="A39" s="25">
        <v>29</v>
      </c>
      <c r="B39" s="183"/>
      <c r="C39" s="49"/>
      <c r="D39" s="49"/>
      <c r="E39" s="184"/>
      <c r="F39" s="49"/>
      <c r="G39" s="50"/>
      <c r="H39" s="51"/>
      <c r="I39" s="186"/>
      <c r="J39" s="143"/>
      <c r="K39" s="51"/>
      <c r="L39" s="186"/>
      <c r="M39" s="143"/>
      <c r="N39" s="51"/>
      <c r="O39" s="186"/>
      <c r="P39" s="276"/>
      <c r="Q39" s="413"/>
      <c r="R39" s="414"/>
      <c r="S39" s="426"/>
      <c r="T39" s="427"/>
      <c r="X39" s="55"/>
      <c r="Y39" s="56"/>
      <c r="AA39" s="5" t="str">
        <f t="shared" si="8"/>
        <v/>
      </c>
      <c r="AB39" s="5" t="str">
        <f t="shared" si="0"/>
        <v/>
      </c>
      <c r="AC39" s="5" t="str">
        <f t="shared" si="1"/>
        <v/>
      </c>
      <c r="AD39" s="5" t="str">
        <f t="shared" si="2"/>
        <v/>
      </c>
      <c r="AE39" s="5" t="str">
        <f t="shared" si="3"/>
        <v/>
      </c>
      <c r="AF39" s="8" t="str">
        <f>IF(F39="男",data_kyogisha!A30,"")</f>
        <v/>
      </c>
      <c r="AG39" s="5" t="str">
        <f t="shared" si="9"/>
        <v/>
      </c>
      <c r="AH39" s="5" t="str">
        <f t="shared" si="4"/>
        <v/>
      </c>
      <c r="AI39" s="5" t="str">
        <f t="shared" si="5"/>
        <v/>
      </c>
      <c r="AJ39" s="5" t="str">
        <f t="shared" si="6"/>
        <v/>
      </c>
      <c r="AK39" s="5" t="str">
        <f t="shared" si="7"/>
        <v/>
      </c>
      <c r="AL39" s="1" t="str">
        <f>IF(F39="女",data_kyogisha!A30,"")</f>
        <v/>
      </c>
      <c r="AM39" s="1">
        <f t="shared" si="16"/>
        <v>0</v>
      </c>
      <c r="AN39" s="1">
        <f t="shared" si="10"/>
        <v>0</v>
      </c>
      <c r="AO39" s="1">
        <f t="shared" si="11"/>
        <v>0</v>
      </c>
      <c r="AP39" s="1">
        <f t="shared" si="12"/>
        <v>0</v>
      </c>
      <c r="AQ39" s="1">
        <f t="shared" si="17"/>
        <v>0</v>
      </c>
      <c r="AR39" s="1">
        <f t="shared" si="13"/>
        <v>0</v>
      </c>
      <c r="AS39" s="1">
        <f t="shared" si="14"/>
        <v>0</v>
      </c>
      <c r="AT39" s="1">
        <f t="shared" si="15"/>
        <v>0</v>
      </c>
    </row>
    <row r="40" spans="1:46">
      <c r="A40" s="25">
        <v>30</v>
      </c>
      <c r="B40" s="183"/>
      <c r="C40" s="49"/>
      <c r="D40" s="49"/>
      <c r="E40" s="184"/>
      <c r="F40" s="49"/>
      <c r="G40" s="50"/>
      <c r="H40" s="51"/>
      <c r="I40" s="186"/>
      <c r="J40" s="143"/>
      <c r="K40" s="51"/>
      <c r="L40" s="186"/>
      <c r="M40" s="143"/>
      <c r="N40" s="51"/>
      <c r="O40" s="186"/>
      <c r="P40" s="276"/>
      <c r="Q40" s="413"/>
      <c r="R40" s="414"/>
      <c r="S40" s="426"/>
      <c r="T40" s="427"/>
      <c r="Y40" s="2"/>
      <c r="AA40" s="5" t="str">
        <f t="shared" si="8"/>
        <v/>
      </c>
      <c r="AB40" s="5" t="str">
        <f t="shared" si="0"/>
        <v/>
      </c>
      <c r="AC40" s="5" t="str">
        <f t="shared" si="1"/>
        <v/>
      </c>
      <c r="AD40" s="5" t="str">
        <f t="shared" si="2"/>
        <v/>
      </c>
      <c r="AE40" s="5" t="str">
        <f t="shared" si="3"/>
        <v/>
      </c>
      <c r="AF40" s="8" t="str">
        <f>IF(F40="男",data_kyogisha!A31,"")</f>
        <v/>
      </c>
      <c r="AG40" s="5" t="str">
        <f t="shared" si="9"/>
        <v/>
      </c>
      <c r="AH40" s="5" t="str">
        <f t="shared" si="4"/>
        <v/>
      </c>
      <c r="AI40" s="5" t="str">
        <f t="shared" si="5"/>
        <v/>
      </c>
      <c r="AJ40" s="5" t="str">
        <f t="shared" si="6"/>
        <v/>
      </c>
      <c r="AK40" s="5" t="str">
        <f t="shared" si="7"/>
        <v/>
      </c>
      <c r="AL40" s="1" t="str">
        <f>IF(F40="女",data_kyogisha!A31,"")</f>
        <v/>
      </c>
      <c r="AM40" s="1">
        <f t="shared" si="16"/>
        <v>0</v>
      </c>
      <c r="AN40" s="1">
        <f t="shared" si="10"/>
        <v>0</v>
      </c>
      <c r="AO40" s="1">
        <f t="shared" si="11"/>
        <v>0</v>
      </c>
      <c r="AP40" s="1">
        <f t="shared" si="12"/>
        <v>0</v>
      </c>
      <c r="AQ40" s="1">
        <f t="shared" si="17"/>
        <v>0</v>
      </c>
      <c r="AR40" s="1">
        <f t="shared" si="13"/>
        <v>0</v>
      </c>
      <c r="AS40" s="1">
        <f t="shared" si="14"/>
        <v>0</v>
      </c>
      <c r="AT40" s="1">
        <f t="shared" si="15"/>
        <v>0</v>
      </c>
    </row>
    <row r="41" spans="1:46">
      <c r="A41" s="25">
        <v>31</v>
      </c>
      <c r="B41" s="183"/>
      <c r="C41" s="49"/>
      <c r="D41" s="49"/>
      <c r="E41" s="184"/>
      <c r="F41" s="49"/>
      <c r="G41" s="50"/>
      <c r="H41" s="51"/>
      <c r="I41" s="186"/>
      <c r="J41" s="143"/>
      <c r="K41" s="51"/>
      <c r="L41" s="186"/>
      <c r="M41" s="143"/>
      <c r="N41" s="51"/>
      <c r="O41" s="186"/>
      <c r="P41" s="276"/>
      <c r="Q41" s="413"/>
      <c r="R41" s="414"/>
      <c r="S41" s="426"/>
      <c r="T41" s="427"/>
      <c r="Y41" s="2"/>
      <c r="AA41" s="5" t="str">
        <f t="shared" si="8"/>
        <v/>
      </c>
      <c r="AB41" s="5" t="str">
        <f t="shared" si="0"/>
        <v/>
      </c>
      <c r="AC41" s="5" t="str">
        <f t="shared" si="1"/>
        <v/>
      </c>
      <c r="AD41" s="5" t="str">
        <f t="shared" si="2"/>
        <v/>
      </c>
      <c r="AE41" s="5" t="str">
        <f t="shared" si="3"/>
        <v/>
      </c>
      <c r="AF41" s="8" t="str">
        <f>IF(F41="男",data_kyogisha!A32,"")</f>
        <v/>
      </c>
      <c r="AG41" s="5" t="str">
        <f t="shared" si="9"/>
        <v/>
      </c>
      <c r="AH41" s="5" t="str">
        <f t="shared" si="4"/>
        <v/>
      </c>
      <c r="AI41" s="5" t="str">
        <f t="shared" si="5"/>
        <v/>
      </c>
      <c r="AJ41" s="5" t="str">
        <f t="shared" si="6"/>
        <v/>
      </c>
      <c r="AK41" s="5" t="str">
        <f t="shared" si="7"/>
        <v/>
      </c>
      <c r="AL41" s="1" t="str">
        <f>IF(F41="女",data_kyogisha!A32,"")</f>
        <v/>
      </c>
      <c r="AM41" s="1">
        <f t="shared" si="16"/>
        <v>0</v>
      </c>
      <c r="AN41" s="1">
        <f t="shared" si="10"/>
        <v>0</v>
      </c>
      <c r="AO41" s="1">
        <f t="shared" si="11"/>
        <v>0</v>
      </c>
      <c r="AP41" s="1">
        <f t="shared" si="12"/>
        <v>0</v>
      </c>
      <c r="AQ41" s="1">
        <f t="shared" si="17"/>
        <v>0</v>
      </c>
      <c r="AR41" s="1">
        <f t="shared" si="13"/>
        <v>0</v>
      </c>
      <c r="AS41" s="1">
        <f t="shared" si="14"/>
        <v>0</v>
      </c>
      <c r="AT41" s="1">
        <f t="shared" si="15"/>
        <v>0</v>
      </c>
    </row>
    <row r="42" spans="1:46">
      <c r="A42" s="25">
        <v>32</v>
      </c>
      <c r="B42" s="183"/>
      <c r="C42" s="49"/>
      <c r="D42" s="49"/>
      <c r="E42" s="184"/>
      <c r="F42" s="49"/>
      <c r="G42" s="50"/>
      <c r="H42" s="51"/>
      <c r="I42" s="186"/>
      <c r="J42" s="143"/>
      <c r="K42" s="51"/>
      <c r="L42" s="186"/>
      <c r="M42" s="143"/>
      <c r="N42" s="51"/>
      <c r="O42" s="186"/>
      <c r="P42" s="276"/>
      <c r="Q42" s="413"/>
      <c r="R42" s="414"/>
      <c r="S42" s="426"/>
      <c r="T42" s="427"/>
      <c r="Y42" s="2"/>
      <c r="AA42" s="5" t="str">
        <f t="shared" si="8"/>
        <v/>
      </c>
      <c r="AB42" s="5" t="str">
        <f t="shared" si="0"/>
        <v/>
      </c>
      <c r="AC42" s="5" t="str">
        <f t="shared" si="1"/>
        <v/>
      </c>
      <c r="AD42" s="5" t="str">
        <f t="shared" si="2"/>
        <v/>
      </c>
      <c r="AE42" s="5" t="str">
        <f t="shared" si="3"/>
        <v/>
      </c>
      <c r="AF42" s="8" t="str">
        <f>IF(F42="男",data_kyogisha!A33,"")</f>
        <v/>
      </c>
      <c r="AG42" s="5" t="str">
        <f t="shared" si="9"/>
        <v/>
      </c>
      <c r="AH42" s="5" t="str">
        <f t="shared" si="4"/>
        <v/>
      </c>
      <c r="AI42" s="5" t="str">
        <f t="shared" si="5"/>
        <v/>
      </c>
      <c r="AJ42" s="5" t="str">
        <f t="shared" si="6"/>
        <v/>
      </c>
      <c r="AK42" s="5" t="str">
        <f t="shared" si="7"/>
        <v/>
      </c>
      <c r="AL42" s="1" t="str">
        <f>IF(F42="女",data_kyogisha!A33,"")</f>
        <v/>
      </c>
      <c r="AM42" s="1">
        <f t="shared" si="16"/>
        <v>0</v>
      </c>
      <c r="AN42" s="1">
        <f t="shared" si="10"/>
        <v>0</v>
      </c>
      <c r="AO42" s="1">
        <f t="shared" si="11"/>
        <v>0</v>
      </c>
      <c r="AP42" s="1">
        <f t="shared" si="12"/>
        <v>0</v>
      </c>
      <c r="AQ42" s="1">
        <f t="shared" si="17"/>
        <v>0</v>
      </c>
      <c r="AR42" s="1">
        <f t="shared" si="13"/>
        <v>0</v>
      </c>
      <c r="AS42" s="1">
        <f t="shared" si="14"/>
        <v>0</v>
      </c>
      <c r="AT42" s="1">
        <f t="shared" si="15"/>
        <v>0</v>
      </c>
    </row>
    <row r="43" spans="1:46">
      <c r="A43" s="25">
        <v>33</v>
      </c>
      <c r="B43" s="183"/>
      <c r="C43" s="49"/>
      <c r="D43" s="49"/>
      <c r="E43" s="184"/>
      <c r="F43" s="49"/>
      <c r="G43" s="50"/>
      <c r="H43" s="51"/>
      <c r="I43" s="186"/>
      <c r="J43" s="143"/>
      <c r="K43" s="51"/>
      <c r="L43" s="186"/>
      <c r="M43" s="143"/>
      <c r="N43" s="51"/>
      <c r="O43" s="186"/>
      <c r="P43" s="276"/>
      <c r="Q43" s="413"/>
      <c r="R43" s="414"/>
      <c r="S43" s="426"/>
      <c r="T43" s="427"/>
      <c r="Y43" s="2"/>
      <c r="AA43" s="5" t="str">
        <f t="shared" si="8"/>
        <v/>
      </c>
      <c r="AB43" s="5" t="str">
        <f t="shared" ref="AB43:AB75" si="18">IF(F43="男",C43,"")</f>
        <v/>
      </c>
      <c r="AC43" s="5" t="str">
        <f t="shared" ref="AC43:AC75" si="19">IF(F43="男",D43,"")</f>
        <v/>
      </c>
      <c r="AD43" s="5" t="str">
        <f t="shared" ref="AD43:AD75" si="20">IF(F43="男",F43,"")</f>
        <v/>
      </c>
      <c r="AE43" s="5" t="str">
        <f t="shared" ref="AE43:AE75" si="21">IF(F43="男",IF(G43="","",G43),"")</f>
        <v/>
      </c>
      <c r="AF43" s="8" t="str">
        <f>IF(F43="男",data_kyogisha!A34,"")</f>
        <v/>
      </c>
      <c r="AG43" s="5" t="str">
        <f t="shared" si="9"/>
        <v/>
      </c>
      <c r="AH43" s="5" t="str">
        <f t="shared" ref="AH43:AH74" si="22">IF(F43="女",C43,"")</f>
        <v/>
      </c>
      <c r="AI43" s="5" t="str">
        <f t="shared" ref="AI43:AI75" si="23">IF(F43="女",D43,"")</f>
        <v/>
      </c>
      <c r="AJ43" s="5" t="str">
        <f t="shared" ref="AJ43:AJ74" si="24">IF(F43="女",F43,"")</f>
        <v/>
      </c>
      <c r="AK43" s="5" t="str">
        <f t="shared" ref="AK43:AK75" si="25">IF(F43="女",IF(G43="","",G43),"")</f>
        <v/>
      </c>
      <c r="AL43" s="1" t="str">
        <f>IF(F43="女",data_kyogisha!A34,"")</f>
        <v/>
      </c>
      <c r="AM43" s="1">
        <f t="shared" si="16"/>
        <v>0</v>
      </c>
      <c r="AN43" s="1">
        <f t="shared" si="10"/>
        <v>0</v>
      </c>
      <c r="AO43" s="1">
        <f t="shared" si="11"/>
        <v>0</v>
      </c>
      <c r="AP43" s="1">
        <f t="shared" si="12"/>
        <v>0</v>
      </c>
      <c r="AQ43" s="1">
        <f t="shared" si="17"/>
        <v>0</v>
      </c>
      <c r="AR43" s="1">
        <f t="shared" si="13"/>
        <v>0</v>
      </c>
      <c r="AS43" s="1">
        <f t="shared" si="14"/>
        <v>0</v>
      </c>
      <c r="AT43" s="1">
        <f t="shared" si="15"/>
        <v>0</v>
      </c>
    </row>
    <row r="44" spans="1:46">
      <c r="A44" s="25">
        <v>34</v>
      </c>
      <c r="B44" s="183"/>
      <c r="C44" s="49"/>
      <c r="D44" s="49"/>
      <c r="E44" s="184"/>
      <c r="F44" s="49"/>
      <c r="G44" s="50"/>
      <c r="H44" s="51"/>
      <c r="I44" s="186"/>
      <c r="J44" s="143"/>
      <c r="K44" s="51"/>
      <c r="L44" s="186"/>
      <c r="M44" s="143"/>
      <c r="N44" s="51"/>
      <c r="O44" s="186"/>
      <c r="P44" s="276"/>
      <c r="Q44" s="413"/>
      <c r="R44" s="414"/>
      <c r="S44" s="426"/>
      <c r="T44" s="427"/>
      <c r="Y44" s="2"/>
      <c r="AA44" s="5" t="str">
        <f t="shared" si="8"/>
        <v/>
      </c>
      <c r="AB44" s="5" t="str">
        <f t="shared" si="18"/>
        <v/>
      </c>
      <c r="AC44" s="5" t="str">
        <f t="shared" si="19"/>
        <v/>
      </c>
      <c r="AD44" s="5" t="str">
        <f t="shared" si="20"/>
        <v/>
      </c>
      <c r="AE44" s="5" t="str">
        <f t="shared" si="21"/>
        <v/>
      </c>
      <c r="AF44" s="8" t="str">
        <f>IF(F44="男",data_kyogisha!A35,"")</f>
        <v/>
      </c>
      <c r="AG44" s="5" t="str">
        <f t="shared" si="9"/>
        <v/>
      </c>
      <c r="AH44" s="5" t="str">
        <f t="shared" si="22"/>
        <v/>
      </c>
      <c r="AI44" s="5" t="str">
        <f t="shared" si="23"/>
        <v/>
      </c>
      <c r="AJ44" s="5" t="str">
        <f t="shared" si="24"/>
        <v/>
      </c>
      <c r="AK44" s="5" t="str">
        <f t="shared" si="25"/>
        <v/>
      </c>
      <c r="AL44" s="1" t="str">
        <f>IF(F44="女",data_kyogisha!A35,"")</f>
        <v/>
      </c>
      <c r="AM44" s="1">
        <f t="shared" si="16"/>
        <v>0</v>
      </c>
      <c r="AN44" s="1">
        <f t="shared" si="10"/>
        <v>0</v>
      </c>
      <c r="AO44" s="1">
        <f t="shared" ref="AO44:AO75" si="26">IF(AND(F44="男",S44="○"),AO43+1,AO43)</f>
        <v>0</v>
      </c>
      <c r="AP44" s="1">
        <f t="shared" si="12"/>
        <v>0</v>
      </c>
      <c r="AQ44" s="1">
        <f t="shared" si="17"/>
        <v>0</v>
      </c>
      <c r="AR44" s="1">
        <f t="shared" si="13"/>
        <v>0</v>
      </c>
      <c r="AS44" s="1">
        <f t="shared" ref="AS44:AS75" si="27">IF(AND(F44="女",S44="○"),AS43+1,AS43)</f>
        <v>0</v>
      </c>
      <c r="AT44" s="1">
        <f t="shared" si="15"/>
        <v>0</v>
      </c>
    </row>
    <row r="45" spans="1:46">
      <c r="A45" s="25">
        <v>35</v>
      </c>
      <c r="B45" s="183"/>
      <c r="C45" s="49"/>
      <c r="D45" s="49"/>
      <c r="E45" s="184"/>
      <c r="F45" s="49"/>
      <c r="G45" s="50"/>
      <c r="H45" s="51"/>
      <c r="I45" s="186"/>
      <c r="J45" s="143"/>
      <c r="K45" s="51"/>
      <c r="L45" s="186"/>
      <c r="M45" s="143"/>
      <c r="N45" s="51"/>
      <c r="O45" s="186"/>
      <c r="P45" s="276"/>
      <c r="Q45" s="413"/>
      <c r="R45" s="414"/>
      <c r="S45" s="426"/>
      <c r="T45" s="427"/>
      <c r="Y45" s="2"/>
      <c r="AA45" s="5" t="str">
        <f t="shared" si="8"/>
        <v/>
      </c>
      <c r="AB45" s="5" t="str">
        <f t="shared" si="18"/>
        <v/>
      </c>
      <c r="AC45" s="5" t="str">
        <f t="shared" si="19"/>
        <v/>
      </c>
      <c r="AD45" s="5" t="str">
        <f t="shared" si="20"/>
        <v/>
      </c>
      <c r="AE45" s="5" t="str">
        <f t="shared" si="21"/>
        <v/>
      </c>
      <c r="AF45" s="8" t="str">
        <f>IF(F45="男",data_kyogisha!A36,"")</f>
        <v/>
      </c>
      <c r="AG45" s="5" t="str">
        <f t="shared" si="9"/>
        <v/>
      </c>
      <c r="AH45" s="5" t="str">
        <f t="shared" si="22"/>
        <v/>
      </c>
      <c r="AI45" s="5" t="str">
        <f t="shared" si="23"/>
        <v/>
      </c>
      <c r="AJ45" s="5" t="str">
        <f t="shared" si="24"/>
        <v/>
      </c>
      <c r="AK45" s="5" t="str">
        <f t="shared" si="25"/>
        <v/>
      </c>
      <c r="AL45" s="1" t="str">
        <f>IF(F45="女",data_kyogisha!A36,"")</f>
        <v/>
      </c>
      <c r="AM45" s="1">
        <f t="shared" si="16"/>
        <v>0</v>
      </c>
      <c r="AN45" s="1">
        <f t="shared" si="10"/>
        <v>0</v>
      </c>
      <c r="AO45" s="1">
        <f t="shared" si="26"/>
        <v>0</v>
      </c>
      <c r="AP45" s="1">
        <f t="shared" si="12"/>
        <v>0</v>
      </c>
      <c r="AQ45" s="1">
        <f t="shared" si="17"/>
        <v>0</v>
      </c>
      <c r="AR45" s="1">
        <f t="shared" si="13"/>
        <v>0</v>
      </c>
      <c r="AS45" s="1">
        <f t="shared" si="27"/>
        <v>0</v>
      </c>
      <c r="AT45" s="1">
        <f t="shared" si="15"/>
        <v>0</v>
      </c>
    </row>
    <row r="46" spans="1:46">
      <c r="A46" s="25">
        <v>36</v>
      </c>
      <c r="B46" s="183"/>
      <c r="C46" s="49"/>
      <c r="D46" s="49"/>
      <c r="E46" s="184"/>
      <c r="F46" s="49"/>
      <c r="G46" s="50"/>
      <c r="H46" s="51"/>
      <c r="I46" s="186"/>
      <c r="J46" s="143"/>
      <c r="K46" s="51"/>
      <c r="L46" s="186"/>
      <c r="M46" s="143"/>
      <c r="N46" s="51"/>
      <c r="O46" s="186"/>
      <c r="P46" s="276"/>
      <c r="Q46" s="413"/>
      <c r="R46" s="414"/>
      <c r="S46" s="426"/>
      <c r="T46" s="427"/>
      <c r="Y46" s="2"/>
      <c r="AA46" s="5" t="str">
        <f t="shared" si="8"/>
        <v/>
      </c>
      <c r="AB46" s="5" t="str">
        <f t="shared" si="18"/>
        <v/>
      </c>
      <c r="AC46" s="5" t="str">
        <f t="shared" si="19"/>
        <v/>
      </c>
      <c r="AD46" s="5" t="str">
        <f t="shared" si="20"/>
        <v/>
      </c>
      <c r="AE46" s="5" t="str">
        <f t="shared" si="21"/>
        <v/>
      </c>
      <c r="AF46" s="8" t="str">
        <f>IF(F46="男",data_kyogisha!A37,"")</f>
        <v/>
      </c>
      <c r="AG46" s="5" t="str">
        <f t="shared" si="9"/>
        <v/>
      </c>
      <c r="AH46" s="5" t="str">
        <f t="shared" si="22"/>
        <v/>
      </c>
      <c r="AI46" s="5" t="str">
        <f t="shared" si="23"/>
        <v/>
      </c>
      <c r="AJ46" s="5" t="str">
        <f t="shared" si="24"/>
        <v/>
      </c>
      <c r="AK46" s="5" t="str">
        <f t="shared" si="25"/>
        <v/>
      </c>
      <c r="AL46" s="1" t="str">
        <f>IF(F46="女",data_kyogisha!A37,"")</f>
        <v/>
      </c>
      <c r="AM46" s="1">
        <f t="shared" si="16"/>
        <v>0</v>
      </c>
      <c r="AN46" s="1">
        <f t="shared" si="10"/>
        <v>0</v>
      </c>
      <c r="AO46" s="1">
        <f t="shared" si="26"/>
        <v>0</v>
      </c>
      <c r="AP46" s="1">
        <f t="shared" si="12"/>
        <v>0</v>
      </c>
      <c r="AQ46" s="1">
        <f t="shared" si="17"/>
        <v>0</v>
      </c>
      <c r="AR46" s="1">
        <f t="shared" si="13"/>
        <v>0</v>
      </c>
      <c r="AS46" s="1">
        <f t="shared" si="27"/>
        <v>0</v>
      </c>
      <c r="AT46" s="1">
        <f t="shared" si="15"/>
        <v>0</v>
      </c>
    </row>
    <row r="47" spans="1:46">
      <c r="A47" s="25">
        <v>37</v>
      </c>
      <c r="B47" s="183"/>
      <c r="C47" s="49"/>
      <c r="D47" s="49"/>
      <c r="E47" s="184"/>
      <c r="F47" s="49"/>
      <c r="G47" s="50"/>
      <c r="H47" s="51"/>
      <c r="I47" s="186"/>
      <c r="J47" s="143"/>
      <c r="K47" s="51"/>
      <c r="L47" s="186"/>
      <c r="M47" s="143"/>
      <c r="N47" s="51"/>
      <c r="O47" s="186"/>
      <c r="P47" s="276"/>
      <c r="Q47" s="413"/>
      <c r="R47" s="414"/>
      <c r="S47" s="426"/>
      <c r="T47" s="427"/>
      <c r="Y47" s="2"/>
      <c r="AA47" s="5" t="str">
        <f t="shared" si="8"/>
        <v/>
      </c>
      <c r="AB47" s="5" t="str">
        <f t="shared" si="18"/>
        <v/>
      </c>
      <c r="AC47" s="5" t="str">
        <f t="shared" si="19"/>
        <v/>
      </c>
      <c r="AD47" s="5" t="str">
        <f t="shared" si="20"/>
        <v/>
      </c>
      <c r="AE47" s="5" t="str">
        <f t="shared" si="21"/>
        <v/>
      </c>
      <c r="AF47" s="8" t="str">
        <f>IF(F47="男",data_kyogisha!A38,"")</f>
        <v/>
      </c>
      <c r="AG47" s="5" t="str">
        <f t="shared" si="9"/>
        <v/>
      </c>
      <c r="AH47" s="5" t="str">
        <f t="shared" si="22"/>
        <v/>
      </c>
      <c r="AI47" s="5" t="str">
        <f t="shared" si="23"/>
        <v/>
      </c>
      <c r="AJ47" s="5" t="str">
        <f t="shared" si="24"/>
        <v/>
      </c>
      <c r="AK47" s="5" t="str">
        <f t="shared" si="25"/>
        <v/>
      </c>
      <c r="AL47" s="1" t="str">
        <f>IF(F47="女",data_kyogisha!A38,"")</f>
        <v/>
      </c>
      <c r="AM47" s="1">
        <f t="shared" si="16"/>
        <v>0</v>
      </c>
      <c r="AN47" s="1">
        <f t="shared" si="10"/>
        <v>0</v>
      </c>
      <c r="AO47" s="1">
        <f t="shared" si="26"/>
        <v>0</v>
      </c>
      <c r="AP47" s="1">
        <f t="shared" si="12"/>
        <v>0</v>
      </c>
      <c r="AQ47" s="1">
        <f t="shared" si="17"/>
        <v>0</v>
      </c>
      <c r="AR47" s="1">
        <f t="shared" si="13"/>
        <v>0</v>
      </c>
      <c r="AS47" s="1">
        <f t="shared" si="27"/>
        <v>0</v>
      </c>
      <c r="AT47" s="1">
        <f t="shared" si="15"/>
        <v>0</v>
      </c>
    </row>
    <row r="48" spans="1:46">
      <c r="A48" s="25">
        <v>38</v>
      </c>
      <c r="B48" s="183"/>
      <c r="C48" s="49"/>
      <c r="D48" s="49"/>
      <c r="E48" s="184"/>
      <c r="F48" s="49"/>
      <c r="G48" s="50"/>
      <c r="H48" s="51"/>
      <c r="I48" s="186"/>
      <c r="J48" s="143"/>
      <c r="K48" s="51"/>
      <c r="L48" s="186"/>
      <c r="M48" s="143"/>
      <c r="N48" s="51"/>
      <c r="O48" s="186"/>
      <c r="P48" s="276"/>
      <c r="Q48" s="413"/>
      <c r="R48" s="414"/>
      <c r="S48" s="426"/>
      <c r="T48" s="427"/>
      <c r="Y48" s="2"/>
      <c r="AA48" s="5" t="str">
        <f t="shared" si="8"/>
        <v/>
      </c>
      <c r="AB48" s="5" t="str">
        <f t="shared" si="18"/>
        <v/>
      </c>
      <c r="AC48" s="5" t="str">
        <f t="shared" si="19"/>
        <v/>
      </c>
      <c r="AD48" s="5" t="str">
        <f t="shared" si="20"/>
        <v/>
      </c>
      <c r="AE48" s="5" t="str">
        <f t="shared" si="21"/>
        <v/>
      </c>
      <c r="AF48" s="8" t="str">
        <f>IF(F48="男",data_kyogisha!A39,"")</f>
        <v/>
      </c>
      <c r="AG48" s="5" t="str">
        <f t="shared" si="9"/>
        <v/>
      </c>
      <c r="AH48" s="5" t="str">
        <f t="shared" si="22"/>
        <v/>
      </c>
      <c r="AI48" s="5" t="str">
        <f t="shared" si="23"/>
        <v/>
      </c>
      <c r="AJ48" s="5" t="str">
        <f t="shared" si="24"/>
        <v/>
      </c>
      <c r="AK48" s="5" t="str">
        <f t="shared" si="25"/>
        <v/>
      </c>
      <c r="AL48" s="1" t="str">
        <f>IF(F48="女",data_kyogisha!A39,"")</f>
        <v/>
      </c>
      <c r="AM48" s="1">
        <f t="shared" si="16"/>
        <v>0</v>
      </c>
      <c r="AN48" s="1">
        <f t="shared" si="10"/>
        <v>0</v>
      </c>
      <c r="AO48" s="1">
        <f t="shared" si="26"/>
        <v>0</v>
      </c>
      <c r="AP48" s="1">
        <f t="shared" si="12"/>
        <v>0</v>
      </c>
      <c r="AQ48" s="1">
        <f t="shared" si="17"/>
        <v>0</v>
      </c>
      <c r="AR48" s="1">
        <f t="shared" si="13"/>
        <v>0</v>
      </c>
      <c r="AS48" s="1">
        <f t="shared" si="27"/>
        <v>0</v>
      </c>
      <c r="AT48" s="1">
        <f t="shared" si="15"/>
        <v>0</v>
      </c>
    </row>
    <row r="49" spans="1:46">
      <c r="A49" s="25">
        <v>39</v>
      </c>
      <c r="B49" s="183"/>
      <c r="C49" s="49"/>
      <c r="D49" s="49"/>
      <c r="E49" s="184"/>
      <c r="F49" s="49"/>
      <c r="G49" s="50"/>
      <c r="H49" s="51"/>
      <c r="I49" s="186"/>
      <c r="J49" s="143"/>
      <c r="K49" s="51"/>
      <c r="L49" s="186"/>
      <c r="M49" s="143"/>
      <c r="N49" s="51"/>
      <c r="O49" s="186"/>
      <c r="P49" s="276"/>
      <c r="Q49" s="413"/>
      <c r="R49" s="414"/>
      <c r="S49" s="426"/>
      <c r="T49" s="427"/>
      <c r="Y49" s="2"/>
      <c r="AA49" s="5" t="str">
        <f t="shared" si="8"/>
        <v/>
      </c>
      <c r="AB49" s="5" t="str">
        <f t="shared" si="18"/>
        <v/>
      </c>
      <c r="AC49" s="5" t="str">
        <f t="shared" si="19"/>
        <v/>
      </c>
      <c r="AD49" s="5" t="str">
        <f t="shared" si="20"/>
        <v/>
      </c>
      <c r="AE49" s="5" t="str">
        <f t="shared" si="21"/>
        <v/>
      </c>
      <c r="AF49" s="8" t="str">
        <f>IF(F49="男",data_kyogisha!A40,"")</f>
        <v/>
      </c>
      <c r="AG49" s="5" t="str">
        <f t="shared" si="9"/>
        <v/>
      </c>
      <c r="AH49" s="5" t="str">
        <f t="shared" si="22"/>
        <v/>
      </c>
      <c r="AI49" s="5" t="str">
        <f t="shared" si="23"/>
        <v/>
      </c>
      <c r="AJ49" s="5" t="str">
        <f t="shared" si="24"/>
        <v/>
      </c>
      <c r="AK49" s="5" t="str">
        <f t="shared" si="25"/>
        <v/>
      </c>
      <c r="AL49" s="1" t="str">
        <f>IF(F49="女",data_kyogisha!A40,"")</f>
        <v/>
      </c>
      <c r="AM49" s="1">
        <f t="shared" si="16"/>
        <v>0</v>
      </c>
      <c r="AN49" s="1">
        <f t="shared" si="10"/>
        <v>0</v>
      </c>
      <c r="AO49" s="1">
        <f t="shared" si="26"/>
        <v>0</v>
      </c>
      <c r="AP49" s="1">
        <f t="shared" si="12"/>
        <v>0</v>
      </c>
      <c r="AQ49" s="1">
        <f t="shared" si="17"/>
        <v>0</v>
      </c>
      <c r="AR49" s="1">
        <f t="shared" si="13"/>
        <v>0</v>
      </c>
      <c r="AS49" s="1">
        <f t="shared" si="27"/>
        <v>0</v>
      </c>
      <c r="AT49" s="1">
        <f t="shared" si="15"/>
        <v>0</v>
      </c>
    </row>
    <row r="50" spans="1:46">
      <c r="A50" s="25">
        <v>40</v>
      </c>
      <c r="B50" s="183"/>
      <c r="C50" s="49"/>
      <c r="D50" s="49"/>
      <c r="E50" s="184"/>
      <c r="F50" s="49"/>
      <c r="G50" s="50"/>
      <c r="H50" s="51"/>
      <c r="I50" s="186"/>
      <c r="J50" s="143"/>
      <c r="K50" s="51"/>
      <c r="L50" s="186"/>
      <c r="M50" s="143"/>
      <c r="N50" s="51"/>
      <c r="O50" s="186"/>
      <c r="P50" s="276"/>
      <c r="Q50" s="413"/>
      <c r="R50" s="414"/>
      <c r="S50" s="426"/>
      <c r="T50" s="427"/>
      <c r="Y50" s="2"/>
      <c r="AA50" s="5" t="str">
        <f t="shared" si="8"/>
        <v/>
      </c>
      <c r="AB50" s="5" t="str">
        <f t="shared" si="18"/>
        <v/>
      </c>
      <c r="AC50" s="5" t="str">
        <f t="shared" si="19"/>
        <v/>
      </c>
      <c r="AD50" s="5" t="str">
        <f t="shared" si="20"/>
        <v/>
      </c>
      <c r="AE50" s="5" t="str">
        <f t="shared" si="21"/>
        <v/>
      </c>
      <c r="AF50" s="8" t="str">
        <f>IF(F50="男",data_kyogisha!A41,"")</f>
        <v/>
      </c>
      <c r="AG50" s="5" t="str">
        <f t="shared" si="9"/>
        <v/>
      </c>
      <c r="AH50" s="5" t="str">
        <f t="shared" si="22"/>
        <v/>
      </c>
      <c r="AI50" s="5" t="str">
        <f t="shared" si="23"/>
        <v/>
      </c>
      <c r="AJ50" s="5" t="str">
        <f t="shared" si="24"/>
        <v/>
      </c>
      <c r="AK50" s="5" t="str">
        <f t="shared" si="25"/>
        <v/>
      </c>
      <c r="AL50" s="1" t="str">
        <f>IF(F50="女",data_kyogisha!A41,"")</f>
        <v/>
      </c>
      <c r="AM50" s="1">
        <f t="shared" si="16"/>
        <v>0</v>
      </c>
      <c r="AN50" s="1">
        <f t="shared" si="10"/>
        <v>0</v>
      </c>
      <c r="AO50" s="1">
        <f t="shared" si="26"/>
        <v>0</v>
      </c>
      <c r="AP50" s="1">
        <f t="shared" si="12"/>
        <v>0</v>
      </c>
      <c r="AQ50" s="1">
        <f t="shared" si="17"/>
        <v>0</v>
      </c>
      <c r="AR50" s="1">
        <f t="shared" si="13"/>
        <v>0</v>
      </c>
      <c r="AS50" s="1">
        <f t="shared" si="27"/>
        <v>0</v>
      </c>
      <c r="AT50" s="1">
        <f t="shared" si="15"/>
        <v>0</v>
      </c>
    </row>
    <row r="51" spans="1:46">
      <c r="A51" s="25">
        <v>41</v>
      </c>
      <c r="B51" s="183"/>
      <c r="C51" s="49"/>
      <c r="D51" s="49"/>
      <c r="E51" s="184"/>
      <c r="F51" s="49"/>
      <c r="G51" s="50"/>
      <c r="H51" s="51"/>
      <c r="I51" s="186"/>
      <c r="J51" s="143"/>
      <c r="K51" s="51"/>
      <c r="L51" s="186"/>
      <c r="M51" s="143"/>
      <c r="N51" s="51"/>
      <c r="O51" s="186"/>
      <c r="P51" s="276"/>
      <c r="Q51" s="413"/>
      <c r="R51" s="414"/>
      <c r="S51" s="426"/>
      <c r="T51" s="427"/>
      <c r="Y51" s="2"/>
      <c r="AA51" s="5" t="str">
        <f t="shared" si="8"/>
        <v/>
      </c>
      <c r="AB51" s="5" t="str">
        <f t="shared" si="18"/>
        <v/>
      </c>
      <c r="AC51" s="5" t="str">
        <f t="shared" si="19"/>
        <v/>
      </c>
      <c r="AD51" s="5" t="str">
        <f t="shared" si="20"/>
        <v/>
      </c>
      <c r="AE51" s="5" t="str">
        <f t="shared" si="21"/>
        <v/>
      </c>
      <c r="AF51" s="8" t="str">
        <f>IF(F51="男",data_kyogisha!A42,"")</f>
        <v/>
      </c>
      <c r="AG51" s="5" t="str">
        <f t="shared" si="9"/>
        <v/>
      </c>
      <c r="AH51" s="5" t="str">
        <f t="shared" si="22"/>
        <v/>
      </c>
      <c r="AI51" s="5" t="str">
        <f t="shared" si="23"/>
        <v/>
      </c>
      <c r="AJ51" s="5" t="str">
        <f t="shared" si="24"/>
        <v/>
      </c>
      <c r="AK51" s="5" t="str">
        <f t="shared" si="25"/>
        <v/>
      </c>
      <c r="AL51" s="1" t="str">
        <f>IF(F51="女",data_kyogisha!A42,"")</f>
        <v/>
      </c>
      <c r="AM51" s="1">
        <f t="shared" si="16"/>
        <v>0</v>
      </c>
      <c r="AN51" s="1">
        <f t="shared" si="10"/>
        <v>0</v>
      </c>
      <c r="AO51" s="1">
        <f t="shared" si="26"/>
        <v>0</v>
      </c>
      <c r="AP51" s="1">
        <f t="shared" si="12"/>
        <v>0</v>
      </c>
      <c r="AQ51" s="1">
        <f t="shared" si="17"/>
        <v>0</v>
      </c>
      <c r="AR51" s="1">
        <f t="shared" si="13"/>
        <v>0</v>
      </c>
      <c r="AS51" s="1">
        <f t="shared" si="27"/>
        <v>0</v>
      </c>
      <c r="AT51" s="1">
        <f t="shared" si="15"/>
        <v>0</v>
      </c>
    </row>
    <row r="52" spans="1:46">
      <c r="A52" s="25">
        <v>42</v>
      </c>
      <c r="B52" s="183"/>
      <c r="C52" s="49"/>
      <c r="D52" s="49"/>
      <c r="E52" s="184"/>
      <c r="F52" s="49"/>
      <c r="G52" s="50"/>
      <c r="H52" s="51"/>
      <c r="I52" s="186"/>
      <c r="J52" s="143"/>
      <c r="K52" s="51"/>
      <c r="L52" s="186"/>
      <c r="M52" s="143"/>
      <c r="N52" s="51"/>
      <c r="O52" s="186"/>
      <c r="P52" s="276"/>
      <c r="Q52" s="413"/>
      <c r="R52" s="414"/>
      <c r="S52" s="426"/>
      <c r="T52" s="427"/>
      <c r="AA52" s="5" t="str">
        <f t="shared" si="8"/>
        <v/>
      </c>
      <c r="AB52" s="5" t="str">
        <f t="shared" si="18"/>
        <v/>
      </c>
      <c r="AC52" s="5" t="str">
        <f t="shared" si="19"/>
        <v/>
      </c>
      <c r="AD52" s="5" t="str">
        <f t="shared" si="20"/>
        <v/>
      </c>
      <c r="AE52" s="5" t="str">
        <f t="shared" si="21"/>
        <v/>
      </c>
      <c r="AF52" s="8" t="str">
        <f>IF(F52="男",data_kyogisha!A43,"")</f>
        <v/>
      </c>
      <c r="AG52" s="5" t="str">
        <f t="shared" si="9"/>
        <v/>
      </c>
      <c r="AH52" s="5" t="str">
        <f t="shared" si="22"/>
        <v/>
      </c>
      <c r="AI52" s="5" t="str">
        <f t="shared" si="23"/>
        <v/>
      </c>
      <c r="AJ52" s="5" t="str">
        <f t="shared" si="24"/>
        <v/>
      </c>
      <c r="AK52" s="5" t="str">
        <f t="shared" si="25"/>
        <v/>
      </c>
      <c r="AL52" s="1" t="str">
        <f>IF(F52="女",data_kyogisha!A43,"")</f>
        <v/>
      </c>
      <c r="AM52" s="1">
        <f t="shared" si="16"/>
        <v>0</v>
      </c>
      <c r="AN52" s="1">
        <f t="shared" si="10"/>
        <v>0</v>
      </c>
      <c r="AO52" s="1">
        <f t="shared" si="26"/>
        <v>0</v>
      </c>
      <c r="AP52" s="1">
        <f t="shared" si="12"/>
        <v>0</v>
      </c>
      <c r="AQ52" s="1">
        <f t="shared" si="17"/>
        <v>0</v>
      </c>
      <c r="AR52" s="1">
        <f t="shared" si="13"/>
        <v>0</v>
      </c>
      <c r="AS52" s="1">
        <f t="shared" si="27"/>
        <v>0</v>
      </c>
      <c r="AT52" s="1">
        <f t="shared" si="15"/>
        <v>0</v>
      </c>
    </row>
    <row r="53" spans="1:46">
      <c r="A53" s="25">
        <v>43</v>
      </c>
      <c r="B53" s="183"/>
      <c r="C53" s="49"/>
      <c r="D53" s="49"/>
      <c r="E53" s="184"/>
      <c r="F53" s="49"/>
      <c r="G53" s="50"/>
      <c r="H53" s="51"/>
      <c r="I53" s="186"/>
      <c r="J53" s="143"/>
      <c r="K53" s="51"/>
      <c r="L53" s="186"/>
      <c r="M53" s="143"/>
      <c r="N53" s="51"/>
      <c r="O53" s="186"/>
      <c r="P53" s="276"/>
      <c r="Q53" s="413"/>
      <c r="R53" s="414"/>
      <c r="S53" s="426"/>
      <c r="T53" s="427"/>
      <c r="AA53" s="5" t="str">
        <f t="shared" si="8"/>
        <v/>
      </c>
      <c r="AB53" s="5" t="str">
        <f t="shared" si="18"/>
        <v/>
      </c>
      <c r="AC53" s="5" t="str">
        <f t="shared" si="19"/>
        <v/>
      </c>
      <c r="AD53" s="5" t="str">
        <f t="shared" si="20"/>
        <v/>
      </c>
      <c r="AE53" s="5" t="str">
        <f t="shared" si="21"/>
        <v/>
      </c>
      <c r="AF53" s="8" t="str">
        <f>IF(F53="男",data_kyogisha!A44,"")</f>
        <v/>
      </c>
      <c r="AG53" s="5" t="str">
        <f t="shared" si="9"/>
        <v/>
      </c>
      <c r="AH53" s="5" t="str">
        <f t="shared" si="22"/>
        <v/>
      </c>
      <c r="AI53" s="5" t="str">
        <f t="shared" si="23"/>
        <v/>
      </c>
      <c r="AJ53" s="5" t="str">
        <f t="shared" si="24"/>
        <v/>
      </c>
      <c r="AK53" s="5" t="str">
        <f t="shared" si="25"/>
        <v/>
      </c>
      <c r="AL53" s="1" t="str">
        <f>IF(F53="女",data_kyogisha!A44,"")</f>
        <v/>
      </c>
      <c r="AM53" s="1">
        <f t="shared" si="16"/>
        <v>0</v>
      </c>
      <c r="AN53" s="1">
        <f t="shared" si="10"/>
        <v>0</v>
      </c>
      <c r="AO53" s="1">
        <f t="shared" si="26"/>
        <v>0</v>
      </c>
      <c r="AP53" s="1">
        <f t="shared" si="12"/>
        <v>0</v>
      </c>
      <c r="AQ53" s="1">
        <f t="shared" si="17"/>
        <v>0</v>
      </c>
      <c r="AR53" s="1">
        <f t="shared" si="13"/>
        <v>0</v>
      </c>
      <c r="AS53" s="1">
        <f t="shared" si="27"/>
        <v>0</v>
      </c>
      <c r="AT53" s="1">
        <f t="shared" si="15"/>
        <v>0</v>
      </c>
    </row>
    <row r="54" spans="1:46">
      <c r="A54" s="25">
        <v>44</v>
      </c>
      <c r="B54" s="183"/>
      <c r="C54" s="49"/>
      <c r="D54" s="49"/>
      <c r="E54" s="184"/>
      <c r="F54" s="49"/>
      <c r="G54" s="50"/>
      <c r="H54" s="51"/>
      <c r="I54" s="186"/>
      <c r="J54" s="143"/>
      <c r="K54" s="51"/>
      <c r="L54" s="186"/>
      <c r="M54" s="143"/>
      <c r="N54" s="51"/>
      <c r="O54" s="186"/>
      <c r="P54" s="276"/>
      <c r="Q54" s="413"/>
      <c r="R54" s="414"/>
      <c r="S54" s="426"/>
      <c r="T54" s="427"/>
      <c r="AA54" s="5" t="str">
        <f t="shared" si="8"/>
        <v/>
      </c>
      <c r="AB54" s="5" t="str">
        <f t="shared" si="18"/>
        <v/>
      </c>
      <c r="AC54" s="5" t="str">
        <f t="shared" si="19"/>
        <v/>
      </c>
      <c r="AD54" s="5" t="str">
        <f t="shared" si="20"/>
        <v/>
      </c>
      <c r="AE54" s="5" t="str">
        <f t="shared" si="21"/>
        <v/>
      </c>
      <c r="AF54" s="8" t="str">
        <f>IF(F54="男",data_kyogisha!A45,"")</f>
        <v/>
      </c>
      <c r="AG54" s="5" t="str">
        <f t="shared" si="9"/>
        <v/>
      </c>
      <c r="AH54" s="5" t="str">
        <f t="shared" si="22"/>
        <v/>
      </c>
      <c r="AI54" s="5" t="str">
        <f t="shared" si="23"/>
        <v/>
      </c>
      <c r="AJ54" s="5" t="str">
        <f t="shared" si="24"/>
        <v/>
      </c>
      <c r="AK54" s="5" t="str">
        <f t="shared" si="25"/>
        <v/>
      </c>
      <c r="AL54" s="1" t="str">
        <f>IF(F54="女",data_kyogisha!A45,"")</f>
        <v/>
      </c>
      <c r="AM54" s="1">
        <f t="shared" si="16"/>
        <v>0</v>
      </c>
      <c r="AN54" s="1">
        <f t="shared" si="10"/>
        <v>0</v>
      </c>
      <c r="AO54" s="1">
        <f t="shared" si="26"/>
        <v>0</v>
      </c>
      <c r="AP54" s="1">
        <f t="shared" si="12"/>
        <v>0</v>
      </c>
      <c r="AQ54" s="1">
        <f t="shared" si="17"/>
        <v>0</v>
      </c>
      <c r="AR54" s="1">
        <f t="shared" si="13"/>
        <v>0</v>
      </c>
      <c r="AS54" s="1">
        <f t="shared" si="27"/>
        <v>0</v>
      </c>
      <c r="AT54" s="1">
        <f t="shared" si="15"/>
        <v>0</v>
      </c>
    </row>
    <row r="55" spans="1:46">
      <c r="A55" s="25">
        <v>45</v>
      </c>
      <c r="B55" s="183"/>
      <c r="C55" s="49"/>
      <c r="D55" s="49"/>
      <c r="E55" s="184"/>
      <c r="F55" s="49"/>
      <c r="G55" s="50"/>
      <c r="H55" s="51"/>
      <c r="I55" s="186"/>
      <c r="J55" s="143"/>
      <c r="K55" s="51"/>
      <c r="L55" s="186"/>
      <c r="M55" s="143"/>
      <c r="N55" s="51"/>
      <c r="O55" s="186"/>
      <c r="P55" s="276"/>
      <c r="Q55" s="413"/>
      <c r="R55" s="414"/>
      <c r="S55" s="426"/>
      <c r="T55" s="427"/>
      <c r="AA55" s="5" t="str">
        <f t="shared" si="8"/>
        <v/>
      </c>
      <c r="AB55" s="5" t="str">
        <f t="shared" si="18"/>
        <v/>
      </c>
      <c r="AC55" s="5" t="str">
        <f t="shared" si="19"/>
        <v/>
      </c>
      <c r="AD55" s="5" t="str">
        <f t="shared" si="20"/>
        <v/>
      </c>
      <c r="AE55" s="5" t="str">
        <f t="shared" si="21"/>
        <v/>
      </c>
      <c r="AF55" s="8" t="str">
        <f>IF(F55="男",data_kyogisha!A46,"")</f>
        <v/>
      </c>
      <c r="AG55" s="5" t="str">
        <f t="shared" si="9"/>
        <v/>
      </c>
      <c r="AH55" s="5" t="str">
        <f t="shared" si="22"/>
        <v/>
      </c>
      <c r="AI55" s="5" t="str">
        <f t="shared" si="23"/>
        <v/>
      </c>
      <c r="AJ55" s="5" t="str">
        <f t="shared" si="24"/>
        <v/>
      </c>
      <c r="AK55" s="5" t="str">
        <f t="shared" si="25"/>
        <v/>
      </c>
      <c r="AL55" s="1" t="str">
        <f>IF(F55="女",data_kyogisha!A46,"")</f>
        <v/>
      </c>
      <c r="AM55" s="1">
        <f t="shared" si="16"/>
        <v>0</v>
      </c>
      <c r="AN55" s="1">
        <f t="shared" si="10"/>
        <v>0</v>
      </c>
      <c r="AO55" s="1">
        <f t="shared" si="26"/>
        <v>0</v>
      </c>
      <c r="AP55" s="1">
        <f t="shared" si="12"/>
        <v>0</v>
      </c>
      <c r="AQ55" s="1">
        <f t="shared" si="17"/>
        <v>0</v>
      </c>
      <c r="AR55" s="1">
        <f t="shared" si="13"/>
        <v>0</v>
      </c>
      <c r="AS55" s="1">
        <f t="shared" si="27"/>
        <v>0</v>
      </c>
      <c r="AT55" s="1">
        <f t="shared" si="15"/>
        <v>0</v>
      </c>
    </row>
    <row r="56" spans="1:46">
      <c r="A56" s="25">
        <v>46</v>
      </c>
      <c r="B56" s="183"/>
      <c r="C56" s="49"/>
      <c r="D56" s="49"/>
      <c r="E56" s="184"/>
      <c r="F56" s="49"/>
      <c r="G56" s="50"/>
      <c r="H56" s="51"/>
      <c r="I56" s="186"/>
      <c r="J56" s="143"/>
      <c r="K56" s="51"/>
      <c r="L56" s="186"/>
      <c r="M56" s="143"/>
      <c r="N56" s="51"/>
      <c r="O56" s="186"/>
      <c r="P56" s="276"/>
      <c r="Q56" s="413"/>
      <c r="R56" s="414"/>
      <c r="S56" s="426"/>
      <c r="T56" s="427"/>
      <c r="AA56" s="5" t="str">
        <f t="shared" si="8"/>
        <v/>
      </c>
      <c r="AB56" s="5" t="str">
        <f t="shared" si="18"/>
        <v/>
      </c>
      <c r="AC56" s="5" t="str">
        <f t="shared" si="19"/>
        <v/>
      </c>
      <c r="AD56" s="5" t="str">
        <f t="shared" si="20"/>
        <v/>
      </c>
      <c r="AE56" s="5" t="str">
        <f t="shared" si="21"/>
        <v/>
      </c>
      <c r="AF56" s="8" t="str">
        <f>IF(F56="男",data_kyogisha!A47,"")</f>
        <v/>
      </c>
      <c r="AG56" s="5" t="str">
        <f t="shared" si="9"/>
        <v/>
      </c>
      <c r="AH56" s="5" t="str">
        <f t="shared" si="22"/>
        <v/>
      </c>
      <c r="AI56" s="5" t="str">
        <f t="shared" si="23"/>
        <v/>
      </c>
      <c r="AJ56" s="5" t="str">
        <f t="shared" si="24"/>
        <v/>
      </c>
      <c r="AK56" s="5" t="str">
        <f t="shared" si="25"/>
        <v/>
      </c>
      <c r="AL56" s="1" t="str">
        <f>IF(F56="女",data_kyogisha!A47,"")</f>
        <v/>
      </c>
      <c r="AM56" s="1">
        <f t="shared" si="16"/>
        <v>0</v>
      </c>
      <c r="AN56" s="1">
        <f t="shared" si="10"/>
        <v>0</v>
      </c>
      <c r="AO56" s="1">
        <f t="shared" si="26"/>
        <v>0</v>
      </c>
      <c r="AP56" s="1">
        <f t="shared" si="12"/>
        <v>0</v>
      </c>
      <c r="AQ56" s="1">
        <f t="shared" si="17"/>
        <v>0</v>
      </c>
      <c r="AR56" s="1">
        <f t="shared" si="13"/>
        <v>0</v>
      </c>
      <c r="AS56" s="1">
        <f t="shared" si="27"/>
        <v>0</v>
      </c>
      <c r="AT56" s="1">
        <f t="shared" si="15"/>
        <v>0</v>
      </c>
    </row>
    <row r="57" spans="1:46">
      <c r="A57" s="25">
        <v>47</v>
      </c>
      <c r="B57" s="183"/>
      <c r="C57" s="49"/>
      <c r="D57" s="49"/>
      <c r="E57" s="184"/>
      <c r="F57" s="49"/>
      <c r="G57" s="50"/>
      <c r="H57" s="51"/>
      <c r="I57" s="186"/>
      <c r="J57" s="143"/>
      <c r="K57" s="51"/>
      <c r="L57" s="186"/>
      <c r="M57" s="143"/>
      <c r="N57" s="51"/>
      <c r="O57" s="186"/>
      <c r="P57" s="276"/>
      <c r="Q57" s="413"/>
      <c r="R57" s="414"/>
      <c r="S57" s="426"/>
      <c r="T57" s="427"/>
      <c r="AA57" s="5" t="str">
        <f t="shared" si="8"/>
        <v/>
      </c>
      <c r="AB57" s="5" t="str">
        <f t="shared" si="18"/>
        <v/>
      </c>
      <c r="AC57" s="5" t="str">
        <f t="shared" si="19"/>
        <v/>
      </c>
      <c r="AD57" s="5" t="str">
        <f t="shared" si="20"/>
        <v/>
      </c>
      <c r="AE57" s="5" t="str">
        <f t="shared" si="21"/>
        <v/>
      </c>
      <c r="AF57" s="8" t="str">
        <f>IF(F57="男",data_kyogisha!A48,"")</f>
        <v/>
      </c>
      <c r="AG57" s="5" t="str">
        <f t="shared" si="9"/>
        <v/>
      </c>
      <c r="AH57" s="5" t="str">
        <f t="shared" si="22"/>
        <v/>
      </c>
      <c r="AI57" s="5" t="str">
        <f t="shared" si="23"/>
        <v/>
      </c>
      <c r="AJ57" s="5" t="str">
        <f t="shared" si="24"/>
        <v/>
      </c>
      <c r="AK57" s="5" t="str">
        <f t="shared" si="25"/>
        <v/>
      </c>
      <c r="AL57" s="1" t="str">
        <f>IF(F57="女",data_kyogisha!A48,"")</f>
        <v/>
      </c>
      <c r="AM57" s="1">
        <f t="shared" si="16"/>
        <v>0</v>
      </c>
      <c r="AN57" s="1">
        <f t="shared" si="10"/>
        <v>0</v>
      </c>
      <c r="AO57" s="1">
        <f t="shared" si="26"/>
        <v>0</v>
      </c>
      <c r="AP57" s="1">
        <f t="shared" si="12"/>
        <v>0</v>
      </c>
      <c r="AQ57" s="1">
        <f t="shared" si="17"/>
        <v>0</v>
      </c>
      <c r="AR57" s="1">
        <f t="shared" si="13"/>
        <v>0</v>
      </c>
      <c r="AS57" s="1">
        <f t="shared" si="27"/>
        <v>0</v>
      </c>
      <c r="AT57" s="1">
        <f t="shared" si="15"/>
        <v>0</v>
      </c>
    </row>
    <row r="58" spans="1:46">
      <c r="A58" s="25">
        <v>48</v>
      </c>
      <c r="B58" s="183"/>
      <c r="C58" s="49"/>
      <c r="D58" s="49"/>
      <c r="E58" s="184"/>
      <c r="F58" s="49"/>
      <c r="G58" s="50"/>
      <c r="H58" s="51"/>
      <c r="I58" s="186"/>
      <c r="J58" s="143"/>
      <c r="K58" s="51"/>
      <c r="L58" s="186"/>
      <c r="M58" s="143"/>
      <c r="N58" s="51"/>
      <c r="O58" s="186"/>
      <c r="P58" s="276"/>
      <c r="Q58" s="413"/>
      <c r="R58" s="414"/>
      <c r="S58" s="426"/>
      <c r="T58" s="427"/>
      <c r="AA58" s="5" t="str">
        <f t="shared" si="8"/>
        <v/>
      </c>
      <c r="AB58" s="5" t="str">
        <f t="shared" si="18"/>
        <v/>
      </c>
      <c r="AC58" s="5" t="str">
        <f t="shared" si="19"/>
        <v/>
      </c>
      <c r="AD58" s="5" t="str">
        <f t="shared" si="20"/>
        <v/>
      </c>
      <c r="AE58" s="5" t="str">
        <f t="shared" si="21"/>
        <v/>
      </c>
      <c r="AF58" s="8" t="str">
        <f>IF(F58="男",data_kyogisha!A49,"")</f>
        <v/>
      </c>
      <c r="AG58" s="5" t="str">
        <f t="shared" si="9"/>
        <v/>
      </c>
      <c r="AH58" s="5" t="str">
        <f t="shared" si="22"/>
        <v/>
      </c>
      <c r="AI58" s="5" t="str">
        <f t="shared" si="23"/>
        <v/>
      </c>
      <c r="AJ58" s="5" t="str">
        <f t="shared" si="24"/>
        <v/>
      </c>
      <c r="AK58" s="5" t="str">
        <f t="shared" si="25"/>
        <v/>
      </c>
      <c r="AL58" s="1" t="str">
        <f>IF(F58="女",data_kyogisha!A49,"")</f>
        <v/>
      </c>
      <c r="AM58" s="1">
        <f t="shared" si="16"/>
        <v>0</v>
      </c>
      <c r="AN58" s="1">
        <f t="shared" si="10"/>
        <v>0</v>
      </c>
      <c r="AO58" s="1">
        <f t="shared" si="26"/>
        <v>0</v>
      </c>
      <c r="AP58" s="1">
        <f t="shared" si="12"/>
        <v>0</v>
      </c>
      <c r="AQ58" s="1">
        <f t="shared" si="17"/>
        <v>0</v>
      </c>
      <c r="AR58" s="1">
        <f t="shared" si="13"/>
        <v>0</v>
      </c>
      <c r="AS58" s="1">
        <f t="shared" si="27"/>
        <v>0</v>
      </c>
      <c r="AT58" s="1">
        <f t="shared" si="15"/>
        <v>0</v>
      </c>
    </row>
    <row r="59" spans="1:46">
      <c r="A59" s="25">
        <v>49</v>
      </c>
      <c r="B59" s="183"/>
      <c r="C59" s="49"/>
      <c r="D59" s="49"/>
      <c r="E59" s="184"/>
      <c r="F59" s="49"/>
      <c r="G59" s="50"/>
      <c r="H59" s="51"/>
      <c r="I59" s="186"/>
      <c r="J59" s="143"/>
      <c r="K59" s="51"/>
      <c r="L59" s="186"/>
      <c r="M59" s="143"/>
      <c r="N59" s="51"/>
      <c r="O59" s="186"/>
      <c r="P59" s="276"/>
      <c r="Q59" s="413"/>
      <c r="R59" s="414"/>
      <c r="S59" s="426"/>
      <c r="T59" s="427"/>
      <c r="AA59" s="5" t="str">
        <f t="shared" si="8"/>
        <v/>
      </c>
      <c r="AB59" s="5" t="str">
        <f t="shared" si="18"/>
        <v/>
      </c>
      <c r="AC59" s="5" t="str">
        <f t="shared" si="19"/>
        <v/>
      </c>
      <c r="AD59" s="5" t="str">
        <f t="shared" si="20"/>
        <v/>
      </c>
      <c r="AE59" s="5" t="str">
        <f t="shared" si="21"/>
        <v/>
      </c>
      <c r="AF59" s="8" t="str">
        <f>IF(F59="男",data_kyogisha!A50,"")</f>
        <v/>
      </c>
      <c r="AG59" s="5" t="str">
        <f t="shared" si="9"/>
        <v/>
      </c>
      <c r="AH59" s="5" t="str">
        <f t="shared" si="22"/>
        <v/>
      </c>
      <c r="AI59" s="5" t="str">
        <f t="shared" si="23"/>
        <v/>
      </c>
      <c r="AJ59" s="5" t="str">
        <f t="shared" si="24"/>
        <v/>
      </c>
      <c r="AK59" s="5" t="str">
        <f t="shared" si="25"/>
        <v/>
      </c>
      <c r="AL59" s="1" t="str">
        <f>IF(F59="女",data_kyogisha!A50,"")</f>
        <v/>
      </c>
      <c r="AM59" s="1">
        <f t="shared" si="16"/>
        <v>0</v>
      </c>
      <c r="AN59" s="1">
        <f t="shared" si="10"/>
        <v>0</v>
      </c>
      <c r="AO59" s="1">
        <f t="shared" si="26"/>
        <v>0</v>
      </c>
      <c r="AP59" s="1">
        <f t="shared" si="12"/>
        <v>0</v>
      </c>
      <c r="AQ59" s="1">
        <f t="shared" si="17"/>
        <v>0</v>
      </c>
      <c r="AR59" s="1">
        <f t="shared" si="13"/>
        <v>0</v>
      </c>
      <c r="AS59" s="1">
        <f t="shared" si="27"/>
        <v>0</v>
      </c>
      <c r="AT59" s="1">
        <f t="shared" si="15"/>
        <v>0</v>
      </c>
    </row>
    <row r="60" spans="1:46">
      <c r="A60" s="25">
        <v>50</v>
      </c>
      <c r="B60" s="183"/>
      <c r="C60" s="49"/>
      <c r="D60" s="49"/>
      <c r="E60" s="184"/>
      <c r="F60" s="49"/>
      <c r="G60" s="50"/>
      <c r="H60" s="51"/>
      <c r="I60" s="186"/>
      <c r="J60" s="143"/>
      <c r="K60" s="51"/>
      <c r="L60" s="186"/>
      <c r="M60" s="143"/>
      <c r="N60" s="51"/>
      <c r="O60" s="186"/>
      <c r="P60" s="276"/>
      <c r="Q60" s="413"/>
      <c r="R60" s="414"/>
      <c r="S60" s="426"/>
      <c r="T60" s="427"/>
      <c r="AA60" s="5" t="str">
        <f t="shared" si="8"/>
        <v/>
      </c>
      <c r="AB60" s="5" t="str">
        <f t="shared" si="18"/>
        <v/>
      </c>
      <c r="AC60" s="5" t="str">
        <f t="shared" si="19"/>
        <v/>
      </c>
      <c r="AD60" s="5" t="str">
        <f t="shared" si="20"/>
        <v/>
      </c>
      <c r="AE60" s="5" t="str">
        <f t="shared" si="21"/>
        <v/>
      </c>
      <c r="AF60" s="8" t="str">
        <f>IF(F60="男",data_kyogisha!A51,"")</f>
        <v/>
      </c>
      <c r="AG60" s="5" t="str">
        <f t="shared" si="9"/>
        <v/>
      </c>
      <c r="AH60" s="5" t="str">
        <f t="shared" si="22"/>
        <v/>
      </c>
      <c r="AI60" s="5" t="str">
        <f t="shared" si="23"/>
        <v/>
      </c>
      <c r="AJ60" s="5" t="str">
        <f t="shared" si="24"/>
        <v/>
      </c>
      <c r="AK60" s="5" t="str">
        <f t="shared" si="25"/>
        <v/>
      </c>
      <c r="AL60" s="1" t="str">
        <f>IF(F60="女",data_kyogisha!A51,"")</f>
        <v/>
      </c>
      <c r="AM60" s="1">
        <f t="shared" si="16"/>
        <v>0</v>
      </c>
      <c r="AN60" s="1">
        <f t="shared" si="10"/>
        <v>0</v>
      </c>
      <c r="AO60" s="1">
        <f t="shared" si="26"/>
        <v>0</v>
      </c>
      <c r="AP60" s="1">
        <f t="shared" si="12"/>
        <v>0</v>
      </c>
      <c r="AQ60" s="1">
        <f t="shared" si="17"/>
        <v>0</v>
      </c>
      <c r="AR60" s="1">
        <f t="shared" si="13"/>
        <v>0</v>
      </c>
      <c r="AS60" s="1">
        <f t="shared" si="27"/>
        <v>0</v>
      </c>
      <c r="AT60" s="1">
        <f t="shared" si="15"/>
        <v>0</v>
      </c>
    </row>
    <row r="61" spans="1:46">
      <c r="A61" s="25">
        <v>51</v>
      </c>
      <c r="B61" s="183"/>
      <c r="C61" s="49"/>
      <c r="D61" s="49"/>
      <c r="E61" s="184"/>
      <c r="F61" s="49"/>
      <c r="G61" s="50"/>
      <c r="H61" s="51"/>
      <c r="I61" s="186"/>
      <c r="J61" s="143"/>
      <c r="K61" s="51"/>
      <c r="L61" s="186"/>
      <c r="M61" s="143"/>
      <c r="N61" s="51"/>
      <c r="O61" s="186"/>
      <c r="P61" s="276"/>
      <c r="Q61" s="413"/>
      <c r="R61" s="414"/>
      <c r="S61" s="426"/>
      <c r="T61" s="427"/>
      <c r="AA61" s="5" t="str">
        <f t="shared" si="8"/>
        <v/>
      </c>
      <c r="AB61" s="5" t="str">
        <f t="shared" si="18"/>
        <v/>
      </c>
      <c r="AC61" s="5" t="str">
        <f t="shared" si="19"/>
        <v/>
      </c>
      <c r="AD61" s="5" t="str">
        <f t="shared" si="20"/>
        <v/>
      </c>
      <c r="AE61" s="5" t="str">
        <f t="shared" si="21"/>
        <v/>
      </c>
      <c r="AF61" s="8" t="str">
        <f>IF(F61="男",data_kyogisha!A52,"")</f>
        <v/>
      </c>
      <c r="AG61" s="5" t="str">
        <f t="shared" si="9"/>
        <v/>
      </c>
      <c r="AH61" s="5" t="str">
        <f t="shared" si="22"/>
        <v/>
      </c>
      <c r="AI61" s="5" t="str">
        <f t="shared" si="23"/>
        <v/>
      </c>
      <c r="AJ61" s="5" t="str">
        <f t="shared" si="24"/>
        <v/>
      </c>
      <c r="AK61" s="5" t="str">
        <f t="shared" si="25"/>
        <v/>
      </c>
      <c r="AL61" s="1" t="str">
        <f>IF(F61="女",data_kyogisha!A52,"")</f>
        <v/>
      </c>
      <c r="AM61" s="1">
        <f t="shared" si="16"/>
        <v>0</v>
      </c>
      <c r="AN61" s="1">
        <f t="shared" si="10"/>
        <v>0</v>
      </c>
      <c r="AO61" s="1">
        <f t="shared" si="26"/>
        <v>0</v>
      </c>
      <c r="AP61" s="1">
        <f t="shared" si="12"/>
        <v>0</v>
      </c>
      <c r="AQ61" s="1">
        <f t="shared" si="17"/>
        <v>0</v>
      </c>
      <c r="AR61" s="1">
        <f t="shared" si="13"/>
        <v>0</v>
      </c>
      <c r="AS61" s="1">
        <f t="shared" si="27"/>
        <v>0</v>
      </c>
      <c r="AT61" s="1">
        <f t="shared" si="15"/>
        <v>0</v>
      </c>
    </row>
    <row r="62" spans="1:46">
      <c r="A62" s="25">
        <v>52</v>
      </c>
      <c r="B62" s="183"/>
      <c r="C62" s="49"/>
      <c r="D62" s="49"/>
      <c r="E62" s="184"/>
      <c r="F62" s="49"/>
      <c r="G62" s="50"/>
      <c r="H62" s="51"/>
      <c r="I62" s="186"/>
      <c r="J62" s="143"/>
      <c r="K62" s="51"/>
      <c r="L62" s="186"/>
      <c r="M62" s="143"/>
      <c r="N62" s="51"/>
      <c r="O62" s="186"/>
      <c r="P62" s="276"/>
      <c r="Q62" s="413"/>
      <c r="R62" s="414"/>
      <c r="S62" s="426"/>
      <c r="T62" s="427"/>
      <c r="AA62" s="5" t="str">
        <f t="shared" si="8"/>
        <v/>
      </c>
      <c r="AB62" s="5" t="str">
        <f t="shared" si="18"/>
        <v/>
      </c>
      <c r="AC62" s="5" t="str">
        <f t="shared" si="19"/>
        <v/>
      </c>
      <c r="AD62" s="5" t="str">
        <f t="shared" si="20"/>
        <v/>
      </c>
      <c r="AE62" s="5" t="str">
        <f t="shared" si="21"/>
        <v/>
      </c>
      <c r="AF62" s="8" t="str">
        <f>IF(F62="男",data_kyogisha!A53,"")</f>
        <v/>
      </c>
      <c r="AG62" s="5" t="str">
        <f t="shared" si="9"/>
        <v/>
      </c>
      <c r="AH62" s="5" t="str">
        <f t="shared" si="22"/>
        <v/>
      </c>
      <c r="AI62" s="5" t="str">
        <f t="shared" si="23"/>
        <v/>
      </c>
      <c r="AJ62" s="5" t="str">
        <f t="shared" si="24"/>
        <v/>
      </c>
      <c r="AK62" s="5" t="str">
        <f t="shared" si="25"/>
        <v/>
      </c>
      <c r="AL62" s="1" t="str">
        <f>IF(F62="女",data_kyogisha!A53,"")</f>
        <v/>
      </c>
      <c r="AM62" s="1">
        <f t="shared" si="16"/>
        <v>0</v>
      </c>
      <c r="AN62" s="1">
        <f t="shared" si="10"/>
        <v>0</v>
      </c>
      <c r="AO62" s="1">
        <f t="shared" si="26"/>
        <v>0</v>
      </c>
      <c r="AP62" s="1">
        <f t="shared" si="12"/>
        <v>0</v>
      </c>
      <c r="AQ62" s="1">
        <f t="shared" si="17"/>
        <v>0</v>
      </c>
      <c r="AR62" s="1">
        <f t="shared" si="13"/>
        <v>0</v>
      </c>
      <c r="AS62" s="1">
        <f t="shared" si="27"/>
        <v>0</v>
      </c>
      <c r="AT62" s="1">
        <f t="shared" si="15"/>
        <v>0</v>
      </c>
    </row>
    <row r="63" spans="1:46">
      <c r="A63" s="25">
        <v>53</v>
      </c>
      <c r="B63" s="183"/>
      <c r="C63" s="49"/>
      <c r="D63" s="49"/>
      <c r="E63" s="184"/>
      <c r="F63" s="49"/>
      <c r="G63" s="50"/>
      <c r="H63" s="51"/>
      <c r="I63" s="186"/>
      <c r="J63" s="143"/>
      <c r="K63" s="51"/>
      <c r="L63" s="186"/>
      <c r="M63" s="143"/>
      <c r="N63" s="51"/>
      <c r="O63" s="186"/>
      <c r="P63" s="276"/>
      <c r="Q63" s="413"/>
      <c r="R63" s="414"/>
      <c r="S63" s="426"/>
      <c r="T63" s="427"/>
      <c r="AA63" s="5" t="str">
        <f t="shared" si="8"/>
        <v/>
      </c>
      <c r="AB63" s="5" t="str">
        <f t="shared" si="18"/>
        <v/>
      </c>
      <c r="AC63" s="5" t="str">
        <f t="shared" si="19"/>
        <v/>
      </c>
      <c r="AD63" s="5" t="str">
        <f t="shared" si="20"/>
        <v/>
      </c>
      <c r="AE63" s="5" t="str">
        <f t="shared" si="21"/>
        <v/>
      </c>
      <c r="AF63" s="8" t="str">
        <f>IF(F63="男",data_kyogisha!A54,"")</f>
        <v/>
      </c>
      <c r="AG63" s="5" t="str">
        <f t="shared" si="9"/>
        <v/>
      </c>
      <c r="AH63" s="5" t="str">
        <f t="shared" si="22"/>
        <v/>
      </c>
      <c r="AI63" s="5" t="str">
        <f t="shared" si="23"/>
        <v/>
      </c>
      <c r="AJ63" s="5" t="str">
        <f t="shared" si="24"/>
        <v/>
      </c>
      <c r="AK63" s="5" t="str">
        <f t="shared" si="25"/>
        <v/>
      </c>
      <c r="AL63" s="1" t="str">
        <f>IF(F63="女",data_kyogisha!A54,"")</f>
        <v/>
      </c>
      <c r="AM63" s="1">
        <f t="shared" si="16"/>
        <v>0</v>
      </c>
      <c r="AN63" s="1">
        <f t="shared" si="10"/>
        <v>0</v>
      </c>
      <c r="AO63" s="1">
        <f t="shared" si="26"/>
        <v>0</v>
      </c>
      <c r="AP63" s="1">
        <f t="shared" si="12"/>
        <v>0</v>
      </c>
      <c r="AQ63" s="1">
        <f t="shared" si="17"/>
        <v>0</v>
      </c>
      <c r="AR63" s="1">
        <f t="shared" si="13"/>
        <v>0</v>
      </c>
      <c r="AS63" s="1">
        <f t="shared" si="27"/>
        <v>0</v>
      </c>
      <c r="AT63" s="1">
        <f t="shared" si="15"/>
        <v>0</v>
      </c>
    </row>
    <row r="64" spans="1:46">
      <c r="A64" s="25">
        <v>54</v>
      </c>
      <c r="B64" s="183"/>
      <c r="C64" s="49"/>
      <c r="D64" s="49"/>
      <c r="E64" s="184"/>
      <c r="F64" s="49"/>
      <c r="G64" s="50"/>
      <c r="H64" s="51"/>
      <c r="I64" s="186"/>
      <c r="J64" s="143"/>
      <c r="K64" s="51"/>
      <c r="L64" s="186"/>
      <c r="M64" s="143"/>
      <c r="N64" s="51"/>
      <c r="O64" s="186"/>
      <c r="P64" s="276"/>
      <c r="Q64" s="413"/>
      <c r="R64" s="414"/>
      <c r="S64" s="426"/>
      <c r="T64" s="427"/>
      <c r="AA64" s="5" t="str">
        <f t="shared" si="8"/>
        <v/>
      </c>
      <c r="AB64" s="5" t="str">
        <f t="shared" si="18"/>
        <v/>
      </c>
      <c r="AC64" s="5" t="str">
        <f t="shared" si="19"/>
        <v/>
      </c>
      <c r="AD64" s="5" t="str">
        <f t="shared" si="20"/>
        <v/>
      </c>
      <c r="AE64" s="5" t="str">
        <f t="shared" si="21"/>
        <v/>
      </c>
      <c r="AF64" s="8" t="str">
        <f>IF(F64="男",data_kyogisha!A55,"")</f>
        <v/>
      </c>
      <c r="AG64" s="5" t="str">
        <f t="shared" si="9"/>
        <v/>
      </c>
      <c r="AH64" s="5" t="str">
        <f t="shared" si="22"/>
        <v/>
      </c>
      <c r="AI64" s="5" t="str">
        <f t="shared" si="23"/>
        <v/>
      </c>
      <c r="AJ64" s="5" t="str">
        <f t="shared" si="24"/>
        <v/>
      </c>
      <c r="AK64" s="5" t="str">
        <f t="shared" si="25"/>
        <v/>
      </c>
      <c r="AL64" s="1" t="str">
        <f>IF(F64="女",data_kyogisha!A55,"")</f>
        <v/>
      </c>
      <c r="AM64" s="1">
        <f t="shared" si="16"/>
        <v>0</v>
      </c>
      <c r="AN64" s="1">
        <f t="shared" si="10"/>
        <v>0</v>
      </c>
      <c r="AO64" s="1">
        <f t="shared" si="26"/>
        <v>0</v>
      </c>
      <c r="AP64" s="1">
        <f t="shared" si="12"/>
        <v>0</v>
      </c>
      <c r="AQ64" s="1">
        <f t="shared" si="17"/>
        <v>0</v>
      </c>
      <c r="AR64" s="1">
        <f t="shared" si="13"/>
        <v>0</v>
      </c>
      <c r="AS64" s="1">
        <f t="shared" si="27"/>
        <v>0</v>
      </c>
      <c r="AT64" s="1">
        <f t="shared" si="15"/>
        <v>0</v>
      </c>
    </row>
    <row r="65" spans="1:46">
      <c r="A65" s="25">
        <v>55</v>
      </c>
      <c r="B65" s="183"/>
      <c r="C65" s="49"/>
      <c r="D65" s="49"/>
      <c r="E65" s="184"/>
      <c r="F65" s="49"/>
      <c r="G65" s="50"/>
      <c r="H65" s="51"/>
      <c r="I65" s="186"/>
      <c r="J65" s="143"/>
      <c r="K65" s="51"/>
      <c r="L65" s="186"/>
      <c r="M65" s="143"/>
      <c r="N65" s="51"/>
      <c r="O65" s="186"/>
      <c r="P65" s="276"/>
      <c r="Q65" s="413"/>
      <c r="R65" s="414"/>
      <c r="S65" s="426"/>
      <c r="T65" s="427"/>
      <c r="AA65" s="5" t="str">
        <f t="shared" si="8"/>
        <v/>
      </c>
      <c r="AB65" s="5" t="str">
        <f t="shared" si="18"/>
        <v/>
      </c>
      <c r="AC65" s="5" t="str">
        <f t="shared" si="19"/>
        <v/>
      </c>
      <c r="AD65" s="5" t="str">
        <f t="shared" si="20"/>
        <v/>
      </c>
      <c r="AE65" s="5" t="str">
        <f t="shared" si="21"/>
        <v/>
      </c>
      <c r="AF65" s="8" t="str">
        <f>IF(F65="男",data_kyogisha!A56,"")</f>
        <v/>
      </c>
      <c r="AG65" s="5" t="str">
        <f t="shared" si="9"/>
        <v/>
      </c>
      <c r="AH65" s="5" t="str">
        <f t="shared" si="22"/>
        <v/>
      </c>
      <c r="AI65" s="5" t="str">
        <f t="shared" si="23"/>
        <v/>
      </c>
      <c r="AJ65" s="5" t="str">
        <f t="shared" si="24"/>
        <v/>
      </c>
      <c r="AK65" s="5" t="str">
        <f t="shared" si="25"/>
        <v/>
      </c>
      <c r="AL65" s="1" t="str">
        <f>IF(F65="女",data_kyogisha!A56,"")</f>
        <v/>
      </c>
      <c r="AM65" s="1">
        <f t="shared" si="16"/>
        <v>0</v>
      </c>
      <c r="AN65" s="1">
        <f t="shared" si="10"/>
        <v>0</v>
      </c>
      <c r="AO65" s="1">
        <f t="shared" si="26"/>
        <v>0</v>
      </c>
      <c r="AP65" s="1">
        <f t="shared" si="12"/>
        <v>0</v>
      </c>
      <c r="AQ65" s="1">
        <f t="shared" si="17"/>
        <v>0</v>
      </c>
      <c r="AR65" s="1">
        <f t="shared" si="13"/>
        <v>0</v>
      </c>
      <c r="AS65" s="1">
        <f t="shared" si="27"/>
        <v>0</v>
      </c>
      <c r="AT65" s="1">
        <f t="shared" si="15"/>
        <v>0</v>
      </c>
    </row>
    <row r="66" spans="1:46">
      <c r="A66" s="25">
        <v>56</v>
      </c>
      <c r="B66" s="183"/>
      <c r="C66" s="49"/>
      <c r="D66" s="49"/>
      <c r="E66" s="184"/>
      <c r="F66" s="49"/>
      <c r="G66" s="50"/>
      <c r="H66" s="51"/>
      <c r="I66" s="186"/>
      <c r="J66" s="143"/>
      <c r="K66" s="51"/>
      <c r="L66" s="186"/>
      <c r="M66" s="143"/>
      <c r="N66" s="51"/>
      <c r="O66" s="186"/>
      <c r="P66" s="276"/>
      <c r="Q66" s="413"/>
      <c r="R66" s="414"/>
      <c r="S66" s="426"/>
      <c r="T66" s="427"/>
      <c r="AA66" s="5" t="str">
        <f t="shared" si="8"/>
        <v/>
      </c>
      <c r="AB66" s="5" t="str">
        <f t="shared" si="18"/>
        <v/>
      </c>
      <c r="AC66" s="5" t="str">
        <f t="shared" si="19"/>
        <v/>
      </c>
      <c r="AD66" s="5" t="str">
        <f t="shared" si="20"/>
        <v/>
      </c>
      <c r="AE66" s="5" t="str">
        <f t="shared" si="21"/>
        <v/>
      </c>
      <c r="AF66" s="8" t="str">
        <f>IF(F66="男",data_kyogisha!A57,"")</f>
        <v/>
      </c>
      <c r="AG66" s="5" t="str">
        <f t="shared" si="9"/>
        <v/>
      </c>
      <c r="AH66" s="5" t="str">
        <f t="shared" si="22"/>
        <v/>
      </c>
      <c r="AI66" s="5" t="str">
        <f t="shared" si="23"/>
        <v/>
      </c>
      <c r="AJ66" s="5" t="str">
        <f t="shared" si="24"/>
        <v/>
      </c>
      <c r="AK66" s="5" t="str">
        <f t="shared" si="25"/>
        <v/>
      </c>
      <c r="AL66" s="1" t="str">
        <f>IF(F66="女",data_kyogisha!A57,"")</f>
        <v/>
      </c>
      <c r="AM66" s="1">
        <f t="shared" si="16"/>
        <v>0</v>
      </c>
      <c r="AN66" s="1">
        <f t="shared" si="10"/>
        <v>0</v>
      </c>
      <c r="AO66" s="1">
        <f t="shared" si="26"/>
        <v>0</v>
      </c>
      <c r="AP66" s="1">
        <f t="shared" si="12"/>
        <v>0</v>
      </c>
      <c r="AQ66" s="1">
        <f t="shared" si="17"/>
        <v>0</v>
      </c>
      <c r="AR66" s="1">
        <f t="shared" si="13"/>
        <v>0</v>
      </c>
      <c r="AS66" s="1">
        <f t="shared" si="27"/>
        <v>0</v>
      </c>
      <c r="AT66" s="1">
        <f t="shared" si="15"/>
        <v>0</v>
      </c>
    </row>
    <row r="67" spans="1:46">
      <c r="A67" s="25">
        <v>57</v>
      </c>
      <c r="B67" s="183"/>
      <c r="C67" s="49"/>
      <c r="D67" s="49"/>
      <c r="E67" s="184"/>
      <c r="F67" s="49"/>
      <c r="G67" s="50"/>
      <c r="H67" s="51"/>
      <c r="I67" s="186"/>
      <c r="J67" s="143"/>
      <c r="K67" s="51"/>
      <c r="L67" s="186"/>
      <c r="M67" s="143"/>
      <c r="N67" s="51"/>
      <c r="O67" s="186"/>
      <c r="P67" s="276"/>
      <c r="Q67" s="413"/>
      <c r="R67" s="414"/>
      <c r="S67" s="426"/>
      <c r="T67" s="427"/>
      <c r="AA67" s="5" t="str">
        <f t="shared" si="8"/>
        <v/>
      </c>
      <c r="AB67" s="5" t="str">
        <f t="shared" si="18"/>
        <v/>
      </c>
      <c r="AC67" s="5" t="str">
        <f t="shared" si="19"/>
        <v/>
      </c>
      <c r="AD67" s="5" t="str">
        <f t="shared" si="20"/>
        <v/>
      </c>
      <c r="AE67" s="5" t="str">
        <f t="shared" si="21"/>
        <v/>
      </c>
      <c r="AF67" s="8" t="str">
        <f>IF(F67="男",data_kyogisha!A58,"")</f>
        <v/>
      </c>
      <c r="AG67" s="5" t="str">
        <f t="shared" si="9"/>
        <v/>
      </c>
      <c r="AH67" s="5" t="str">
        <f t="shared" si="22"/>
        <v/>
      </c>
      <c r="AI67" s="5" t="str">
        <f t="shared" si="23"/>
        <v/>
      </c>
      <c r="AJ67" s="5" t="str">
        <f t="shared" si="24"/>
        <v/>
      </c>
      <c r="AK67" s="5" t="str">
        <f t="shared" si="25"/>
        <v/>
      </c>
      <c r="AL67" s="1" t="str">
        <f>IF(F67="女",data_kyogisha!A58,"")</f>
        <v/>
      </c>
      <c r="AM67" s="1">
        <f t="shared" si="16"/>
        <v>0</v>
      </c>
      <c r="AN67" s="1">
        <f t="shared" si="10"/>
        <v>0</v>
      </c>
      <c r="AO67" s="1">
        <f t="shared" si="26"/>
        <v>0</v>
      </c>
      <c r="AP67" s="1">
        <f t="shared" si="12"/>
        <v>0</v>
      </c>
      <c r="AQ67" s="1">
        <f t="shared" si="17"/>
        <v>0</v>
      </c>
      <c r="AR67" s="1">
        <f t="shared" si="13"/>
        <v>0</v>
      </c>
      <c r="AS67" s="1">
        <f t="shared" si="27"/>
        <v>0</v>
      </c>
      <c r="AT67" s="1">
        <f t="shared" si="15"/>
        <v>0</v>
      </c>
    </row>
    <row r="68" spans="1:46">
      <c r="A68" s="25">
        <v>58</v>
      </c>
      <c r="B68" s="183"/>
      <c r="C68" s="49"/>
      <c r="D68" s="49"/>
      <c r="E68" s="184"/>
      <c r="F68" s="49"/>
      <c r="G68" s="50"/>
      <c r="H68" s="51"/>
      <c r="I68" s="186"/>
      <c r="J68" s="143"/>
      <c r="K68" s="51"/>
      <c r="L68" s="186"/>
      <c r="M68" s="143"/>
      <c r="N68" s="51"/>
      <c r="O68" s="186"/>
      <c r="P68" s="276"/>
      <c r="Q68" s="413"/>
      <c r="R68" s="414"/>
      <c r="S68" s="426"/>
      <c r="T68" s="427"/>
      <c r="AA68" s="5" t="str">
        <f t="shared" si="8"/>
        <v/>
      </c>
      <c r="AB68" s="5" t="str">
        <f t="shared" si="18"/>
        <v/>
      </c>
      <c r="AC68" s="5" t="str">
        <f t="shared" si="19"/>
        <v/>
      </c>
      <c r="AD68" s="5" t="str">
        <f t="shared" si="20"/>
        <v/>
      </c>
      <c r="AE68" s="5" t="str">
        <f t="shared" si="21"/>
        <v/>
      </c>
      <c r="AF68" s="8" t="str">
        <f>IF(F68="男",data_kyogisha!A59,"")</f>
        <v/>
      </c>
      <c r="AG68" s="5" t="str">
        <f t="shared" si="9"/>
        <v/>
      </c>
      <c r="AH68" s="5" t="str">
        <f t="shared" si="22"/>
        <v/>
      </c>
      <c r="AI68" s="5" t="str">
        <f t="shared" si="23"/>
        <v/>
      </c>
      <c r="AJ68" s="5" t="str">
        <f t="shared" si="24"/>
        <v/>
      </c>
      <c r="AK68" s="5" t="str">
        <f t="shared" si="25"/>
        <v/>
      </c>
      <c r="AL68" s="1" t="str">
        <f>IF(F68="女",data_kyogisha!A59,"")</f>
        <v/>
      </c>
      <c r="AM68" s="1">
        <f t="shared" si="16"/>
        <v>0</v>
      </c>
      <c r="AN68" s="1">
        <f t="shared" si="10"/>
        <v>0</v>
      </c>
      <c r="AO68" s="1">
        <f t="shared" si="26"/>
        <v>0</v>
      </c>
      <c r="AP68" s="1">
        <f t="shared" si="12"/>
        <v>0</v>
      </c>
      <c r="AQ68" s="1">
        <f t="shared" si="17"/>
        <v>0</v>
      </c>
      <c r="AR68" s="1">
        <f t="shared" si="13"/>
        <v>0</v>
      </c>
      <c r="AS68" s="1">
        <f t="shared" si="27"/>
        <v>0</v>
      </c>
      <c r="AT68" s="1">
        <f t="shared" si="15"/>
        <v>0</v>
      </c>
    </row>
    <row r="69" spans="1:46">
      <c r="A69" s="25">
        <v>59</v>
      </c>
      <c r="B69" s="183"/>
      <c r="C69" s="49"/>
      <c r="D69" s="49"/>
      <c r="E69" s="184"/>
      <c r="F69" s="49"/>
      <c r="G69" s="50"/>
      <c r="H69" s="51"/>
      <c r="I69" s="186"/>
      <c r="J69" s="143"/>
      <c r="K69" s="51"/>
      <c r="L69" s="186"/>
      <c r="M69" s="143"/>
      <c r="N69" s="51"/>
      <c r="O69" s="186"/>
      <c r="P69" s="276"/>
      <c r="Q69" s="413"/>
      <c r="R69" s="414"/>
      <c r="S69" s="426"/>
      <c r="T69" s="427"/>
      <c r="AA69" s="5" t="str">
        <f t="shared" si="8"/>
        <v/>
      </c>
      <c r="AB69" s="5" t="str">
        <f t="shared" si="18"/>
        <v/>
      </c>
      <c r="AC69" s="5" t="str">
        <f t="shared" si="19"/>
        <v/>
      </c>
      <c r="AD69" s="5" t="str">
        <f t="shared" si="20"/>
        <v/>
      </c>
      <c r="AE69" s="5" t="str">
        <f t="shared" si="21"/>
        <v/>
      </c>
      <c r="AF69" s="8" t="str">
        <f>IF(F69="男",data_kyogisha!A60,"")</f>
        <v/>
      </c>
      <c r="AG69" s="5" t="str">
        <f t="shared" si="9"/>
        <v/>
      </c>
      <c r="AH69" s="5" t="str">
        <f t="shared" si="22"/>
        <v/>
      </c>
      <c r="AI69" s="5" t="str">
        <f t="shared" si="23"/>
        <v/>
      </c>
      <c r="AJ69" s="5" t="str">
        <f t="shared" si="24"/>
        <v/>
      </c>
      <c r="AK69" s="5" t="str">
        <f t="shared" si="25"/>
        <v/>
      </c>
      <c r="AL69" s="1" t="str">
        <f>IF(F69="女",data_kyogisha!A60,"")</f>
        <v/>
      </c>
      <c r="AM69" s="1">
        <f t="shared" si="16"/>
        <v>0</v>
      </c>
      <c r="AN69" s="1">
        <f t="shared" si="10"/>
        <v>0</v>
      </c>
      <c r="AO69" s="1">
        <f t="shared" si="26"/>
        <v>0</v>
      </c>
      <c r="AP69" s="1">
        <f t="shared" si="12"/>
        <v>0</v>
      </c>
      <c r="AQ69" s="1">
        <f t="shared" si="17"/>
        <v>0</v>
      </c>
      <c r="AR69" s="1">
        <f t="shared" si="13"/>
        <v>0</v>
      </c>
      <c r="AS69" s="1">
        <f t="shared" si="27"/>
        <v>0</v>
      </c>
      <c r="AT69" s="1">
        <f t="shared" si="15"/>
        <v>0</v>
      </c>
    </row>
    <row r="70" spans="1:46">
      <c r="A70" s="25">
        <v>60</v>
      </c>
      <c r="B70" s="183"/>
      <c r="C70" s="49"/>
      <c r="D70" s="49"/>
      <c r="E70" s="184"/>
      <c r="F70" s="49"/>
      <c r="G70" s="50"/>
      <c r="H70" s="51"/>
      <c r="I70" s="186"/>
      <c r="J70" s="143"/>
      <c r="K70" s="51"/>
      <c r="L70" s="186"/>
      <c r="M70" s="143"/>
      <c r="N70" s="51"/>
      <c r="O70" s="186"/>
      <c r="P70" s="276"/>
      <c r="Q70" s="413"/>
      <c r="R70" s="414"/>
      <c r="S70" s="426"/>
      <c r="T70" s="427"/>
      <c r="AA70" s="5" t="str">
        <f t="shared" si="8"/>
        <v/>
      </c>
      <c r="AB70" s="5" t="str">
        <f t="shared" si="18"/>
        <v/>
      </c>
      <c r="AC70" s="5" t="str">
        <f t="shared" si="19"/>
        <v/>
      </c>
      <c r="AD70" s="5" t="str">
        <f t="shared" si="20"/>
        <v/>
      </c>
      <c r="AE70" s="5" t="str">
        <f t="shared" si="21"/>
        <v/>
      </c>
      <c r="AF70" s="8" t="str">
        <f>IF(F70="男",data_kyogisha!A61,"")</f>
        <v/>
      </c>
      <c r="AG70" s="5" t="str">
        <f t="shared" si="9"/>
        <v/>
      </c>
      <c r="AH70" s="5" t="str">
        <f t="shared" si="22"/>
        <v/>
      </c>
      <c r="AI70" s="5" t="str">
        <f t="shared" si="23"/>
        <v/>
      </c>
      <c r="AJ70" s="5" t="str">
        <f t="shared" si="24"/>
        <v/>
      </c>
      <c r="AK70" s="5" t="str">
        <f t="shared" si="25"/>
        <v/>
      </c>
      <c r="AL70" s="1" t="str">
        <f>IF(F70="女",data_kyogisha!A61,"")</f>
        <v/>
      </c>
      <c r="AM70" s="1">
        <f t="shared" si="16"/>
        <v>0</v>
      </c>
      <c r="AN70" s="1">
        <f t="shared" si="10"/>
        <v>0</v>
      </c>
      <c r="AO70" s="1">
        <f t="shared" si="26"/>
        <v>0</v>
      </c>
      <c r="AP70" s="1">
        <f t="shared" si="12"/>
        <v>0</v>
      </c>
      <c r="AQ70" s="1">
        <f t="shared" si="17"/>
        <v>0</v>
      </c>
      <c r="AR70" s="1">
        <f t="shared" si="13"/>
        <v>0</v>
      </c>
      <c r="AS70" s="1">
        <f t="shared" si="27"/>
        <v>0</v>
      </c>
      <c r="AT70" s="1">
        <f t="shared" si="15"/>
        <v>0</v>
      </c>
    </row>
    <row r="71" spans="1:46">
      <c r="A71" s="25">
        <v>61</v>
      </c>
      <c r="B71" s="183"/>
      <c r="C71" s="49"/>
      <c r="D71" s="49"/>
      <c r="E71" s="184"/>
      <c r="F71" s="49"/>
      <c r="G71" s="50"/>
      <c r="H71" s="51"/>
      <c r="I71" s="186"/>
      <c r="J71" s="143"/>
      <c r="K71" s="51"/>
      <c r="L71" s="186"/>
      <c r="M71" s="143"/>
      <c r="N71" s="51"/>
      <c r="O71" s="186"/>
      <c r="P71" s="276"/>
      <c r="Q71" s="413"/>
      <c r="R71" s="414"/>
      <c r="S71" s="426"/>
      <c r="T71" s="427"/>
      <c r="AA71" s="5" t="str">
        <f t="shared" si="8"/>
        <v/>
      </c>
      <c r="AB71" s="5" t="str">
        <f t="shared" si="18"/>
        <v/>
      </c>
      <c r="AC71" s="5" t="str">
        <f t="shared" si="19"/>
        <v/>
      </c>
      <c r="AD71" s="5" t="str">
        <f t="shared" si="20"/>
        <v/>
      </c>
      <c r="AE71" s="5" t="str">
        <f t="shared" si="21"/>
        <v/>
      </c>
      <c r="AF71" s="8" t="str">
        <f>IF(F71="男",data_kyogisha!A62,"")</f>
        <v/>
      </c>
      <c r="AG71" s="5" t="str">
        <f t="shared" si="9"/>
        <v/>
      </c>
      <c r="AH71" s="5" t="str">
        <f t="shared" si="22"/>
        <v/>
      </c>
      <c r="AI71" s="5" t="str">
        <f t="shared" si="23"/>
        <v/>
      </c>
      <c r="AJ71" s="5" t="str">
        <f t="shared" si="24"/>
        <v/>
      </c>
      <c r="AK71" s="5" t="str">
        <f t="shared" si="25"/>
        <v/>
      </c>
      <c r="AL71" s="1" t="str">
        <f>IF(F71="女",data_kyogisha!A62,"")</f>
        <v/>
      </c>
      <c r="AM71" s="1">
        <f t="shared" si="16"/>
        <v>0</v>
      </c>
      <c r="AN71" s="1">
        <f t="shared" si="10"/>
        <v>0</v>
      </c>
      <c r="AO71" s="1">
        <f t="shared" si="26"/>
        <v>0</v>
      </c>
      <c r="AP71" s="1">
        <f t="shared" si="12"/>
        <v>0</v>
      </c>
      <c r="AQ71" s="1">
        <f t="shared" si="17"/>
        <v>0</v>
      </c>
      <c r="AR71" s="1">
        <f t="shared" si="13"/>
        <v>0</v>
      </c>
      <c r="AS71" s="1">
        <f t="shared" si="27"/>
        <v>0</v>
      </c>
      <c r="AT71" s="1">
        <f t="shared" si="15"/>
        <v>0</v>
      </c>
    </row>
    <row r="72" spans="1:46">
      <c r="A72" s="25">
        <v>62</v>
      </c>
      <c r="B72" s="183"/>
      <c r="C72" s="49"/>
      <c r="D72" s="49"/>
      <c r="E72" s="184"/>
      <c r="F72" s="49"/>
      <c r="G72" s="50"/>
      <c r="H72" s="51"/>
      <c r="I72" s="186"/>
      <c r="J72" s="143"/>
      <c r="K72" s="51"/>
      <c r="L72" s="186"/>
      <c r="M72" s="143"/>
      <c r="N72" s="51"/>
      <c r="O72" s="186"/>
      <c r="P72" s="276"/>
      <c r="Q72" s="413"/>
      <c r="R72" s="414"/>
      <c r="S72" s="426"/>
      <c r="T72" s="427"/>
      <c r="AA72" s="5" t="str">
        <f t="shared" si="8"/>
        <v/>
      </c>
      <c r="AB72" s="5" t="str">
        <f t="shared" si="18"/>
        <v/>
      </c>
      <c r="AC72" s="5" t="str">
        <f t="shared" si="19"/>
        <v/>
      </c>
      <c r="AD72" s="5" t="str">
        <f t="shared" si="20"/>
        <v/>
      </c>
      <c r="AE72" s="5" t="str">
        <f t="shared" si="21"/>
        <v/>
      </c>
      <c r="AF72" s="8" t="str">
        <f>IF(F72="男",data_kyogisha!A63,"")</f>
        <v/>
      </c>
      <c r="AG72" s="5" t="str">
        <f t="shared" si="9"/>
        <v/>
      </c>
      <c r="AH72" s="5" t="str">
        <f t="shared" si="22"/>
        <v/>
      </c>
      <c r="AI72" s="5" t="str">
        <f t="shared" si="23"/>
        <v/>
      </c>
      <c r="AJ72" s="5" t="str">
        <f t="shared" si="24"/>
        <v/>
      </c>
      <c r="AK72" s="5" t="str">
        <f t="shared" si="25"/>
        <v/>
      </c>
      <c r="AL72" s="1" t="str">
        <f>IF(F72="女",data_kyogisha!A63,"")</f>
        <v/>
      </c>
      <c r="AM72" s="1">
        <f t="shared" si="16"/>
        <v>0</v>
      </c>
      <c r="AN72" s="1">
        <f t="shared" si="10"/>
        <v>0</v>
      </c>
      <c r="AO72" s="1">
        <f t="shared" si="26"/>
        <v>0</v>
      </c>
      <c r="AP72" s="1">
        <f t="shared" si="12"/>
        <v>0</v>
      </c>
      <c r="AQ72" s="1">
        <f t="shared" si="17"/>
        <v>0</v>
      </c>
      <c r="AR72" s="1">
        <f t="shared" si="13"/>
        <v>0</v>
      </c>
      <c r="AS72" s="1">
        <f t="shared" si="27"/>
        <v>0</v>
      </c>
      <c r="AT72" s="1">
        <f t="shared" si="15"/>
        <v>0</v>
      </c>
    </row>
    <row r="73" spans="1:46">
      <c r="A73" s="25">
        <v>63</v>
      </c>
      <c r="B73" s="183"/>
      <c r="C73" s="49"/>
      <c r="D73" s="49"/>
      <c r="E73" s="184"/>
      <c r="F73" s="49"/>
      <c r="G73" s="50"/>
      <c r="H73" s="51"/>
      <c r="I73" s="186"/>
      <c r="J73" s="143"/>
      <c r="K73" s="51"/>
      <c r="L73" s="186"/>
      <c r="M73" s="143"/>
      <c r="N73" s="51"/>
      <c r="O73" s="186"/>
      <c r="P73" s="276"/>
      <c r="Q73" s="413"/>
      <c r="R73" s="414"/>
      <c r="S73" s="426"/>
      <c r="T73" s="427"/>
      <c r="AA73" s="5" t="str">
        <f t="shared" si="8"/>
        <v/>
      </c>
      <c r="AB73" s="5" t="str">
        <f t="shared" si="18"/>
        <v/>
      </c>
      <c r="AC73" s="5" t="str">
        <f t="shared" si="19"/>
        <v/>
      </c>
      <c r="AD73" s="5" t="str">
        <f t="shared" si="20"/>
        <v/>
      </c>
      <c r="AE73" s="5" t="str">
        <f t="shared" si="21"/>
        <v/>
      </c>
      <c r="AF73" s="8" t="str">
        <f>IF(F73="男",data_kyogisha!A64,"")</f>
        <v/>
      </c>
      <c r="AG73" s="5" t="str">
        <f t="shared" si="9"/>
        <v/>
      </c>
      <c r="AH73" s="5" t="str">
        <f t="shared" si="22"/>
        <v/>
      </c>
      <c r="AI73" s="5" t="str">
        <f t="shared" si="23"/>
        <v/>
      </c>
      <c r="AJ73" s="5" t="str">
        <f t="shared" si="24"/>
        <v/>
      </c>
      <c r="AK73" s="5" t="str">
        <f t="shared" si="25"/>
        <v/>
      </c>
      <c r="AL73" s="1" t="str">
        <f>IF(F73="女",data_kyogisha!A64,"")</f>
        <v/>
      </c>
      <c r="AM73" s="1">
        <f t="shared" si="16"/>
        <v>0</v>
      </c>
      <c r="AN73" s="1">
        <f t="shared" si="10"/>
        <v>0</v>
      </c>
      <c r="AO73" s="1">
        <f t="shared" si="26"/>
        <v>0</v>
      </c>
      <c r="AP73" s="1">
        <f t="shared" si="12"/>
        <v>0</v>
      </c>
      <c r="AQ73" s="1">
        <f t="shared" si="17"/>
        <v>0</v>
      </c>
      <c r="AR73" s="1">
        <f t="shared" si="13"/>
        <v>0</v>
      </c>
      <c r="AS73" s="1">
        <f t="shared" si="27"/>
        <v>0</v>
      </c>
      <c r="AT73" s="1">
        <f t="shared" si="15"/>
        <v>0</v>
      </c>
    </row>
    <row r="74" spans="1:46">
      <c r="A74" s="25">
        <v>64</v>
      </c>
      <c r="B74" s="183"/>
      <c r="C74" s="49"/>
      <c r="D74" s="49"/>
      <c r="E74" s="184"/>
      <c r="F74" s="49"/>
      <c r="G74" s="50"/>
      <c r="H74" s="51"/>
      <c r="I74" s="186"/>
      <c r="J74" s="143"/>
      <c r="K74" s="51"/>
      <c r="L74" s="186"/>
      <c r="M74" s="143"/>
      <c r="N74" s="51"/>
      <c r="O74" s="186"/>
      <c r="P74" s="276"/>
      <c r="Q74" s="413"/>
      <c r="R74" s="414"/>
      <c r="S74" s="426"/>
      <c r="T74" s="427"/>
      <c r="AA74" s="5" t="str">
        <f t="shared" si="8"/>
        <v/>
      </c>
      <c r="AB74" s="5" t="str">
        <f t="shared" si="18"/>
        <v/>
      </c>
      <c r="AC74" s="5" t="str">
        <f t="shared" si="19"/>
        <v/>
      </c>
      <c r="AD74" s="5" t="str">
        <f t="shared" si="20"/>
        <v/>
      </c>
      <c r="AE74" s="5" t="str">
        <f t="shared" si="21"/>
        <v/>
      </c>
      <c r="AF74" s="8" t="str">
        <f>IF(F74="男",data_kyogisha!A65,"")</f>
        <v/>
      </c>
      <c r="AG74" s="5" t="str">
        <f t="shared" si="9"/>
        <v/>
      </c>
      <c r="AH74" s="5" t="str">
        <f t="shared" si="22"/>
        <v/>
      </c>
      <c r="AI74" s="5" t="str">
        <f t="shared" si="23"/>
        <v/>
      </c>
      <c r="AJ74" s="5" t="str">
        <f t="shared" si="24"/>
        <v/>
      </c>
      <c r="AK74" s="5" t="str">
        <f t="shared" si="25"/>
        <v/>
      </c>
      <c r="AL74" s="1" t="str">
        <f>IF(F74="女",data_kyogisha!A65,"")</f>
        <v/>
      </c>
      <c r="AM74" s="1">
        <f t="shared" si="16"/>
        <v>0</v>
      </c>
      <c r="AN74" s="1">
        <f t="shared" si="10"/>
        <v>0</v>
      </c>
      <c r="AO74" s="1">
        <f t="shared" si="26"/>
        <v>0</v>
      </c>
      <c r="AP74" s="1">
        <f t="shared" si="12"/>
        <v>0</v>
      </c>
      <c r="AQ74" s="1">
        <f t="shared" si="17"/>
        <v>0</v>
      </c>
      <c r="AR74" s="1">
        <f t="shared" si="13"/>
        <v>0</v>
      </c>
      <c r="AS74" s="1">
        <f t="shared" si="27"/>
        <v>0</v>
      </c>
      <c r="AT74" s="1">
        <f t="shared" si="15"/>
        <v>0</v>
      </c>
    </row>
    <row r="75" spans="1:46">
      <c r="A75" s="25">
        <v>65</v>
      </c>
      <c r="B75" s="183"/>
      <c r="C75" s="49"/>
      <c r="D75" s="49"/>
      <c r="E75" s="184"/>
      <c r="F75" s="49"/>
      <c r="G75" s="50"/>
      <c r="H75" s="51"/>
      <c r="I75" s="186"/>
      <c r="J75" s="143"/>
      <c r="K75" s="51"/>
      <c r="L75" s="186"/>
      <c r="M75" s="143"/>
      <c r="N75" s="51"/>
      <c r="O75" s="186"/>
      <c r="P75" s="276"/>
      <c r="Q75" s="413"/>
      <c r="R75" s="414"/>
      <c r="S75" s="426"/>
      <c r="T75" s="427"/>
      <c r="AA75" s="5" t="str">
        <f t="shared" si="8"/>
        <v/>
      </c>
      <c r="AB75" s="5" t="str">
        <f t="shared" si="18"/>
        <v/>
      </c>
      <c r="AC75" s="5" t="str">
        <f t="shared" si="19"/>
        <v/>
      </c>
      <c r="AD75" s="5" t="str">
        <f t="shared" si="20"/>
        <v/>
      </c>
      <c r="AE75" s="5" t="str">
        <f t="shared" si="21"/>
        <v/>
      </c>
      <c r="AF75" s="8" t="str">
        <f>IF(F75="男",data_kyogisha!A66,"")</f>
        <v/>
      </c>
      <c r="AG75" s="5" t="str">
        <f t="shared" si="9"/>
        <v/>
      </c>
      <c r="AH75" s="5" t="str">
        <f t="shared" ref="AH75:AH100" si="28">IF(F75="女",C75,"")</f>
        <v/>
      </c>
      <c r="AI75" s="5" t="str">
        <f t="shared" si="23"/>
        <v/>
      </c>
      <c r="AJ75" s="5" t="str">
        <f t="shared" ref="AJ75:AJ100" si="29">IF(F75="女",F75,"")</f>
        <v/>
      </c>
      <c r="AK75" s="5" t="str">
        <f t="shared" si="25"/>
        <v/>
      </c>
      <c r="AL75" s="1" t="str">
        <f>IF(F75="女",data_kyogisha!A66,"")</f>
        <v/>
      </c>
      <c r="AM75" s="1">
        <f t="shared" si="16"/>
        <v>0</v>
      </c>
      <c r="AN75" s="1">
        <f t="shared" si="10"/>
        <v>0</v>
      </c>
      <c r="AO75" s="1">
        <f t="shared" si="26"/>
        <v>0</v>
      </c>
      <c r="AP75" s="1">
        <f t="shared" si="12"/>
        <v>0</v>
      </c>
      <c r="AQ75" s="1">
        <f t="shared" si="17"/>
        <v>0</v>
      </c>
      <c r="AR75" s="1">
        <f t="shared" si="13"/>
        <v>0</v>
      </c>
      <c r="AS75" s="1">
        <f t="shared" si="27"/>
        <v>0</v>
      </c>
      <c r="AT75" s="1">
        <f t="shared" si="15"/>
        <v>0</v>
      </c>
    </row>
    <row r="76" spans="1:46">
      <c r="A76" s="25">
        <v>66</v>
      </c>
      <c r="B76" s="183"/>
      <c r="C76" s="49"/>
      <c r="D76" s="49"/>
      <c r="E76" s="184"/>
      <c r="F76" s="49"/>
      <c r="G76" s="50"/>
      <c r="H76" s="51"/>
      <c r="I76" s="186"/>
      <c r="J76" s="143"/>
      <c r="K76" s="51"/>
      <c r="L76" s="186"/>
      <c r="M76" s="143"/>
      <c r="N76" s="51"/>
      <c r="O76" s="186"/>
      <c r="P76" s="276"/>
      <c r="Q76" s="413"/>
      <c r="R76" s="414"/>
      <c r="S76" s="426"/>
      <c r="T76" s="427"/>
      <c r="AA76" s="5" t="str">
        <f t="shared" ref="AA76:AA100" si="30">IF(F76="男",B76,"")</f>
        <v/>
      </c>
      <c r="AB76" s="5" t="str">
        <f t="shared" ref="AB76:AB100" si="31">IF(F76="男",C76,"")</f>
        <v/>
      </c>
      <c r="AC76" s="5" t="str">
        <f t="shared" ref="AC76:AC100" si="32">IF(F76="男",D76,"")</f>
        <v/>
      </c>
      <c r="AD76" s="5" t="str">
        <f t="shared" ref="AD76:AD100" si="33">IF(F76="男",F76,"")</f>
        <v/>
      </c>
      <c r="AE76" s="5" t="str">
        <f t="shared" ref="AE76:AE100" si="34">IF(F76="男",IF(G76="","",G76),"")</f>
        <v/>
      </c>
      <c r="AF76" s="8" t="str">
        <f>IF(F76="男",data_kyogisha!A67,"")</f>
        <v/>
      </c>
      <c r="AG76" s="5" t="str">
        <f t="shared" ref="AG76:AG100" si="35">IF(F76="女",B76,"")</f>
        <v/>
      </c>
      <c r="AH76" s="5" t="str">
        <f t="shared" si="28"/>
        <v/>
      </c>
      <c r="AI76" s="5" t="str">
        <f t="shared" ref="AI76:AI100" si="36">IF(F76="女",D76,"")</f>
        <v/>
      </c>
      <c r="AJ76" s="5" t="str">
        <f t="shared" si="29"/>
        <v/>
      </c>
      <c r="AK76" s="5" t="str">
        <f t="shared" ref="AK76:AK100" si="37">IF(F76="女",IF(G76="","",G76),"")</f>
        <v/>
      </c>
      <c r="AL76" s="1" t="str">
        <f>IF(F76="女",data_kyogisha!A67,"")</f>
        <v/>
      </c>
      <c r="AM76" s="1">
        <f t="shared" si="16"/>
        <v>0</v>
      </c>
      <c r="AN76" s="1">
        <f t="shared" ref="AN76:AN100" si="38">IF(AND(F76="男",Q76="○"),B76,0)</f>
        <v>0</v>
      </c>
      <c r="AO76" s="1">
        <f t="shared" ref="AO76:AO100" si="39">IF(AND(F76="男",S76="○"),AO75+1,AO75)</f>
        <v>0</v>
      </c>
      <c r="AP76" s="1">
        <f t="shared" ref="AP76:AP100" si="40">IF(AND(F76="男",S76="○"),B76,0)</f>
        <v>0</v>
      </c>
      <c r="AQ76" s="1">
        <f t="shared" si="17"/>
        <v>0</v>
      </c>
      <c r="AR76" s="1">
        <f t="shared" ref="AR76:AR100" si="41">IF(AND(F76="女",Q76="○"),B76,0)</f>
        <v>0</v>
      </c>
      <c r="AS76" s="1">
        <f t="shared" ref="AS76:AS100" si="42">IF(AND(F76="女",S76="○"),AS75+1,AS75)</f>
        <v>0</v>
      </c>
      <c r="AT76" s="1">
        <f t="shared" ref="AT76:AT100" si="43">IF(AND(F76="女",S76="○"),B76,0)</f>
        <v>0</v>
      </c>
    </row>
    <row r="77" spans="1:46">
      <c r="A77" s="25">
        <v>67</v>
      </c>
      <c r="B77" s="183"/>
      <c r="C77" s="49"/>
      <c r="D77" s="49"/>
      <c r="E77" s="184"/>
      <c r="F77" s="49"/>
      <c r="G77" s="50"/>
      <c r="H77" s="51"/>
      <c r="I77" s="186"/>
      <c r="J77" s="143"/>
      <c r="K77" s="51"/>
      <c r="L77" s="186"/>
      <c r="M77" s="143"/>
      <c r="N77" s="51"/>
      <c r="O77" s="186"/>
      <c r="P77" s="276"/>
      <c r="Q77" s="413"/>
      <c r="R77" s="414"/>
      <c r="S77" s="426"/>
      <c r="T77" s="427"/>
      <c r="AA77" s="5" t="str">
        <f t="shared" si="30"/>
        <v/>
      </c>
      <c r="AB77" s="5" t="str">
        <f t="shared" si="31"/>
        <v/>
      </c>
      <c r="AC77" s="5" t="str">
        <f t="shared" si="32"/>
        <v/>
      </c>
      <c r="AD77" s="5" t="str">
        <f t="shared" si="33"/>
        <v/>
      </c>
      <c r="AE77" s="5" t="str">
        <f t="shared" si="34"/>
        <v/>
      </c>
      <c r="AF77" s="8" t="str">
        <f>IF(F77="男",data_kyogisha!A68,"")</f>
        <v/>
      </c>
      <c r="AG77" s="5" t="str">
        <f t="shared" si="35"/>
        <v/>
      </c>
      <c r="AH77" s="5" t="str">
        <f t="shared" si="28"/>
        <v/>
      </c>
      <c r="AI77" s="5" t="str">
        <f t="shared" si="36"/>
        <v/>
      </c>
      <c r="AJ77" s="5" t="str">
        <f t="shared" si="29"/>
        <v/>
      </c>
      <c r="AK77" s="5" t="str">
        <f t="shared" si="37"/>
        <v/>
      </c>
      <c r="AL77" s="1" t="str">
        <f>IF(F77="女",data_kyogisha!A68,"")</f>
        <v/>
      </c>
      <c r="AM77" s="1">
        <f t="shared" ref="AM77:AM100" si="44">IF(AND(F77="男",Q77="○"),AM76+1,AM76)</f>
        <v>0</v>
      </c>
      <c r="AN77" s="1">
        <f t="shared" si="38"/>
        <v>0</v>
      </c>
      <c r="AO77" s="1">
        <f t="shared" si="39"/>
        <v>0</v>
      </c>
      <c r="AP77" s="1">
        <f t="shared" si="40"/>
        <v>0</v>
      </c>
      <c r="AQ77" s="1">
        <f t="shared" ref="AQ77:AQ100" si="45">IF(AND(F77="女",Q77="○"),AQ76+1,AQ76)</f>
        <v>0</v>
      </c>
      <c r="AR77" s="1">
        <f t="shared" si="41"/>
        <v>0</v>
      </c>
      <c r="AS77" s="1">
        <f t="shared" si="42"/>
        <v>0</v>
      </c>
      <c r="AT77" s="1">
        <f t="shared" si="43"/>
        <v>0</v>
      </c>
    </row>
    <row r="78" spans="1:46">
      <c r="A78" s="25">
        <v>68</v>
      </c>
      <c r="B78" s="183"/>
      <c r="C78" s="49"/>
      <c r="D78" s="49"/>
      <c r="E78" s="184"/>
      <c r="F78" s="49"/>
      <c r="G78" s="50"/>
      <c r="H78" s="51"/>
      <c r="I78" s="186"/>
      <c r="J78" s="143"/>
      <c r="K78" s="51"/>
      <c r="L78" s="186"/>
      <c r="M78" s="143"/>
      <c r="N78" s="51"/>
      <c r="O78" s="186"/>
      <c r="P78" s="276"/>
      <c r="Q78" s="413"/>
      <c r="R78" s="414"/>
      <c r="S78" s="426"/>
      <c r="T78" s="427"/>
      <c r="AA78" s="5" t="str">
        <f t="shared" si="30"/>
        <v/>
      </c>
      <c r="AB78" s="5" t="str">
        <f t="shared" si="31"/>
        <v/>
      </c>
      <c r="AC78" s="5" t="str">
        <f t="shared" si="32"/>
        <v/>
      </c>
      <c r="AD78" s="5" t="str">
        <f t="shared" si="33"/>
        <v/>
      </c>
      <c r="AE78" s="5" t="str">
        <f t="shared" si="34"/>
        <v/>
      </c>
      <c r="AF78" s="8" t="str">
        <f>IF(F78="男",data_kyogisha!A69,"")</f>
        <v/>
      </c>
      <c r="AG78" s="5" t="str">
        <f t="shared" si="35"/>
        <v/>
      </c>
      <c r="AH78" s="5" t="str">
        <f t="shared" si="28"/>
        <v/>
      </c>
      <c r="AI78" s="5" t="str">
        <f t="shared" si="36"/>
        <v/>
      </c>
      <c r="AJ78" s="5" t="str">
        <f t="shared" si="29"/>
        <v/>
      </c>
      <c r="AK78" s="5" t="str">
        <f t="shared" si="37"/>
        <v/>
      </c>
      <c r="AL78" s="1" t="str">
        <f>IF(F78="女",data_kyogisha!A69,"")</f>
        <v/>
      </c>
      <c r="AM78" s="1">
        <f t="shared" si="44"/>
        <v>0</v>
      </c>
      <c r="AN78" s="1">
        <f t="shared" si="38"/>
        <v>0</v>
      </c>
      <c r="AO78" s="1">
        <f t="shared" si="39"/>
        <v>0</v>
      </c>
      <c r="AP78" s="1">
        <f t="shared" si="40"/>
        <v>0</v>
      </c>
      <c r="AQ78" s="1">
        <f t="shared" si="45"/>
        <v>0</v>
      </c>
      <c r="AR78" s="1">
        <f t="shared" si="41"/>
        <v>0</v>
      </c>
      <c r="AS78" s="1">
        <f t="shared" si="42"/>
        <v>0</v>
      </c>
      <c r="AT78" s="1">
        <f t="shared" si="43"/>
        <v>0</v>
      </c>
    </row>
    <row r="79" spans="1:46">
      <c r="A79" s="25">
        <v>69</v>
      </c>
      <c r="B79" s="183"/>
      <c r="C79" s="49"/>
      <c r="D79" s="49"/>
      <c r="E79" s="184"/>
      <c r="F79" s="49"/>
      <c r="G79" s="50"/>
      <c r="H79" s="51"/>
      <c r="I79" s="186"/>
      <c r="J79" s="143"/>
      <c r="K79" s="51"/>
      <c r="L79" s="186"/>
      <c r="M79" s="143"/>
      <c r="N79" s="51"/>
      <c r="O79" s="186"/>
      <c r="P79" s="276"/>
      <c r="Q79" s="413"/>
      <c r="R79" s="414"/>
      <c r="S79" s="426"/>
      <c r="T79" s="427"/>
      <c r="AA79" s="5" t="str">
        <f t="shared" si="30"/>
        <v/>
      </c>
      <c r="AB79" s="5" t="str">
        <f t="shared" si="31"/>
        <v/>
      </c>
      <c r="AC79" s="5" t="str">
        <f t="shared" si="32"/>
        <v/>
      </c>
      <c r="AD79" s="5" t="str">
        <f t="shared" si="33"/>
        <v/>
      </c>
      <c r="AE79" s="5" t="str">
        <f t="shared" si="34"/>
        <v/>
      </c>
      <c r="AF79" s="8" t="str">
        <f>IF(F79="男",data_kyogisha!A70,"")</f>
        <v/>
      </c>
      <c r="AG79" s="5" t="str">
        <f t="shared" si="35"/>
        <v/>
      </c>
      <c r="AH79" s="5" t="str">
        <f t="shared" si="28"/>
        <v/>
      </c>
      <c r="AI79" s="5" t="str">
        <f t="shared" si="36"/>
        <v/>
      </c>
      <c r="AJ79" s="5" t="str">
        <f t="shared" si="29"/>
        <v/>
      </c>
      <c r="AK79" s="5" t="str">
        <f t="shared" si="37"/>
        <v/>
      </c>
      <c r="AL79" s="1" t="str">
        <f>IF(F79="女",data_kyogisha!A70,"")</f>
        <v/>
      </c>
      <c r="AM79" s="1">
        <f t="shared" si="44"/>
        <v>0</v>
      </c>
      <c r="AN79" s="1">
        <f t="shared" si="38"/>
        <v>0</v>
      </c>
      <c r="AO79" s="1">
        <f t="shared" si="39"/>
        <v>0</v>
      </c>
      <c r="AP79" s="1">
        <f t="shared" si="40"/>
        <v>0</v>
      </c>
      <c r="AQ79" s="1">
        <f t="shared" si="45"/>
        <v>0</v>
      </c>
      <c r="AR79" s="1">
        <f t="shared" si="41"/>
        <v>0</v>
      </c>
      <c r="AS79" s="1">
        <f t="shared" si="42"/>
        <v>0</v>
      </c>
      <c r="AT79" s="1">
        <f t="shared" si="43"/>
        <v>0</v>
      </c>
    </row>
    <row r="80" spans="1:46">
      <c r="A80" s="25">
        <v>70</v>
      </c>
      <c r="B80" s="183"/>
      <c r="C80" s="49"/>
      <c r="D80" s="49"/>
      <c r="E80" s="184"/>
      <c r="F80" s="49"/>
      <c r="G80" s="50"/>
      <c r="H80" s="51"/>
      <c r="I80" s="186"/>
      <c r="J80" s="143"/>
      <c r="K80" s="51"/>
      <c r="L80" s="186"/>
      <c r="M80" s="143"/>
      <c r="N80" s="51"/>
      <c r="O80" s="186"/>
      <c r="P80" s="276"/>
      <c r="Q80" s="413"/>
      <c r="R80" s="414"/>
      <c r="S80" s="426"/>
      <c r="T80" s="427"/>
      <c r="AA80" s="5" t="str">
        <f t="shared" si="30"/>
        <v/>
      </c>
      <c r="AB80" s="5" t="str">
        <f t="shared" si="31"/>
        <v/>
      </c>
      <c r="AC80" s="5" t="str">
        <f t="shared" si="32"/>
        <v/>
      </c>
      <c r="AD80" s="5" t="str">
        <f t="shared" si="33"/>
        <v/>
      </c>
      <c r="AE80" s="5" t="str">
        <f t="shared" si="34"/>
        <v/>
      </c>
      <c r="AF80" s="8" t="str">
        <f>IF(F80="男",data_kyogisha!A71,"")</f>
        <v/>
      </c>
      <c r="AG80" s="5" t="str">
        <f t="shared" si="35"/>
        <v/>
      </c>
      <c r="AH80" s="5" t="str">
        <f t="shared" si="28"/>
        <v/>
      </c>
      <c r="AI80" s="5" t="str">
        <f t="shared" si="36"/>
        <v/>
      </c>
      <c r="AJ80" s="5" t="str">
        <f t="shared" si="29"/>
        <v/>
      </c>
      <c r="AK80" s="5" t="str">
        <f t="shared" si="37"/>
        <v/>
      </c>
      <c r="AL80" s="1" t="str">
        <f>IF(F80="女",data_kyogisha!A71,"")</f>
        <v/>
      </c>
      <c r="AM80" s="1">
        <f t="shared" si="44"/>
        <v>0</v>
      </c>
      <c r="AN80" s="1">
        <f t="shared" si="38"/>
        <v>0</v>
      </c>
      <c r="AO80" s="1">
        <f t="shared" si="39"/>
        <v>0</v>
      </c>
      <c r="AP80" s="1">
        <f t="shared" si="40"/>
        <v>0</v>
      </c>
      <c r="AQ80" s="1">
        <f t="shared" si="45"/>
        <v>0</v>
      </c>
      <c r="AR80" s="1">
        <f t="shared" si="41"/>
        <v>0</v>
      </c>
      <c r="AS80" s="1">
        <f t="shared" si="42"/>
        <v>0</v>
      </c>
      <c r="AT80" s="1">
        <f t="shared" si="43"/>
        <v>0</v>
      </c>
    </row>
    <row r="81" spans="1:46">
      <c r="A81" s="25">
        <v>71</v>
      </c>
      <c r="B81" s="183"/>
      <c r="C81" s="49"/>
      <c r="D81" s="49"/>
      <c r="E81" s="184"/>
      <c r="F81" s="49"/>
      <c r="G81" s="50"/>
      <c r="H81" s="51"/>
      <c r="I81" s="186"/>
      <c r="J81" s="143"/>
      <c r="K81" s="51"/>
      <c r="L81" s="186"/>
      <c r="M81" s="143"/>
      <c r="N81" s="51"/>
      <c r="O81" s="186"/>
      <c r="P81" s="276"/>
      <c r="Q81" s="413"/>
      <c r="R81" s="414"/>
      <c r="S81" s="426"/>
      <c r="T81" s="427"/>
      <c r="AA81" s="5" t="str">
        <f t="shared" si="30"/>
        <v/>
      </c>
      <c r="AB81" s="5" t="str">
        <f t="shared" si="31"/>
        <v/>
      </c>
      <c r="AC81" s="5" t="str">
        <f t="shared" si="32"/>
        <v/>
      </c>
      <c r="AD81" s="5" t="str">
        <f t="shared" si="33"/>
        <v/>
      </c>
      <c r="AE81" s="5" t="str">
        <f t="shared" si="34"/>
        <v/>
      </c>
      <c r="AF81" s="8" t="str">
        <f>IF(F81="男",data_kyogisha!A72,"")</f>
        <v/>
      </c>
      <c r="AG81" s="5" t="str">
        <f t="shared" si="35"/>
        <v/>
      </c>
      <c r="AH81" s="5" t="str">
        <f t="shared" si="28"/>
        <v/>
      </c>
      <c r="AI81" s="5" t="str">
        <f t="shared" si="36"/>
        <v/>
      </c>
      <c r="AJ81" s="5" t="str">
        <f t="shared" si="29"/>
        <v/>
      </c>
      <c r="AK81" s="5" t="str">
        <f t="shared" si="37"/>
        <v/>
      </c>
      <c r="AL81" s="1" t="str">
        <f>IF(F81="女",data_kyogisha!A72,"")</f>
        <v/>
      </c>
      <c r="AM81" s="1">
        <f t="shared" si="44"/>
        <v>0</v>
      </c>
      <c r="AN81" s="1">
        <f t="shared" si="38"/>
        <v>0</v>
      </c>
      <c r="AO81" s="1">
        <f t="shared" si="39"/>
        <v>0</v>
      </c>
      <c r="AP81" s="1">
        <f t="shared" si="40"/>
        <v>0</v>
      </c>
      <c r="AQ81" s="1">
        <f t="shared" si="45"/>
        <v>0</v>
      </c>
      <c r="AR81" s="1">
        <f t="shared" si="41"/>
        <v>0</v>
      </c>
      <c r="AS81" s="1">
        <f t="shared" si="42"/>
        <v>0</v>
      </c>
      <c r="AT81" s="1">
        <f t="shared" si="43"/>
        <v>0</v>
      </c>
    </row>
    <row r="82" spans="1:46">
      <c r="A82" s="25">
        <v>72</v>
      </c>
      <c r="B82" s="183"/>
      <c r="C82" s="49"/>
      <c r="D82" s="49"/>
      <c r="E82" s="184"/>
      <c r="F82" s="49"/>
      <c r="G82" s="50"/>
      <c r="H82" s="51"/>
      <c r="I82" s="186"/>
      <c r="J82" s="143"/>
      <c r="K82" s="51"/>
      <c r="L82" s="186"/>
      <c r="M82" s="143"/>
      <c r="N82" s="51"/>
      <c r="O82" s="186"/>
      <c r="P82" s="276"/>
      <c r="Q82" s="413"/>
      <c r="R82" s="414"/>
      <c r="S82" s="426"/>
      <c r="T82" s="427"/>
      <c r="AA82" s="5" t="str">
        <f t="shared" si="30"/>
        <v/>
      </c>
      <c r="AB82" s="5" t="str">
        <f t="shared" si="31"/>
        <v/>
      </c>
      <c r="AC82" s="5" t="str">
        <f t="shared" si="32"/>
        <v/>
      </c>
      <c r="AD82" s="5" t="str">
        <f t="shared" si="33"/>
        <v/>
      </c>
      <c r="AE82" s="5" t="str">
        <f t="shared" si="34"/>
        <v/>
      </c>
      <c r="AF82" s="8" t="str">
        <f>IF(F82="男",data_kyogisha!A73,"")</f>
        <v/>
      </c>
      <c r="AG82" s="5" t="str">
        <f t="shared" si="35"/>
        <v/>
      </c>
      <c r="AH82" s="5" t="str">
        <f t="shared" si="28"/>
        <v/>
      </c>
      <c r="AI82" s="5" t="str">
        <f t="shared" si="36"/>
        <v/>
      </c>
      <c r="AJ82" s="5" t="str">
        <f t="shared" si="29"/>
        <v/>
      </c>
      <c r="AK82" s="5" t="str">
        <f t="shared" si="37"/>
        <v/>
      </c>
      <c r="AL82" s="1" t="str">
        <f>IF(F82="女",data_kyogisha!A73,"")</f>
        <v/>
      </c>
      <c r="AM82" s="1">
        <f t="shared" si="44"/>
        <v>0</v>
      </c>
      <c r="AN82" s="1">
        <f t="shared" si="38"/>
        <v>0</v>
      </c>
      <c r="AO82" s="1">
        <f t="shared" si="39"/>
        <v>0</v>
      </c>
      <c r="AP82" s="1">
        <f t="shared" si="40"/>
        <v>0</v>
      </c>
      <c r="AQ82" s="1">
        <f t="shared" si="45"/>
        <v>0</v>
      </c>
      <c r="AR82" s="1">
        <f t="shared" si="41"/>
        <v>0</v>
      </c>
      <c r="AS82" s="1">
        <f t="shared" si="42"/>
        <v>0</v>
      </c>
      <c r="AT82" s="1">
        <f t="shared" si="43"/>
        <v>0</v>
      </c>
    </row>
    <row r="83" spans="1:46">
      <c r="A83" s="25">
        <v>73</v>
      </c>
      <c r="B83" s="183"/>
      <c r="C83" s="49"/>
      <c r="D83" s="49"/>
      <c r="E83" s="184"/>
      <c r="F83" s="49"/>
      <c r="G83" s="50"/>
      <c r="H83" s="51"/>
      <c r="I83" s="186"/>
      <c r="J83" s="143"/>
      <c r="K83" s="51"/>
      <c r="L83" s="186"/>
      <c r="M83" s="143"/>
      <c r="N83" s="51"/>
      <c r="O83" s="186"/>
      <c r="P83" s="276"/>
      <c r="Q83" s="413"/>
      <c r="R83" s="414"/>
      <c r="S83" s="426"/>
      <c r="T83" s="427"/>
      <c r="AA83" s="5" t="str">
        <f t="shared" si="30"/>
        <v/>
      </c>
      <c r="AB83" s="5" t="str">
        <f t="shared" si="31"/>
        <v/>
      </c>
      <c r="AC83" s="5" t="str">
        <f t="shared" si="32"/>
        <v/>
      </c>
      <c r="AD83" s="5" t="str">
        <f t="shared" si="33"/>
        <v/>
      </c>
      <c r="AE83" s="5" t="str">
        <f t="shared" si="34"/>
        <v/>
      </c>
      <c r="AF83" s="8" t="str">
        <f>IF(F83="男",data_kyogisha!A74,"")</f>
        <v/>
      </c>
      <c r="AG83" s="5" t="str">
        <f t="shared" si="35"/>
        <v/>
      </c>
      <c r="AH83" s="5" t="str">
        <f t="shared" si="28"/>
        <v/>
      </c>
      <c r="AI83" s="5" t="str">
        <f t="shared" si="36"/>
        <v/>
      </c>
      <c r="AJ83" s="5" t="str">
        <f t="shared" si="29"/>
        <v/>
      </c>
      <c r="AK83" s="5" t="str">
        <f t="shared" si="37"/>
        <v/>
      </c>
      <c r="AL83" s="1" t="str">
        <f>IF(F83="女",data_kyogisha!A74,"")</f>
        <v/>
      </c>
      <c r="AM83" s="1">
        <f t="shared" si="44"/>
        <v>0</v>
      </c>
      <c r="AN83" s="1">
        <f t="shared" si="38"/>
        <v>0</v>
      </c>
      <c r="AO83" s="1">
        <f t="shared" si="39"/>
        <v>0</v>
      </c>
      <c r="AP83" s="1">
        <f t="shared" si="40"/>
        <v>0</v>
      </c>
      <c r="AQ83" s="1">
        <f t="shared" si="45"/>
        <v>0</v>
      </c>
      <c r="AR83" s="1">
        <f t="shared" si="41"/>
        <v>0</v>
      </c>
      <c r="AS83" s="1">
        <f t="shared" si="42"/>
        <v>0</v>
      </c>
      <c r="AT83" s="1">
        <f t="shared" si="43"/>
        <v>0</v>
      </c>
    </row>
    <row r="84" spans="1:46">
      <c r="A84" s="25">
        <v>74</v>
      </c>
      <c r="B84" s="183"/>
      <c r="C84" s="49"/>
      <c r="D84" s="49"/>
      <c r="E84" s="184"/>
      <c r="F84" s="49"/>
      <c r="G84" s="50"/>
      <c r="H84" s="51"/>
      <c r="I84" s="186"/>
      <c r="J84" s="143"/>
      <c r="K84" s="51"/>
      <c r="L84" s="186"/>
      <c r="M84" s="143"/>
      <c r="N84" s="51"/>
      <c r="O84" s="186"/>
      <c r="P84" s="276"/>
      <c r="Q84" s="413"/>
      <c r="R84" s="414"/>
      <c r="S84" s="426"/>
      <c r="T84" s="427"/>
      <c r="AA84" s="5" t="str">
        <f t="shared" si="30"/>
        <v/>
      </c>
      <c r="AB84" s="5" t="str">
        <f t="shared" si="31"/>
        <v/>
      </c>
      <c r="AC84" s="5" t="str">
        <f t="shared" si="32"/>
        <v/>
      </c>
      <c r="AD84" s="5" t="str">
        <f t="shared" si="33"/>
        <v/>
      </c>
      <c r="AE84" s="5" t="str">
        <f t="shared" si="34"/>
        <v/>
      </c>
      <c r="AF84" s="8" t="str">
        <f>IF(F84="男",data_kyogisha!A75,"")</f>
        <v/>
      </c>
      <c r="AG84" s="5" t="str">
        <f t="shared" si="35"/>
        <v/>
      </c>
      <c r="AH84" s="5" t="str">
        <f t="shared" si="28"/>
        <v/>
      </c>
      <c r="AI84" s="5" t="str">
        <f t="shared" si="36"/>
        <v/>
      </c>
      <c r="AJ84" s="5" t="str">
        <f t="shared" si="29"/>
        <v/>
      </c>
      <c r="AK84" s="5" t="str">
        <f t="shared" si="37"/>
        <v/>
      </c>
      <c r="AL84" s="1" t="str">
        <f>IF(F84="女",data_kyogisha!A75,"")</f>
        <v/>
      </c>
      <c r="AM84" s="1">
        <f t="shared" si="44"/>
        <v>0</v>
      </c>
      <c r="AN84" s="1">
        <f t="shared" si="38"/>
        <v>0</v>
      </c>
      <c r="AO84" s="1">
        <f t="shared" si="39"/>
        <v>0</v>
      </c>
      <c r="AP84" s="1">
        <f t="shared" si="40"/>
        <v>0</v>
      </c>
      <c r="AQ84" s="1">
        <f t="shared" si="45"/>
        <v>0</v>
      </c>
      <c r="AR84" s="1">
        <f t="shared" si="41"/>
        <v>0</v>
      </c>
      <c r="AS84" s="1">
        <f t="shared" si="42"/>
        <v>0</v>
      </c>
      <c r="AT84" s="1">
        <f t="shared" si="43"/>
        <v>0</v>
      </c>
    </row>
    <row r="85" spans="1:46">
      <c r="A85" s="25">
        <v>75</v>
      </c>
      <c r="B85" s="183"/>
      <c r="C85" s="49"/>
      <c r="D85" s="49"/>
      <c r="E85" s="184"/>
      <c r="F85" s="49"/>
      <c r="G85" s="50"/>
      <c r="H85" s="51"/>
      <c r="I85" s="186"/>
      <c r="J85" s="143"/>
      <c r="K85" s="51"/>
      <c r="L85" s="186"/>
      <c r="M85" s="143"/>
      <c r="N85" s="51"/>
      <c r="O85" s="186"/>
      <c r="P85" s="276"/>
      <c r="Q85" s="413"/>
      <c r="R85" s="414"/>
      <c r="S85" s="426"/>
      <c r="T85" s="427"/>
      <c r="AA85" s="5" t="str">
        <f t="shared" si="30"/>
        <v/>
      </c>
      <c r="AB85" s="5" t="str">
        <f t="shared" si="31"/>
        <v/>
      </c>
      <c r="AC85" s="5" t="str">
        <f t="shared" si="32"/>
        <v/>
      </c>
      <c r="AD85" s="5" t="str">
        <f t="shared" si="33"/>
        <v/>
      </c>
      <c r="AE85" s="5" t="str">
        <f t="shared" si="34"/>
        <v/>
      </c>
      <c r="AF85" s="8" t="str">
        <f>IF(F85="男",data_kyogisha!A76,"")</f>
        <v/>
      </c>
      <c r="AG85" s="5" t="str">
        <f t="shared" si="35"/>
        <v/>
      </c>
      <c r="AH85" s="5" t="str">
        <f t="shared" si="28"/>
        <v/>
      </c>
      <c r="AI85" s="5" t="str">
        <f t="shared" si="36"/>
        <v/>
      </c>
      <c r="AJ85" s="5" t="str">
        <f t="shared" si="29"/>
        <v/>
      </c>
      <c r="AK85" s="5" t="str">
        <f t="shared" si="37"/>
        <v/>
      </c>
      <c r="AL85" s="1" t="str">
        <f>IF(F85="女",data_kyogisha!A76,"")</f>
        <v/>
      </c>
      <c r="AM85" s="1">
        <f t="shared" si="44"/>
        <v>0</v>
      </c>
      <c r="AN85" s="1">
        <f t="shared" si="38"/>
        <v>0</v>
      </c>
      <c r="AO85" s="1">
        <f t="shared" si="39"/>
        <v>0</v>
      </c>
      <c r="AP85" s="1">
        <f t="shared" si="40"/>
        <v>0</v>
      </c>
      <c r="AQ85" s="1">
        <f t="shared" si="45"/>
        <v>0</v>
      </c>
      <c r="AR85" s="1">
        <f t="shared" si="41"/>
        <v>0</v>
      </c>
      <c r="AS85" s="1">
        <f t="shared" si="42"/>
        <v>0</v>
      </c>
      <c r="AT85" s="1">
        <f t="shared" si="43"/>
        <v>0</v>
      </c>
    </row>
    <row r="86" spans="1:46">
      <c r="A86" s="25">
        <v>76</v>
      </c>
      <c r="B86" s="183"/>
      <c r="C86" s="49"/>
      <c r="D86" s="49"/>
      <c r="E86" s="184"/>
      <c r="F86" s="49"/>
      <c r="G86" s="50"/>
      <c r="H86" s="51"/>
      <c r="I86" s="186"/>
      <c r="J86" s="143"/>
      <c r="K86" s="51"/>
      <c r="L86" s="186"/>
      <c r="M86" s="143"/>
      <c r="N86" s="51"/>
      <c r="O86" s="186"/>
      <c r="P86" s="276"/>
      <c r="Q86" s="413"/>
      <c r="R86" s="414"/>
      <c r="S86" s="426"/>
      <c r="T86" s="427"/>
      <c r="AA86" s="5" t="str">
        <f t="shared" si="30"/>
        <v/>
      </c>
      <c r="AB86" s="5" t="str">
        <f t="shared" si="31"/>
        <v/>
      </c>
      <c r="AC86" s="5" t="str">
        <f t="shared" si="32"/>
        <v/>
      </c>
      <c r="AD86" s="5" t="str">
        <f t="shared" si="33"/>
        <v/>
      </c>
      <c r="AE86" s="5" t="str">
        <f t="shared" si="34"/>
        <v/>
      </c>
      <c r="AF86" s="8" t="str">
        <f>IF(F86="男",data_kyogisha!A77,"")</f>
        <v/>
      </c>
      <c r="AG86" s="5" t="str">
        <f t="shared" si="35"/>
        <v/>
      </c>
      <c r="AH86" s="5" t="str">
        <f t="shared" si="28"/>
        <v/>
      </c>
      <c r="AI86" s="5" t="str">
        <f t="shared" si="36"/>
        <v/>
      </c>
      <c r="AJ86" s="5" t="str">
        <f t="shared" si="29"/>
        <v/>
      </c>
      <c r="AK86" s="5" t="str">
        <f t="shared" si="37"/>
        <v/>
      </c>
      <c r="AL86" s="1" t="str">
        <f>IF(F86="女",data_kyogisha!A77,"")</f>
        <v/>
      </c>
      <c r="AM86" s="1">
        <f t="shared" si="44"/>
        <v>0</v>
      </c>
      <c r="AN86" s="1">
        <f t="shared" si="38"/>
        <v>0</v>
      </c>
      <c r="AO86" s="1">
        <f t="shared" si="39"/>
        <v>0</v>
      </c>
      <c r="AP86" s="1">
        <f t="shared" si="40"/>
        <v>0</v>
      </c>
      <c r="AQ86" s="1">
        <f t="shared" si="45"/>
        <v>0</v>
      </c>
      <c r="AR86" s="1">
        <f t="shared" si="41"/>
        <v>0</v>
      </c>
      <c r="AS86" s="1">
        <f t="shared" si="42"/>
        <v>0</v>
      </c>
      <c r="AT86" s="1">
        <f t="shared" si="43"/>
        <v>0</v>
      </c>
    </row>
    <row r="87" spans="1:46">
      <c r="A87" s="25">
        <v>77</v>
      </c>
      <c r="B87" s="183"/>
      <c r="C87" s="49"/>
      <c r="D87" s="49"/>
      <c r="E87" s="184"/>
      <c r="F87" s="49"/>
      <c r="G87" s="50"/>
      <c r="H87" s="51"/>
      <c r="I87" s="186"/>
      <c r="J87" s="143"/>
      <c r="K87" s="51"/>
      <c r="L87" s="186"/>
      <c r="M87" s="143"/>
      <c r="N87" s="51"/>
      <c r="O87" s="186"/>
      <c r="P87" s="276"/>
      <c r="Q87" s="413"/>
      <c r="R87" s="414"/>
      <c r="S87" s="426"/>
      <c r="T87" s="427"/>
      <c r="AA87" s="5" t="str">
        <f t="shared" si="30"/>
        <v/>
      </c>
      <c r="AB87" s="5" t="str">
        <f t="shared" si="31"/>
        <v/>
      </c>
      <c r="AC87" s="5" t="str">
        <f t="shared" si="32"/>
        <v/>
      </c>
      <c r="AD87" s="5" t="str">
        <f t="shared" si="33"/>
        <v/>
      </c>
      <c r="AE87" s="5" t="str">
        <f t="shared" si="34"/>
        <v/>
      </c>
      <c r="AF87" s="8" t="str">
        <f>IF(F87="男",data_kyogisha!A78,"")</f>
        <v/>
      </c>
      <c r="AG87" s="5" t="str">
        <f t="shared" si="35"/>
        <v/>
      </c>
      <c r="AH87" s="5" t="str">
        <f t="shared" si="28"/>
        <v/>
      </c>
      <c r="AI87" s="5" t="str">
        <f t="shared" si="36"/>
        <v/>
      </c>
      <c r="AJ87" s="5" t="str">
        <f t="shared" si="29"/>
        <v/>
      </c>
      <c r="AK87" s="5" t="str">
        <f t="shared" si="37"/>
        <v/>
      </c>
      <c r="AL87" s="1" t="str">
        <f>IF(F87="女",data_kyogisha!A78,"")</f>
        <v/>
      </c>
      <c r="AM87" s="1">
        <f t="shared" si="44"/>
        <v>0</v>
      </c>
      <c r="AN87" s="1">
        <f t="shared" si="38"/>
        <v>0</v>
      </c>
      <c r="AO87" s="1">
        <f t="shared" si="39"/>
        <v>0</v>
      </c>
      <c r="AP87" s="1">
        <f t="shared" si="40"/>
        <v>0</v>
      </c>
      <c r="AQ87" s="1">
        <f t="shared" si="45"/>
        <v>0</v>
      </c>
      <c r="AR87" s="1">
        <f t="shared" si="41"/>
        <v>0</v>
      </c>
      <c r="AS87" s="1">
        <f t="shared" si="42"/>
        <v>0</v>
      </c>
      <c r="AT87" s="1">
        <f t="shared" si="43"/>
        <v>0</v>
      </c>
    </row>
    <row r="88" spans="1:46">
      <c r="A88" s="25">
        <v>78</v>
      </c>
      <c r="B88" s="183"/>
      <c r="C88" s="49"/>
      <c r="D88" s="49"/>
      <c r="E88" s="184"/>
      <c r="F88" s="49"/>
      <c r="G88" s="50"/>
      <c r="H88" s="51"/>
      <c r="I88" s="186"/>
      <c r="J88" s="143"/>
      <c r="K88" s="51"/>
      <c r="L88" s="186"/>
      <c r="M88" s="143"/>
      <c r="N88" s="51"/>
      <c r="O88" s="186"/>
      <c r="P88" s="276"/>
      <c r="Q88" s="413"/>
      <c r="R88" s="414"/>
      <c r="S88" s="426"/>
      <c r="T88" s="427"/>
      <c r="AA88" s="5" t="str">
        <f t="shared" si="30"/>
        <v/>
      </c>
      <c r="AB88" s="5" t="str">
        <f t="shared" si="31"/>
        <v/>
      </c>
      <c r="AC88" s="5" t="str">
        <f t="shared" si="32"/>
        <v/>
      </c>
      <c r="AD88" s="5" t="str">
        <f t="shared" si="33"/>
        <v/>
      </c>
      <c r="AE88" s="5" t="str">
        <f t="shared" si="34"/>
        <v/>
      </c>
      <c r="AF88" s="8" t="str">
        <f>IF(F88="男",data_kyogisha!A79,"")</f>
        <v/>
      </c>
      <c r="AG88" s="5" t="str">
        <f t="shared" si="35"/>
        <v/>
      </c>
      <c r="AH88" s="5" t="str">
        <f t="shared" si="28"/>
        <v/>
      </c>
      <c r="AI88" s="5" t="str">
        <f t="shared" si="36"/>
        <v/>
      </c>
      <c r="AJ88" s="5" t="str">
        <f t="shared" si="29"/>
        <v/>
      </c>
      <c r="AK88" s="5" t="str">
        <f t="shared" si="37"/>
        <v/>
      </c>
      <c r="AL88" s="1" t="str">
        <f>IF(F88="女",data_kyogisha!A79,"")</f>
        <v/>
      </c>
      <c r="AM88" s="1">
        <f t="shared" si="44"/>
        <v>0</v>
      </c>
      <c r="AN88" s="1">
        <f t="shared" si="38"/>
        <v>0</v>
      </c>
      <c r="AO88" s="1">
        <f t="shared" si="39"/>
        <v>0</v>
      </c>
      <c r="AP88" s="1">
        <f t="shared" si="40"/>
        <v>0</v>
      </c>
      <c r="AQ88" s="1">
        <f t="shared" si="45"/>
        <v>0</v>
      </c>
      <c r="AR88" s="1">
        <f t="shared" si="41"/>
        <v>0</v>
      </c>
      <c r="AS88" s="1">
        <f t="shared" si="42"/>
        <v>0</v>
      </c>
      <c r="AT88" s="1">
        <f t="shared" si="43"/>
        <v>0</v>
      </c>
    </row>
    <row r="89" spans="1:46">
      <c r="A89" s="25">
        <v>79</v>
      </c>
      <c r="B89" s="183"/>
      <c r="C89" s="49"/>
      <c r="D89" s="49"/>
      <c r="E89" s="184"/>
      <c r="F89" s="49"/>
      <c r="G89" s="50"/>
      <c r="H89" s="51"/>
      <c r="I89" s="186"/>
      <c r="J89" s="143"/>
      <c r="K89" s="51"/>
      <c r="L89" s="186"/>
      <c r="M89" s="143"/>
      <c r="N89" s="51"/>
      <c r="O89" s="186"/>
      <c r="P89" s="276"/>
      <c r="Q89" s="413"/>
      <c r="R89" s="414"/>
      <c r="S89" s="426"/>
      <c r="T89" s="427"/>
      <c r="AA89" s="5" t="str">
        <f t="shared" si="30"/>
        <v/>
      </c>
      <c r="AB89" s="5" t="str">
        <f t="shared" si="31"/>
        <v/>
      </c>
      <c r="AC89" s="5" t="str">
        <f t="shared" si="32"/>
        <v/>
      </c>
      <c r="AD89" s="5" t="str">
        <f t="shared" si="33"/>
        <v/>
      </c>
      <c r="AE89" s="5" t="str">
        <f t="shared" si="34"/>
        <v/>
      </c>
      <c r="AF89" s="8" t="str">
        <f>IF(F89="男",data_kyogisha!A80,"")</f>
        <v/>
      </c>
      <c r="AG89" s="5" t="str">
        <f t="shared" si="35"/>
        <v/>
      </c>
      <c r="AH89" s="5" t="str">
        <f t="shared" si="28"/>
        <v/>
      </c>
      <c r="AI89" s="5" t="str">
        <f t="shared" si="36"/>
        <v/>
      </c>
      <c r="AJ89" s="5" t="str">
        <f t="shared" si="29"/>
        <v/>
      </c>
      <c r="AK89" s="5" t="str">
        <f t="shared" si="37"/>
        <v/>
      </c>
      <c r="AL89" s="1" t="str">
        <f>IF(F89="女",data_kyogisha!A80,"")</f>
        <v/>
      </c>
      <c r="AM89" s="1">
        <f t="shared" si="44"/>
        <v>0</v>
      </c>
      <c r="AN89" s="1">
        <f t="shared" si="38"/>
        <v>0</v>
      </c>
      <c r="AO89" s="1">
        <f t="shared" si="39"/>
        <v>0</v>
      </c>
      <c r="AP89" s="1">
        <f t="shared" si="40"/>
        <v>0</v>
      </c>
      <c r="AQ89" s="1">
        <f t="shared" si="45"/>
        <v>0</v>
      </c>
      <c r="AR89" s="1">
        <f t="shared" si="41"/>
        <v>0</v>
      </c>
      <c r="AS89" s="1">
        <f t="shared" si="42"/>
        <v>0</v>
      </c>
      <c r="AT89" s="1">
        <f t="shared" si="43"/>
        <v>0</v>
      </c>
    </row>
    <row r="90" spans="1:46">
      <c r="A90" s="25">
        <v>80</v>
      </c>
      <c r="B90" s="183"/>
      <c r="C90" s="49"/>
      <c r="D90" s="49"/>
      <c r="E90" s="184"/>
      <c r="F90" s="49"/>
      <c r="G90" s="50"/>
      <c r="H90" s="51"/>
      <c r="I90" s="186"/>
      <c r="J90" s="143"/>
      <c r="K90" s="51"/>
      <c r="L90" s="186"/>
      <c r="M90" s="143"/>
      <c r="N90" s="51"/>
      <c r="O90" s="186"/>
      <c r="P90" s="276"/>
      <c r="Q90" s="413"/>
      <c r="R90" s="414"/>
      <c r="S90" s="426"/>
      <c r="T90" s="427"/>
      <c r="AA90" s="5" t="str">
        <f t="shared" si="30"/>
        <v/>
      </c>
      <c r="AB90" s="5" t="str">
        <f t="shared" si="31"/>
        <v/>
      </c>
      <c r="AC90" s="5" t="str">
        <f t="shared" si="32"/>
        <v/>
      </c>
      <c r="AD90" s="5" t="str">
        <f t="shared" si="33"/>
        <v/>
      </c>
      <c r="AE90" s="5" t="str">
        <f t="shared" si="34"/>
        <v/>
      </c>
      <c r="AF90" s="8" t="str">
        <f>IF(F90="男",data_kyogisha!A81,"")</f>
        <v/>
      </c>
      <c r="AG90" s="5" t="str">
        <f t="shared" si="35"/>
        <v/>
      </c>
      <c r="AH90" s="5" t="str">
        <f t="shared" si="28"/>
        <v/>
      </c>
      <c r="AI90" s="5" t="str">
        <f t="shared" si="36"/>
        <v/>
      </c>
      <c r="AJ90" s="5" t="str">
        <f t="shared" si="29"/>
        <v/>
      </c>
      <c r="AK90" s="5" t="str">
        <f t="shared" si="37"/>
        <v/>
      </c>
      <c r="AL90" s="1" t="str">
        <f>IF(F90="女",data_kyogisha!A81,"")</f>
        <v/>
      </c>
      <c r="AM90" s="1">
        <f t="shared" si="44"/>
        <v>0</v>
      </c>
      <c r="AN90" s="1">
        <f t="shared" si="38"/>
        <v>0</v>
      </c>
      <c r="AO90" s="1">
        <f t="shared" si="39"/>
        <v>0</v>
      </c>
      <c r="AP90" s="1">
        <f t="shared" si="40"/>
        <v>0</v>
      </c>
      <c r="AQ90" s="1">
        <f t="shared" si="45"/>
        <v>0</v>
      </c>
      <c r="AR90" s="1">
        <f t="shared" si="41"/>
        <v>0</v>
      </c>
      <c r="AS90" s="1">
        <f t="shared" si="42"/>
        <v>0</v>
      </c>
      <c r="AT90" s="1">
        <f t="shared" si="43"/>
        <v>0</v>
      </c>
    </row>
    <row r="91" spans="1:46">
      <c r="A91" s="25">
        <v>81</v>
      </c>
      <c r="B91" s="183"/>
      <c r="C91" s="49"/>
      <c r="D91" s="49"/>
      <c r="E91" s="184"/>
      <c r="F91" s="49"/>
      <c r="G91" s="50"/>
      <c r="H91" s="51"/>
      <c r="I91" s="186"/>
      <c r="J91" s="143"/>
      <c r="K91" s="51"/>
      <c r="L91" s="186"/>
      <c r="M91" s="143"/>
      <c r="N91" s="51"/>
      <c r="O91" s="186"/>
      <c r="P91" s="276"/>
      <c r="Q91" s="413"/>
      <c r="R91" s="414"/>
      <c r="S91" s="426"/>
      <c r="T91" s="427"/>
      <c r="AA91" s="5" t="str">
        <f t="shared" si="30"/>
        <v/>
      </c>
      <c r="AB91" s="5" t="str">
        <f t="shared" si="31"/>
        <v/>
      </c>
      <c r="AC91" s="5" t="str">
        <f t="shared" si="32"/>
        <v/>
      </c>
      <c r="AD91" s="5" t="str">
        <f t="shared" si="33"/>
        <v/>
      </c>
      <c r="AE91" s="5" t="str">
        <f t="shared" si="34"/>
        <v/>
      </c>
      <c r="AF91" s="8" t="str">
        <f>IF(F91="男",data_kyogisha!A82,"")</f>
        <v/>
      </c>
      <c r="AG91" s="5" t="str">
        <f t="shared" si="35"/>
        <v/>
      </c>
      <c r="AH91" s="5" t="str">
        <f t="shared" si="28"/>
        <v/>
      </c>
      <c r="AI91" s="5" t="str">
        <f t="shared" si="36"/>
        <v/>
      </c>
      <c r="AJ91" s="5" t="str">
        <f t="shared" si="29"/>
        <v/>
      </c>
      <c r="AK91" s="5" t="str">
        <f t="shared" si="37"/>
        <v/>
      </c>
      <c r="AL91" s="1" t="str">
        <f>IF(F91="女",data_kyogisha!A82,"")</f>
        <v/>
      </c>
      <c r="AM91" s="1">
        <f t="shared" si="44"/>
        <v>0</v>
      </c>
      <c r="AN91" s="1">
        <f t="shared" si="38"/>
        <v>0</v>
      </c>
      <c r="AO91" s="1">
        <f t="shared" si="39"/>
        <v>0</v>
      </c>
      <c r="AP91" s="1">
        <f t="shared" si="40"/>
        <v>0</v>
      </c>
      <c r="AQ91" s="1">
        <f t="shared" si="45"/>
        <v>0</v>
      </c>
      <c r="AR91" s="1">
        <f t="shared" si="41"/>
        <v>0</v>
      </c>
      <c r="AS91" s="1">
        <f t="shared" si="42"/>
        <v>0</v>
      </c>
      <c r="AT91" s="1">
        <f t="shared" si="43"/>
        <v>0</v>
      </c>
    </row>
    <row r="92" spans="1:46">
      <c r="A92" s="25">
        <v>82</v>
      </c>
      <c r="B92" s="183"/>
      <c r="C92" s="49"/>
      <c r="D92" s="49"/>
      <c r="E92" s="184"/>
      <c r="F92" s="49"/>
      <c r="G92" s="50"/>
      <c r="H92" s="51"/>
      <c r="I92" s="186"/>
      <c r="J92" s="143"/>
      <c r="K92" s="51"/>
      <c r="L92" s="186"/>
      <c r="M92" s="143"/>
      <c r="N92" s="51"/>
      <c r="O92" s="186"/>
      <c r="P92" s="276"/>
      <c r="Q92" s="413"/>
      <c r="R92" s="414"/>
      <c r="S92" s="426"/>
      <c r="T92" s="427"/>
      <c r="AA92" s="5" t="str">
        <f t="shared" si="30"/>
        <v/>
      </c>
      <c r="AB92" s="5" t="str">
        <f t="shared" si="31"/>
        <v/>
      </c>
      <c r="AC92" s="5" t="str">
        <f t="shared" si="32"/>
        <v/>
      </c>
      <c r="AD92" s="5" t="str">
        <f t="shared" si="33"/>
        <v/>
      </c>
      <c r="AE92" s="5" t="str">
        <f t="shared" si="34"/>
        <v/>
      </c>
      <c r="AF92" s="8" t="str">
        <f>IF(F92="男",data_kyogisha!A83,"")</f>
        <v/>
      </c>
      <c r="AG92" s="5" t="str">
        <f t="shared" si="35"/>
        <v/>
      </c>
      <c r="AH92" s="5" t="str">
        <f t="shared" si="28"/>
        <v/>
      </c>
      <c r="AI92" s="5" t="str">
        <f t="shared" si="36"/>
        <v/>
      </c>
      <c r="AJ92" s="5" t="str">
        <f t="shared" si="29"/>
        <v/>
      </c>
      <c r="AK92" s="5" t="str">
        <f t="shared" si="37"/>
        <v/>
      </c>
      <c r="AL92" s="1" t="str">
        <f>IF(F92="女",data_kyogisha!A83,"")</f>
        <v/>
      </c>
      <c r="AM92" s="1">
        <f t="shared" si="44"/>
        <v>0</v>
      </c>
      <c r="AN92" s="1">
        <f t="shared" si="38"/>
        <v>0</v>
      </c>
      <c r="AO92" s="1">
        <f t="shared" si="39"/>
        <v>0</v>
      </c>
      <c r="AP92" s="1">
        <f t="shared" si="40"/>
        <v>0</v>
      </c>
      <c r="AQ92" s="1">
        <f t="shared" si="45"/>
        <v>0</v>
      </c>
      <c r="AR92" s="1">
        <f t="shared" si="41"/>
        <v>0</v>
      </c>
      <c r="AS92" s="1">
        <f t="shared" si="42"/>
        <v>0</v>
      </c>
      <c r="AT92" s="1">
        <f t="shared" si="43"/>
        <v>0</v>
      </c>
    </row>
    <row r="93" spans="1:46">
      <c r="A93" s="25">
        <v>83</v>
      </c>
      <c r="B93" s="183"/>
      <c r="C93" s="49"/>
      <c r="D93" s="49"/>
      <c r="E93" s="184"/>
      <c r="F93" s="49"/>
      <c r="G93" s="50"/>
      <c r="H93" s="51"/>
      <c r="I93" s="186"/>
      <c r="J93" s="143"/>
      <c r="K93" s="51"/>
      <c r="L93" s="186"/>
      <c r="M93" s="143"/>
      <c r="N93" s="51"/>
      <c r="O93" s="186"/>
      <c r="P93" s="276"/>
      <c r="Q93" s="413"/>
      <c r="R93" s="414"/>
      <c r="S93" s="426"/>
      <c r="T93" s="427"/>
      <c r="AA93" s="5" t="str">
        <f t="shared" si="30"/>
        <v/>
      </c>
      <c r="AB93" s="5" t="str">
        <f t="shared" si="31"/>
        <v/>
      </c>
      <c r="AC93" s="5" t="str">
        <f t="shared" si="32"/>
        <v/>
      </c>
      <c r="AD93" s="5" t="str">
        <f t="shared" si="33"/>
        <v/>
      </c>
      <c r="AE93" s="5" t="str">
        <f t="shared" si="34"/>
        <v/>
      </c>
      <c r="AF93" s="8" t="str">
        <f>IF(F93="男",data_kyogisha!A84,"")</f>
        <v/>
      </c>
      <c r="AG93" s="5" t="str">
        <f t="shared" si="35"/>
        <v/>
      </c>
      <c r="AH93" s="5" t="str">
        <f t="shared" si="28"/>
        <v/>
      </c>
      <c r="AI93" s="5" t="str">
        <f t="shared" si="36"/>
        <v/>
      </c>
      <c r="AJ93" s="5" t="str">
        <f t="shared" si="29"/>
        <v/>
      </c>
      <c r="AK93" s="5" t="str">
        <f t="shared" si="37"/>
        <v/>
      </c>
      <c r="AL93" s="1" t="str">
        <f>IF(F93="女",data_kyogisha!A84,"")</f>
        <v/>
      </c>
      <c r="AM93" s="1">
        <f t="shared" si="44"/>
        <v>0</v>
      </c>
      <c r="AN93" s="1">
        <f t="shared" si="38"/>
        <v>0</v>
      </c>
      <c r="AO93" s="1">
        <f t="shared" si="39"/>
        <v>0</v>
      </c>
      <c r="AP93" s="1">
        <f t="shared" si="40"/>
        <v>0</v>
      </c>
      <c r="AQ93" s="1">
        <f t="shared" si="45"/>
        <v>0</v>
      </c>
      <c r="AR93" s="1">
        <f t="shared" si="41"/>
        <v>0</v>
      </c>
      <c r="AS93" s="1">
        <f t="shared" si="42"/>
        <v>0</v>
      </c>
      <c r="AT93" s="1">
        <f t="shared" si="43"/>
        <v>0</v>
      </c>
    </row>
    <row r="94" spans="1:46">
      <c r="A94" s="25">
        <v>84</v>
      </c>
      <c r="B94" s="183"/>
      <c r="C94" s="49"/>
      <c r="D94" s="49"/>
      <c r="E94" s="184"/>
      <c r="F94" s="49"/>
      <c r="G94" s="50"/>
      <c r="H94" s="51"/>
      <c r="I94" s="186"/>
      <c r="J94" s="143"/>
      <c r="K94" s="51"/>
      <c r="L94" s="186"/>
      <c r="M94" s="143"/>
      <c r="N94" s="51"/>
      <c r="O94" s="186"/>
      <c r="P94" s="276"/>
      <c r="Q94" s="413"/>
      <c r="R94" s="414"/>
      <c r="S94" s="426"/>
      <c r="T94" s="427"/>
      <c r="AA94" s="5" t="str">
        <f t="shared" si="30"/>
        <v/>
      </c>
      <c r="AB94" s="5" t="str">
        <f t="shared" si="31"/>
        <v/>
      </c>
      <c r="AC94" s="5" t="str">
        <f t="shared" si="32"/>
        <v/>
      </c>
      <c r="AD94" s="5" t="str">
        <f t="shared" si="33"/>
        <v/>
      </c>
      <c r="AE94" s="5" t="str">
        <f t="shared" si="34"/>
        <v/>
      </c>
      <c r="AF94" s="8" t="str">
        <f>IF(F94="男",data_kyogisha!A85,"")</f>
        <v/>
      </c>
      <c r="AG94" s="5" t="str">
        <f t="shared" si="35"/>
        <v/>
      </c>
      <c r="AH94" s="5" t="str">
        <f t="shared" si="28"/>
        <v/>
      </c>
      <c r="AI94" s="5" t="str">
        <f t="shared" si="36"/>
        <v/>
      </c>
      <c r="AJ94" s="5" t="str">
        <f t="shared" si="29"/>
        <v/>
      </c>
      <c r="AK94" s="5" t="str">
        <f t="shared" si="37"/>
        <v/>
      </c>
      <c r="AL94" s="1" t="str">
        <f>IF(F94="女",data_kyogisha!A85,"")</f>
        <v/>
      </c>
      <c r="AM94" s="1">
        <f t="shared" si="44"/>
        <v>0</v>
      </c>
      <c r="AN94" s="1">
        <f t="shared" si="38"/>
        <v>0</v>
      </c>
      <c r="AO94" s="1">
        <f t="shared" si="39"/>
        <v>0</v>
      </c>
      <c r="AP94" s="1">
        <f t="shared" si="40"/>
        <v>0</v>
      </c>
      <c r="AQ94" s="1">
        <f t="shared" si="45"/>
        <v>0</v>
      </c>
      <c r="AR94" s="1">
        <f t="shared" si="41"/>
        <v>0</v>
      </c>
      <c r="AS94" s="1">
        <f t="shared" si="42"/>
        <v>0</v>
      </c>
      <c r="AT94" s="1">
        <f t="shared" si="43"/>
        <v>0</v>
      </c>
    </row>
    <row r="95" spans="1:46">
      <c r="A95" s="25">
        <v>85</v>
      </c>
      <c r="B95" s="183"/>
      <c r="C95" s="49"/>
      <c r="D95" s="49"/>
      <c r="E95" s="184"/>
      <c r="F95" s="49"/>
      <c r="G95" s="50"/>
      <c r="H95" s="51"/>
      <c r="I95" s="186"/>
      <c r="J95" s="143"/>
      <c r="K95" s="51"/>
      <c r="L95" s="186"/>
      <c r="M95" s="143"/>
      <c r="N95" s="51"/>
      <c r="O95" s="186"/>
      <c r="P95" s="276"/>
      <c r="Q95" s="413"/>
      <c r="R95" s="414"/>
      <c r="S95" s="426"/>
      <c r="T95" s="427"/>
      <c r="AA95" s="5" t="str">
        <f t="shared" si="30"/>
        <v/>
      </c>
      <c r="AB95" s="5" t="str">
        <f t="shared" si="31"/>
        <v/>
      </c>
      <c r="AC95" s="5" t="str">
        <f t="shared" si="32"/>
        <v/>
      </c>
      <c r="AD95" s="5" t="str">
        <f t="shared" si="33"/>
        <v/>
      </c>
      <c r="AE95" s="5" t="str">
        <f t="shared" si="34"/>
        <v/>
      </c>
      <c r="AF95" s="8" t="str">
        <f>IF(F95="男",data_kyogisha!A86,"")</f>
        <v/>
      </c>
      <c r="AG95" s="5" t="str">
        <f t="shared" si="35"/>
        <v/>
      </c>
      <c r="AH95" s="5" t="str">
        <f t="shared" si="28"/>
        <v/>
      </c>
      <c r="AI95" s="5" t="str">
        <f t="shared" si="36"/>
        <v/>
      </c>
      <c r="AJ95" s="5" t="str">
        <f t="shared" si="29"/>
        <v/>
      </c>
      <c r="AK95" s="5" t="str">
        <f t="shared" si="37"/>
        <v/>
      </c>
      <c r="AL95" s="1" t="str">
        <f>IF(F95="女",data_kyogisha!A86,"")</f>
        <v/>
      </c>
      <c r="AM95" s="1">
        <f t="shared" si="44"/>
        <v>0</v>
      </c>
      <c r="AN95" s="1">
        <f t="shared" si="38"/>
        <v>0</v>
      </c>
      <c r="AO95" s="1">
        <f t="shared" si="39"/>
        <v>0</v>
      </c>
      <c r="AP95" s="1">
        <f t="shared" si="40"/>
        <v>0</v>
      </c>
      <c r="AQ95" s="1">
        <f t="shared" si="45"/>
        <v>0</v>
      </c>
      <c r="AR95" s="1">
        <f t="shared" si="41"/>
        <v>0</v>
      </c>
      <c r="AS95" s="1">
        <f t="shared" si="42"/>
        <v>0</v>
      </c>
      <c r="AT95" s="1">
        <f t="shared" si="43"/>
        <v>0</v>
      </c>
    </row>
    <row r="96" spans="1:46">
      <c r="A96" s="25">
        <v>86</v>
      </c>
      <c r="B96" s="183"/>
      <c r="C96" s="49"/>
      <c r="D96" s="49"/>
      <c r="E96" s="184"/>
      <c r="F96" s="49"/>
      <c r="G96" s="50"/>
      <c r="H96" s="51"/>
      <c r="I96" s="186"/>
      <c r="J96" s="143"/>
      <c r="K96" s="51"/>
      <c r="L96" s="186"/>
      <c r="M96" s="143"/>
      <c r="N96" s="51"/>
      <c r="O96" s="186"/>
      <c r="P96" s="276"/>
      <c r="Q96" s="413"/>
      <c r="R96" s="414"/>
      <c r="S96" s="426"/>
      <c r="T96" s="427"/>
      <c r="AA96" s="5" t="str">
        <f t="shared" si="30"/>
        <v/>
      </c>
      <c r="AB96" s="5" t="str">
        <f t="shared" si="31"/>
        <v/>
      </c>
      <c r="AC96" s="5" t="str">
        <f t="shared" si="32"/>
        <v/>
      </c>
      <c r="AD96" s="5" t="str">
        <f t="shared" si="33"/>
        <v/>
      </c>
      <c r="AE96" s="5" t="str">
        <f t="shared" si="34"/>
        <v/>
      </c>
      <c r="AF96" s="8" t="str">
        <f>IF(F96="男",data_kyogisha!A87,"")</f>
        <v/>
      </c>
      <c r="AG96" s="5" t="str">
        <f t="shared" si="35"/>
        <v/>
      </c>
      <c r="AH96" s="5" t="str">
        <f t="shared" si="28"/>
        <v/>
      </c>
      <c r="AI96" s="5" t="str">
        <f t="shared" si="36"/>
        <v/>
      </c>
      <c r="AJ96" s="5" t="str">
        <f t="shared" si="29"/>
        <v/>
      </c>
      <c r="AK96" s="5" t="str">
        <f t="shared" si="37"/>
        <v/>
      </c>
      <c r="AL96" s="1" t="str">
        <f>IF(F96="女",data_kyogisha!A87,"")</f>
        <v/>
      </c>
      <c r="AM96" s="1">
        <f t="shared" si="44"/>
        <v>0</v>
      </c>
      <c r="AN96" s="1">
        <f t="shared" si="38"/>
        <v>0</v>
      </c>
      <c r="AO96" s="1">
        <f t="shared" si="39"/>
        <v>0</v>
      </c>
      <c r="AP96" s="1">
        <f t="shared" si="40"/>
        <v>0</v>
      </c>
      <c r="AQ96" s="1">
        <f t="shared" si="45"/>
        <v>0</v>
      </c>
      <c r="AR96" s="1">
        <f t="shared" si="41"/>
        <v>0</v>
      </c>
      <c r="AS96" s="1">
        <f t="shared" si="42"/>
        <v>0</v>
      </c>
      <c r="AT96" s="1">
        <f t="shared" si="43"/>
        <v>0</v>
      </c>
    </row>
    <row r="97" spans="1:46">
      <c r="A97" s="25">
        <v>87</v>
      </c>
      <c r="B97" s="183"/>
      <c r="C97" s="49"/>
      <c r="D97" s="49"/>
      <c r="E97" s="184"/>
      <c r="F97" s="49"/>
      <c r="G97" s="50"/>
      <c r="H97" s="51"/>
      <c r="I97" s="186"/>
      <c r="J97" s="143"/>
      <c r="K97" s="51"/>
      <c r="L97" s="186"/>
      <c r="M97" s="143"/>
      <c r="N97" s="51"/>
      <c r="O97" s="186"/>
      <c r="P97" s="276"/>
      <c r="Q97" s="413"/>
      <c r="R97" s="414"/>
      <c r="S97" s="426"/>
      <c r="T97" s="427"/>
      <c r="AA97" s="5" t="str">
        <f t="shared" si="30"/>
        <v/>
      </c>
      <c r="AB97" s="5" t="str">
        <f t="shared" si="31"/>
        <v/>
      </c>
      <c r="AC97" s="5" t="str">
        <f t="shared" si="32"/>
        <v/>
      </c>
      <c r="AD97" s="5" t="str">
        <f t="shared" si="33"/>
        <v/>
      </c>
      <c r="AE97" s="5" t="str">
        <f t="shared" si="34"/>
        <v/>
      </c>
      <c r="AF97" s="8" t="str">
        <f>IF(F97="男",data_kyogisha!A88,"")</f>
        <v/>
      </c>
      <c r="AG97" s="5" t="str">
        <f t="shared" si="35"/>
        <v/>
      </c>
      <c r="AH97" s="5" t="str">
        <f t="shared" si="28"/>
        <v/>
      </c>
      <c r="AI97" s="5" t="str">
        <f t="shared" si="36"/>
        <v/>
      </c>
      <c r="AJ97" s="5" t="str">
        <f t="shared" si="29"/>
        <v/>
      </c>
      <c r="AK97" s="5" t="str">
        <f t="shared" si="37"/>
        <v/>
      </c>
      <c r="AL97" s="1" t="str">
        <f>IF(F97="女",data_kyogisha!A88,"")</f>
        <v/>
      </c>
      <c r="AM97" s="1">
        <f t="shared" si="44"/>
        <v>0</v>
      </c>
      <c r="AN97" s="1">
        <f t="shared" si="38"/>
        <v>0</v>
      </c>
      <c r="AO97" s="1">
        <f t="shared" si="39"/>
        <v>0</v>
      </c>
      <c r="AP97" s="1">
        <f t="shared" si="40"/>
        <v>0</v>
      </c>
      <c r="AQ97" s="1">
        <f t="shared" si="45"/>
        <v>0</v>
      </c>
      <c r="AR97" s="1">
        <f t="shared" si="41"/>
        <v>0</v>
      </c>
      <c r="AS97" s="1">
        <f t="shared" si="42"/>
        <v>0</v>
      </c>
      <c r="AT97" s="1">
        <f t="shared" si="43"/>
        <v>0</v>
      </c>
    </row>
    <row r="98" spans="1:46">
      <c r="A98" s="25">
        <v>88</v>
      </c>
      <c r="B98" s="183"/>
      <c r="C98" s="49"/>
      <c r="D98" s="49"/>
      <c r="E98" s="184"/>
      <c r="F98" s="49"/>
      <c r="G98" s="50"/>
      <c r="H98" s="51"/>
      <c r="I98" s="186"/>
      <c r="J98" s="143"/>
      <c r="K98" s="51"/>
      <c r="L98" s="186"/>
      <c r="M98" s="143"/>
      <c r="N98" s="51"/>
      <c r="O98" s="186"/>
      <c r="P98" s="276"/>
      <c r="Q98" s="413"/>
      <c r="R98" s="414"/>
      <c r="S98" s="426"/>
      <c r="T98" s="427"/>
      <c r="AA98" s="5" t="str">
        <f t="shared" si="30"/>
        <v/>
      </c>
      <c r="AB98" s="5" t="str">
        <f t="shared" si="31"/>
        <v/>
      </c>
      <c r="AC98" s="5" t="str">
        <f t="shared" si="32"/>
        <v/>
      </c>
      <c r="AD98" s="5" t="str">
        <f t="shared" si="33"/>
        <v/>
      </c>
      <c r="AE98" s="5" t="str">
        <f t="shared" si="34"/>
        <v/>
      </c>
      <c r="AF98" s="8" t="str">
        <f>IF(F98="男",data_kyogisha!A89,"")</f>
        <v/>
      </c>
      <c r="AG98" s="5" t="str">
        <f t="shared" si="35"/>
        <v/>
      </c>
      <c r="AH98" s="5" t="str">
        <f t="shared" si="28"/>
        <v/>
      </c>
      <c r="AI98" s="5" t="str">
        <f t="shared" si="36"/>
        <v/>
      </c>
      <c r="AJ98" s="5" t="str">
        <f t="shared" si="29"/>
        <v/>
      </c>
      <c r="AK98" s="5" t="str">
        <f t="shared" si="37"/>
        <v/>
      </c>
      <c r="AL98" s="1" t="str">
        <f>IF(F98="女",data_kyogisha!A89,"")</f>
        <v/>
      </c>
      <c r="AM98" s="1">
        <f t="shared" si="44"/>
        <v>0</v>
      </c>
      <c r="AN98" s="1">
        <f t="shared" si="38"/>
        <v>0</v>
      </c>
      <c r="AO98" s="1">
        <f t="shared" si="39"/>
        <v>0</v>
      </c>
      <c r="AP98" s="1">
        <f t="shared" si="40"/>
        <v>0</v>
      </c>
      <c r="AQ98" s="1">
        <f t="shared" si="45"/>
        <v>0</v>
      </c>
      <c r="AR98" s="1">
        <f t="shared" si="41"/>
        <v>0</v>
      </c>
      <c r="AS98" s="1">
        <f t="shared" si="42"/>
        <v>0</v>
      </c>
      <c r="AT98" s="1">
        <f t="shared" si="43"/>
        <v>0</v>
      </c>
    </row>
    <row r="99" spans="1:46">
      <c r="A99" s="25">
        <v>89</v>
      </c>
      <c r="B99" s="183"/>
      <c r="C99" s="49"/>
      <c r="D99" s="49"/>
      <c r="E99" s="184"/>
      <c r="F99" s="49"/>
      <c r="G99" s="50"/>
      <c r="H99" s="51"/>
      <c r="I99" s="186"/>
      <c r="J99" s="143"/>
      <c r="K99" s="51"/>
      <c r="L99" s="186"/>
      <c r="M99" s="143"/>
      <c r="N99" s="51"/>
      <c r="O99" s="186"/>
      <c r="P99" s="276"/>
      <c r="Q99" s="413"/>
      <c r="R99" s="414"/>
      <c r="S99" s="426"/>
      <c r="T99" s="427"/>
      <c r="AA99" s="5" t="str">
        <f t="shared" si="30"/>
        <v/>
      </c>
      <c r="AB99" s="5" t="str">
        <f t="shared" si="31"/>
        <v/>
      </c>
      <c r="AC99" s="5" t="str">
        <f t="shared" si="32"/>
        <v/>
      </c>
      <c r="AD99" s="5" t="str">
        <f t="shared" si="33"/>
        <v/>
      </c>
      <c r="AE99" s="5" t="str">
        <f t="shared" si="34"/>
        <v/>
      </c>
      <c r="AF99" s="8" t="str">
        <f>IF(F99="男",data_kyogisha!A90,"")</f>
        <v/>
      </c>
      <c r="AG99" s="5" t="str">
        <f t="shared" si="35"/>
        <v/>
      </c>
      <c r="AH99" s="5" t="str">
        <f t="shared" si="28"/>
        <v/>
      </c>
      <c r="AI99" s="5" t="str">
        <f t="shared" si="36"/>
        <v/>
      </c>
      <c r="AJ99" s="5" t="str">
        <f t="shared" si="29"/>
        <v/>
      </c>
      <c r="AK99" s="5" t="str">
        <f t="shared" si="37"/>
        <v/>
      </c>
      <c r="AL99" s="1" t="str">
        <f>IF(F99="女",data_kyogisha!A90,"")</f>
        <v/>
      </c>
      <c r="AM99" s="1">
        <f t="shared" si="44"/>
        <v>0</v>
      </c>
      <c r="AN99" s="1">
        <f t="shared" si="38"/>
        <v>0</v>
      </c>
      <c r="AO99" s="1">
        <f t="shared" si="39"/>
        <v>0</v>
      </c>
      <c r="AP99" s="1">
        <f t="shared" si="40"/>
        <v>0</v>
      </c>
      <c r="AQ99" s="1">
        <f t="shared" si="45"/>
        <v>0</v>
      </c>
      <c r="AR99" s="1">
        <f t="shared" si="41"/>
        <v>0</v>
      </c>
      <c r="AS99" s="1">
        <f t="shared" si="42"/>
        <v>0</v>
      </c>
      <c r="AT99" s="1">
        <f t="shared" si="43"/>
        <v>0</v>
      </c>
    </row>
    <row r="100" spans="1:46" ht="14.25" thickBot="1">
      <c r="A100" s="204">
        <v>90</v>
      </c>
      <c r="B100" s="205"/>
      <c r="C100" s="206"/>
      <c r="D100" s="206"/>
      <c r="E100" s="207"/>
      <c r="F100" s="206"/>
      <c r="G100" s="208"/>
      <c r="H100" s="209"/>
      <c r="I100" s="186"/>
      <c r="J100" s="211"/>
      <c r="K100" s="209"/>
      <c r="L100" s="186"/>
      <c r="M100" s="211"/>
      <c r="N100" s="209"/>
      <c r="O100" s="210"/>
      <c r="P100" s="277"/>
      <c r="Q100" s="423"/>
      <c r="R100" s="424"/>
      <c r="S100" s="428"/>
      <c r="T100" s="429"/>
      <c r="U100" s="216"/>
      <c r="V100" s="5"/>
      <c r="W100" s="5"/>
      <c r="AA100" s="5" t="str">
        <f t="shared" si="30"/>
        <v/>
      </c>
      <c r="AB100" s="5" t="str">
        <f t="shared" si="31"/>
        <v/>
      </c>
      <c r="AC100" s="5" t="str">
        <f t="shared" si="32"/>
        <v/>
      </c>
      <c r="AD100" s="5" t="str">
        <f t="shared" si="33"/>
        <v/>
      </c>
      <c r="AE100" s="5" t="str">
        <f t="shared" si="34"/>
        <v/>
      </c>
      <c r="AF100" s="8" t="str">
        <f>IF(F100="男",data_kyogisha!A91,"")</f>
        <v/>
      </c>
      <c r="AG100" s="5" t="str">
        <f t="shared" si="35"/>
        <v/>
      </c>
      <c r="AH100" s="5" t="str">
        <f t="shared" si="28"/>
        <v/>
      </c>
      <c r="AI100" s="5" t="str">
        <f t="shared" si="36"/>
        <v/>
      </c>
      <c r="AJ100" s="5" t="str">
        <f t="shared" si="29"/>
        <v/>
      </c>
      <c r="AK100" s="5" t="str">
        <f t="shared" si="37"/>
        <v/>
      </c>
      <c r="AL100" s="1" t="str">
        <f>IF(F100="女",data_kyogisha!A91,"")</f>
        <v/>
      </c>
      <c r="AM100" s="1">
        <f t="shared" si="44"/>
        <v>0</v>
      </c>
      <c r="AN100" s="1">
        <f t="shared" si="38"/>
        <v>0</v>
      </c>
      <c r="AO100" s="5">
        <f t="shared" si="39"/>
        <v>0</v>
      </c>
      <c r="AP100" s="1">
        <f t="shared" si="40"/>
        <v>0</v>
      </c>
      <c r="AQ100" s="1">
        <f t="shared" si="45"/>
        <v>0</v>
      </c>
      <c r="AR100" s="1">
        <f t="shared" si="41"/>
        <v>0</v>
      </c>
      <c r="AS100" s="5">
        <f t="shared" si="42"/>
        <v>0</v>
      </c>
      <c r="AT100" s="1">
        <f t="shared" si="43"/>
        <v>0</v>
      </c>
    </row>
    <row r="101" spans="1:46">
      <c r="A101" s="212"/>
      <c r="B101" s="212"/>
      <c r="C101" s="212"/>
      <c r="D101" s="212"/>
      <c r="E101" s="213" t="s">
        <v>168</v>
      </c>
      <c r="F101" s="214">
        <f>SUM(I101:O101)</f>
        <v>0</v>
      </c>
      <c r="G101" s="212"/>
      <c r="H101" s="212"/>
      <c r="I101" s="212">
        <f>COUNTA(I11:I100)</f>
        <v>0</v>
      </c>
      <c r="J101" s="212"/>
      <c r="K101" s="212"/>
      <c r="L101" s="212">
        <f>COUNTA(L11:L100)</f>
        <v>0</v>
      </c>
      <c r="M101" s="212"/>
      <c r="N101" s="212"/>
      <c r="O101" s="212">
        <f>COUNTA(O11:O100)</f>
        <v>0</v>
      </c>
      <c r="P101" s="212"/>
      <c r="Q101" s="212"/>
      <c r="R101" s="212"/>
      <c r="S101" s="212"/>
      <c r="T101" s="212"/>
      <c r="U101" s="5"/>
      <c r="V101" s="5"/>
      <c r="W101" s="5"/>
      <c r="X101" s="215"/>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row>
    <row r="102" spans="1:46">
      <c r="E102" s="11" t="s">
        <v>172</v>
      </c>
      <c r="F102" s="57">
        <f>③リレー情報確認!F14+③リレー情報確認!L14+③リレー情報確認!R14+③リレー情報確認!X14</f>
        <v>0</v>
      </c>
    </row>
    <row r="103" spans="1:46">
      <c r="E103" s="11" t="s">
        <v>175</v>
      </c>
      <c r="F103" s="57">
        <f>COUNTIF(F11:F100,"男")</f>
        <v>0</v>
      </c>
    </row>
    <row r="104" spans="1:46">
      <c r="E104" s="1" t="s">
        <v>176</v>
      </c>
      <c r="F104" s="1">
        <f>COUNTIF(F11:F100,"女")</f>
        <v>0</v>
      </c>
    </row>
    <row r="105" spans="1:46">
      <c r="E105" s="1" t="s">
        <v>209</v>
      </c>
      <c r="F105" s="1">
        <f>SUM(F103:F104)</f>
        <v>0</v>
      </c>
    </row>
  </sheetData>
  <sheetProtection sheet="1" objects="1" scenarios="1" deleteColumns="0" deleteRows="0" selectLockedCells="1"/>
  <mergeCells count="188">
    <mergeCell ref="S96:T96"/>
    <mergeCell ref="S97:T97"/>
    <mergeCell ref="S98:T98"/>
    <mergeCell ref="S99:T99"/>
    <mergeCell ref="S100:T100"/>
    <mergeCell ref="S91:T91"/>
    <mergeCell ref="S92:T92"/>
    <mergeCell ref="S93:T93"/>
    <mergeCell ref="S94:T94"/>
    <mergeCell ref="S95:T95"/>
    <mergeCell ref="S86:T86"/>
    <mergeCell ref="S87:T87"/>
    <mergeCell ref="S88:T88"/>
    <mergeCell ref="S89:T89"/>
    <mergeCell ref="S90:T90"/>
    <mergeCell ref="S81:T81"/>
    <mergeCell ref="S82:T82"/>
    <mergeCell ref="S83:T83"/>
    <mergeCell ref="S84:T84"/>
    <mergeCell ref="S85:T85"/>
    <mergeCell ref="S76:T76"/>
    <mergeCell ref="S77:T77"/>
    <mergeCell ref="S78:T78"/>
    <mergeCell ref="S79:T79"/>
    <mergeCell ref="S80:T80"/>
    <mergeCell ref="S71:T71"/>
    <mergeCell ref="S72:T72"/>
    <mergeCell ref="S73:T73"/>
    <mergeCell ref="S74:T74"/>
    <mergeCell ref="S75:T75"/>
    <mergeCell ref="S66:T66"/>
    <mergeCell ref="S67:T67"/>
    <mergeCell ref="S68:T68"/>
    <mergeCell ref="S69:T69"/>
    <mergeCell ref="S70:T70"/>
    <mergeCell ref="S61:T61"/>
    <mergeCell ref="S62:T62"/>
    <mergeCell ref="S63:T63"/>
    <mergeCell ref="S64:T64"/>
    <mergeCell ref="S65:T65"/>
    <mergeCell ref="S56:T56"/>
    <mergeCell ref="S57:T57"/>
    <mergeCell ref="S58:T58"/>
    <mergeCell ref="S59:T59"/>
    <mergeCell ref="S60:T60"/>
    <mergeCell ref="S51:T51"/>
    <mergeCell ref="S52:T52"/>
    <mergeCell ref="S53:T53"/>
    <mergeCell ref="S54:T54"/>
    <mergeCell ref="S55:T55"/>
    <mergeCell ref="S46:T46"/>
    <mergeCell ref="S47:T47"/>
    <mergeCell ref="S48:T48"/>
    <mergeCell ref="S49:T49"/>
    <mergeCell ref="S50:T50"/>
    <mergeCell ref="S41:T41"/>
    <mergeCell ref="S42:T42"/>
    <mergeCell ref="S43:T43"/>
    <mergeCell ref="S44:T44"/>
    <mergeCell ref="S45:T45"/>
    <mergeCell ref="S36:T36"/>
    <mergeCell ref="S37:T37"/>
    <mergeCell ref="S38:T38"/>
    <mergeCell ref="S39:T39"/>
    <mergeCell ref="S40:T40"/>
    <mergeCell ref="S31:T31"/>
    <mergeCell ref="S32:T32"/>
    <mergeCell ref="S33:T33"/>
    <mergeCell ref="S34:T34"/>
    <mergeCell ref="S35:T35"/>
    <mergeCell ref="S26:T26"/>
    <mergeCell ref="S27:T27"/>
    <mergeCell ref="S28:T28"/>
    <mergeCell ref="S29:T29"/>
    <mergeCell ref="S30:T30"/>
    <mergeCell ref="S21:T21"/>
    <mergeCell ref="S22:T22"/>
    <mergeCell ref="S23:T23"/>
    <mergeCell ref="S24:T24"/>
    <mergeCell ref="S25:T25"/>
    <mergeCell ref="Q98:R98"/>
    <mergeCell ref="Q99:R99"/>
    <mergeCell ref="Q100:R100"/>
    <mergeCell ref="Q4:R4"/>
    <mergeCell ref="S9:T9"/>
    <mergeCell ref="S10:T10"/>
    <mergeCell ref="S11:T11"/>
    <mergeCell ref="S12:T12"/>
    <mergeCell ref="S13:T13"/>
    <mergeCell ref="S14:T14"/>
    <mergeCell ref="S15:T15"/>
    <mergeCell ref="S16:T16"/>
    <mergeCell ref="S17:T17"/>
    <mergeCell ref="S18:T18"/>
    <mergeCell ref="S19:T19"/>
    <mergeCell ref="S20:T20"/>
    <mergeCell ref="Q93:R93"/>
    <mergeCell ref="Q94:R94"/>
    <mergeCell ref="Q95:R95"/>
    <mergeCell ref="Q96:R96"/>
    <mergeCell ref="Q97:R97"/>
    <mergeCell ref="Q88:R88"/>
    <mergeCell ref="Q89:R89"/>
    <mergeCell ref="Q90:R90"/>
    <mergeCell ref="Q91:R91"/>
    <mergeCell ref="Q92:R92"/>
    <mergeCell ref="Q83:R83"/>
    <mergeCell ref="Q84:R84"/>
    <mergeCell ref="Q85:R85"/>
    <mergeCell ref="Q86:R86"/>
    <mergeCell ref="Q87:R87"/>
    <mergeCell ref="Q78:R78"/>
    <mergeCell ref="Q79:R79"/>
    <mergeCell ref="Q80:R80"/>
    <mergeCell ref="Q81:R81"/>
    <mergeCell ref="Q82:R82"/>
    <mergeCell ref="Q73:R73"/>
    <mergeCell ref="Q74:R74"/>
    <mergeCell ref="Q75:R75"/>
    <mergeCell ref="Q76:R76"/>
    <mergeCell ref="Q77:R77"/>
    <mergeCell ref="Q68:R68"/>
    <mergeCell ref="Q69:R69"/>
    <mergeCell ref="Q70:R70"/>
    <mergeCell ref="Q71:R71"/>
    <mergeCell ref="Q72:R72"/>
    <mergeCell ref="Q63:R63"/>
    <mergeCell ref="Q64:R64"/>
    <mergeCell ref="Q65:R65"/>
    <mergeCell ref="Q66:R66"/>
    <mergeCell ref="Q67:R67"/>
    <mergeCell ref="Q58:R58"/>
    <mergeCell ref="Q59:R59"/>
    <mergeCell ref="Q60:R60"/>
    <mergeCell ref="Q61:R61"/>
    <mergeCell ref="Q62:R62"/>
    <mergeCell ref="Q53:R53"/>
    <mergeCell ref="Q54:R54"/>
    <mergeCell ref="Q55:R55"/>
    <mergeCell ref="Q56:R56"/>
    <mergeCell ref="Q57:R57"/>
    <mergeCell ref="Q48:R48"/>
    <mergeCell ref="Q49:R49"/>
    <mergeCell ref="Q50:R50"/>
    <mergeCell ref="Q51:R51"/>
    <mergeCell ref="Q52:R52"/>
    <mergeCell ref="Q43:R43"/>
    <mergeCell ref="Q44:R44"/>
    <mergeCell ref="Q45:R45"/>
    <mergeCell ref="Q46:R46"/>
    <mergeCell ref="Q47:R47"/>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Q18:R18"/>
    <mergeCell ref="Q19:R19"/>
    <mergeCell ref="Q20:R20"/>
    <mergeCell ref="Q21:R21"/>
    <mergeCell ref="Q22:R22"/>
    <mergeCell ref="Q13:R13"/>
    <mergeCell ref="Q14:R14"/>
    <mergeCell ref="Q15:R15"/>
    <mergeCell ref="Q16:R16"/>
    <mergeCell ref="Q17:R17"/>
    <mergeCell ref="P3:T3"/>
    <mergeCell ref="Q9:R9"/>
    <mergeCell ref="Q10:R10"/>
    <mergeCell ref="Q11:R11"/>
    <mergeCell ref="Q12:R12"/>
    <mergeCell ref="S4:T4"/>
    <mergeCell ref="P4:P5"/>
  </mergeCells>
  <phoneticPr fontId="2"/>
  <dataValidations count="12">
    <dataValidation type="list" allowBlank="1" showInputMessage="1" showErrorMessage="1" sqref="O11:O100">
      <formula1>IF(F11="","",IF(F11="男",$X$11:$X$22,$Y$11:$Y$22))</formula1>
    </dataValidation>
    <dataValidation imeMode="off" allowBlank="1" showInputMessage="1" showErrorMessage="1" sqref="M11:M100 G11:G100 J11:J100 P11:P100 T6:T7 E11:E100 R6:R7"/>
    <dataValidation type="list" allowBlank="1" showInputMessage="1" showErrorMessage="1" sqref="S11:S100">
      <formula1>$Z$12</formula1>
    </dataValidation>
    <dataValidation type="list" imeMode="on" allowBlank="1" showInputMessage="1" showErrorMessage="1" sqref="F11:F100">
      <formula1>$W$12:$W$13</formula1>
    </dataValidation>
    <dataValidation imeMode="hiragana" allowBlank="1" showInputMessage="1" showErrorMessage="1" sqref="C11:C100"/>
    <dataValidation imeMode="halfKatakana" allowBlank="1" showInputMessage="1" showErrorMessage="1" sqref="D10:D100 E10"/>
    <dataValidation type="whole" imeMode="off" allowBlank="1" showInputMessage="1" showErrorMessage="1" sqref="B11:B100">
      <formula1>1</formula1>
      <formula2>9999</formula2>
    </dataValidation>
    <dataValidation type="list" imeMode="off" allowBlank="1" showInputMessage="1" showErrorMessage="1" sqref="H11:H100 K11:K100 N11:N100">
      <formula1>"OP"</formula1>
    </dataValidation>
    <dataValidation type="list" imeMode="off" allowBlank="1" showInputMessage="1" showErrorMessage="1" sqref="Q11:R100">
      <formula1>"○"</formula1>
    </dataValidation>
    <dataValidation type="list" allowBlank="1" showInputMessage="1" showErrorMessage="1" sqref="Q6:Q7 S6:S7">
      <formula1>"OP"</formula1>
    </dataValidation>
    <dataValidation type="list" allowBlank="1" showInputMessage="1" showErrorMessage="1" sqref="I11:I100">
      <formula1>IF(F11="","",IF(F11="男",$X$11:$X$22,$Y$11:$Y$22))</formula1>
    </dataValidation>
    <dataValidation type="list" allowBlank="1" showInputMessage="1" showErrorMessage="1" sqref="L11:L100">
      <formula1>IF(F11="","",IF(F11="男",$X$11:$X$22,$Y$11:$Y$22))</formula1>
    </dataValidation>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activeCell="D100" sqref="C11:D100"/>
      <selection pane="bottomLeft" activeCell="U16" sqref="U16"/>
    </sheetView>
  </sheetViews>
  <sheetFormatPr defaultColWidth="9" defaultRowHeight="13.5"/>
  <cols>
    <col min="1" max="1" width="1.875" style="29" customWidth="1"/>
    <col min="2" max="2" width="4.5" style="29" hidden="1" customWidth="1"/>
    <col min="3" max="3" width="6.5" style="29" bestFit="1" customWidth="1"/>
    <col min="4" max="4" width="12.25" style="29" bestFit="1" customWidth="1"/>
    <col min="5" max="5" width="9.5" style="29" hidden="1" customWidth="1"/>
    <col min="6" max="6" width="8.5" style="29" bestFit="1" customWidth="1"/>
    <col min="7" max="7" width="5" style="30" customWidth="1"/>
    <col min="8" max="8" width="4.5" style="29" hidden="1" customWidth="1"/>
    <col min="9" max="9" width="6.5" style="29" customWidth="1"/>
    <col min="10" max="10" width="12.25" style="29" customWidth="1"/>
    <col min="11" max="11" width="9.5" style="29" hidden="1" customWidth="1"/>
    <col min="12" max="12" width="8.5" style="29" bestFit="1" customWidth="1"/>
    <col min="13" max="13" width="5" style="32" customWidth="1"/>
    <col min="14" max="14" width="4.5" style="29" hidden="1" customWidth="1"/>
    <col min="15" max="15" width="6.5" style="29" bestFit="1" customWidth="1"/>
    <col min="16" max="16" width="12.25" style="29" customWidth="1"/>
    <col min="17" max="17" width="9.5" style="29" hidden="1" customWidth="1"/>
    <col min="18" max="18" width="8.5" style="29" bestFit="1" customWidth="1"/>
    <col min="19" max="19" width="5" style="32" customWidth="1"/>
    <col min="20" max="20" width="4.5" style="29" hidden="1" customWidth="1"/>
    <col min="21" max="21" width="6.5" style="29" bestFit="1" customWidth="1"/>
    <col min="22" max="22" width="12.25" style="29" customWidth="1"/>
    <col min="23" max="23" width="9.5" style="29" hidden="1" customWidth="1"/>
    <col min="24" max="24" width="8.5" style="29" bestFit="1" customWidth="1"/>
    <col min="25" max="26" width="9" style="29"/>
    <col min="27" max="27" width="9" style="29" customWidth="1"/>
    <col min="28" max="16384" width="9" style="29"/>
  </cols>
  <sheetData>
    <row r="1" spans="1:24" ht="18" thickBot="1">
      <c r="A1" s="28" t="s">
        <v>159</v>
      </c>
      <c r="H1" s="31"/>
      <c r="I1" s="52" t="s">
        <v>81</v>
      </c>
      <c r="J1" s="430" t="str">
        <f>IF(①団体情報入力!D5="","",①団体情報入力!D5)</f>
        <v/>
      </c>
      <c r="K1" s="431"/>
      <c r="L1" s="432"/>
      <c r="M1" s="27"/>
      <c r="O1" s="52" t="s">
        <v>125</v>
      </c>
      <c r="P1" s="430" t="str">
        <f>IF(①団体情報入力!D6="","",①団体情報入力!D6)</f>
        <v/>
      </c>
      <c r="Q1" s="431"/>
      <c r="R1" s="432"/>
      <c r="T1" s="31"/>
      <c r="W1" s="89"/>
    </row>
    <row r="2" spans="1:24">
      <c r="H2" s="31"/>
      <c r="N2" s="31"/>
      <c r="T2" s="31"/>
    </row>
    <row r="3" spans="1:24" s="94" customFormat="1">
      <c r="A3" s="95"/>
      <c r="B3" s="91"/>
      <c r="C3" s="92" t="s">
        <v>158</v>
      </c>
      <c r="D3" s="93"/>
      <c r="E3" s="93"/>
      <c r="F3" s="93"/>
      <c r="G3" s="93"/>
      <c r="H3" s="93"/>
      <c r="I3" s="93"/>
      <c r="J3" s="93"/>
      <c r="K3" s="93"/>
      <c r="L3" s="93"/>
      <c r="M3" s="93"/>
      <c r="N3" s="93"/>
      <c r="O3" s="93"/>
      <c r="P3" s="109"/>
      <c r="Q3" s="109"/>
      <c r="R3" s="109"/>
      <c r="S3" s="109"/>
      <c r="T3" s="109"/>
      <c r="U3" s="109"/>
      <c r="V3" s="109"/>
      <c r="W3" s="109"/>
    </row>
    <row r="4" spans="1:24" s="94" customFormat="1">
      <c r="A4" s="95"/>
      <c r="B4" s="91"/>
      <c r="C4" s="92" t="s">
        <v>160</v>
      </c>
      <c r="D4" s="93"/>
      <c r="E4" s="93"/>
      <c r="F4" s="93"/>
      <c r="G4" s="93"/>
      <c r="H4" s="93"/>
      <c r="I4" s="93"/>
      <c r="J4" s="93"/>
      <c r="K4" s="93"/>
      <c r="L4" s="93"/>
      <c r="M4" s="93"/>
      <c r="N4" s="93"/>
      <c r="O4" s="93"/>
      <c r="P4" s="109"/>
      <c r="Q4" s="109"/>
      <c r="R4" s="109"/>
      <c r="S4" s="109"/>
      <c r="T4" s="109"/>
      <c r="U4" s="109"/>
      <c r="V4" s="109"/>
      <c r="W4" s="109"/>
    </row>
    <row r="5" spans="1:24">
      <c r="H5" s="95"/>
      <c r="N5" s="95"/>
      <c r="T5" s="95"/>
    </row>
    <row r="6" spans="1:24" s="96" customFormat="1">
      <c r="A6" s="106"/>
      <c r="B6" s="434" t="s">
        <v>115</v>
      </c>
      <c r="C6" s="434"/>
      <c r="D6" s="434"/>
      <c r="E6" s="434"/>
      <c r="F6" s="434"/>
      <c r="G6" s="107"/>
      <c r="H6" s="438" t="s">
        <v>116</v>
      </c>
      <c r="I6" s="439"/>
      <c r="J6" s="439"/>
      <c r="K6" s="439"/>
      <c r="L6" s="440"/>
      <c r="M6" s="108"/>
      <c r="N6" s="436" t="s">
        <v>117</v>
      </c>
      <c r="O6" s="436"/>
      <c r="P6" s="436"/>
      <c r="Q6" s="436"/>
      <c r="R6" s="436"/>
      <c r="S6" s="108"/>
      <c r="T6" s="437" t="s">
        <v>118</v>
      </c>
      <c r="U6" s="437"/>
      <c r="V6" s="437"/>
      <c r="W6" s="437"/>
      <c r="X6" s="437"/>
    </row>
    <row r="7" spans="1:24">
      <c r="B7" s="97" t="s">
        <v>100</v>
      </c>
      <c r="C7" s="97" t="s">
        <v>0</v>
      </c>
      <c r="D7" s="97" t="s">
        <v>103</v>
      </c>
      <c r="E7" s="97" t="s">
        <v>148</v>
      </c>
      <c r="F7" s="97" t="s">
        <v>40</v>
      </c>
      <c r="H7" s="342" t="s">
        <v>100</v>
      </c>
      <c r="I7" s="342" t="s">
        <v>0</v>
      </c>
      <c r="J7" s="343" t="s">
        <v>103</v>
      </c>
      <c r="K7" s="343" t="s">
        <v>148</v>
      </c>
      <c r="L7" s="343" t="s">
        <v>40</v>
      </c>
      <c r="N7" s="98" t="s">
        <v>100</v>
      </c>
      <c r="O7" s="98" t="s">
        <v>0</v>
      </c>
      <c r="P7" s="97" t="s">
        <v>103</v>
      </c>
      <c r="Q7" s="97" t="s">
        <v>148</v>
      </c>
      <c r="R7" s="97" t="s">
        <v>40</v>
      </c>
      <c r="T7" s="342" t="s">
        <v>100</v>
      </c>
      <c r="U7" s="342" t="s">
        <v>0</v>
      </c>
      <c r="V7" s="343" t="s">
        <v>103</v>
      </c>
      <c r="W7" s="343" t="s">
        <v>148</v>
      </c>
      <c r="X7" s="343" t="s">
        <v>40</v>
      </c>
    </row>
    <row r="8" spans="1:24">
      <c r="B8" s="99">
        <v>1</v>
      </c>
      <c r="C8" s="99" t="str">
        <f>IF(②選手情報入力!$AN$10&lt;1,"",VLOOKUP(B8,②選手情報入力!$AM$11:$AN$100,2,FALSE))</f>
        <v/>
      </c>
      <c r="D8" s="81" t="str">
        <f>IF(C8="","",VLOOKUP(C8,②選手情報入力!$AA$11:$AB$100,2,FALSE))</f>
        <v/>
      </c>
      <c r="E8" s="81" t="str">
        <f>IF(C8="","",VLOOKUP(C8,②選手情報入力!$AA$11:$AG$100,6,FALSE))</f>
        <v/>
      </c>
      <c r="F8" s="433" t="str">
        <f>IF(②選手情報入力!R6="","",②選手情報入力!R6)</f>
        <v/>
      </c>
      <c r="H8" s="344">
        <v>1</v>
      </c>
      <c r="I8" s="344" t="str">
        <f>IF(②選手情報入力!$AP$10&lt;1,"",VLOOKUP(H8,②選手情報入力!$AO$11:$AP$100,2,FALSE))</f>
        <v/>
      </c>
      <c r="J8" s="345" t="str">
        <f>IF(I8="","",VLOOKUP(I8,②選手情報入力!$AA$11:$AB$100,2,FALSE))</f>
        <v/>
      </c>
      <c r="K8" s="345" t="str">
        <f>IF(I8="","",VLOOKUP(I8,②選手情報入力!$AA$11:$AG$100,6,FALSE))</f>
        <v/>
      </c>
      <c r="L8" s="441" t="str">
        <f>IF(②選手情報入力!T6="","",②選手情報入力!T6)</f>
        <v/>
      </c>
      <c r="N8" s="99">
        <v>1</v>
      </c>
      <c r="O8" s="99" t="str">
        <f>IF(②選手情報入力!$AR$10&lt;1,"",VLOOKUP(N8,②選手情報入力!$AQ$11:$AR$100,2,FALSE))</f>
        <v/>
      </c>
      <c r="P8" s="81" t="str">
        <f>IF(O8="","",VLOOKUP(O8,②選手情報入力!$AG$11:$AH$100,2,FALSE))</f>
        <v/>
      </c>
      <c r="Q8" s="81" t="str">
        <f>IF(O8="","",VLOOKUP(O8,②選手情報入力!$AG$11:$AN$100,6,FALSE))</f>
        <v/>
      </c>
      <c r="R8" s="433" t="str">
        <f>IF(②選手情報入力!R7="","",②選手情報入力!R7)</f>
        <v/>
      </c>
      <c r="T8" s="344">
        <v>1</v>
      </c>
      <c r="U8" s="344" t="str">
        <f>IF(②選手情報入力!$AT$10&lt;1,"",VLOOKUP(T8,②選手情報入力!$AS$11:$AT$100,2,FALSE))</f>
        <v/>
      </c>
      <c r="V8" s="345" t="str">
        <f>IF(U8="","",VLOOKUP(U8,②選手情報入力!$AG$11:$AH$100,2,FALSE))</f>
        <v/>
      </c>
      <c r="W8" s="345" t="str">
        <f>IF(U8="","",VLOOKUP(U8,②選手情報入力!$AG$11:$AN$100,6,FALSE))</f>
        <v/>
      </c>
      <c r="X8" s="435" t="str">
        <f>IF(②選手情報入力!T7="","",②選手情報入力!T7)</f>
        <v/>
      </c>
    </row>
    <row r="9" spans="1:24">
      <c r="B9" s="100">
        <v>2</v>
      </c>
      <c r="C9" s="99" t="str">
        <f>IF(②選手情報入力!$AN$10&lt;1,"",VLOOKUP(B9,②選手情報入力!$AM$11:$AN$100,2,FALSE))</f>
        <v/>
      </c>
      <c r="D9" s="81" t="str">
        <f>IF(C9="","",VLOOKUP(C9,②選手情報入力!$AA$11:$AB$100,2,FALSE))</f>
        <v/>
      </c>
      <c r="E9" s="82" t="str">
        <f>IF(C9="","",VLOOKUP(C9,②選手情報入力!$AA$11:$AG$100,6,FALSE))</f>
        <v/>
      </c>
      <c r="F9" s="433"/>
      <c r="H9" s="346">
        <v>2</v>
      </c>
      <c r="I9" s="346" t="str">
        <f>IF(②選手情報入力!$AP$10&lt;2,"",VLOOKUP(H9,②選手情報入力!$AO$11:$AP$100,2,FALSE))</f>
        <v/>
      </c>
      <c r="J9" s="347" t="str">
        <f>IF(I9="","",VLOOKUP(I9,②選手情報入力!$AA$11:$AB$100,2,FALSE))</f>
        <v/>
      </c>
      <c r="K9" s="347" t="str">
        <f>IF(I9="","",VLOOKUP(I9,②選手情報入力!$AA$11:$AG$100,6,FALSE))</f>
        <v/>
      </c>
      <c r="L9" s="442"/>
      <c r="N9" s="100">
        <v>2</v>
      </c>
      <c r="O9" s="100" t="str">
        <f>IF(②選手情報入力!$AR$10&lt;2,"",VLOOKUP(N9,②選手情報入力!$AQ$11:$AR$100,2,FALSE))</f>
        <v/>
      </c>
      <c r="P9" s="82" t="str">
        <f>IF(O9="","",VLOOKUP(O9,②選手情報入力!$AG$11:$AH$100,2,FALSE))</f>
        <v/>
      </c>
      <c r="Q9" s="82" t="str">
        <f>IF(O9="","",VLOOKUP(O9,②選手情報入力!$AG$11:$AN$100,6,FALSE))</f>
        <v/>
      </c>
      <c r="R9" s="433"/>
      <c r="T9" s="346">
        <v>2</v>
      </c>
      <c r="U9" s="346" t="str">
        <f>IF(②選手情報入力!$AT$10&lt;2,"",VLOOKUP(T9,②選手情報入力!$AS$11:$AT$100,2,FALSE))</f>
        <v/>
      </c>
      <c r="V9" s="347" t="str">
        <f>IF(U9="","",VLOOKUP(U9,②選手情報入力!$AG$11:$AH$100,2,FALSE))</f>
        <v/>
      </c>
      <c r="W9" s="347" t="str">
        <f>IF(U9="","",VLOOKUP(U9,②選手情報入力!$AG$11:$AN$100,6,FALSE))</f>
        <v/>
      </c>
      <c r="X9" s="435"/>
    </row>
    <row r="10" spans="1:24">
      <c r="B10" s="100">
        <v>3</v>
      </c>
      <c r="C10" s="99" t="str">
        <f>IF(②選手情報入力!$AN$10&lt;1,"",VLOOKUP(B10,②選手情報入力!$AM$11:$AN$100,2,FALSE))</f>
        <v/>
      </c>
      <c r="D10" s="81" t="str">
        <f>IF(C10="","",VLOOKUP(C10,②選手情報入力!$AA$11:$AB$100,2,FALSE))</f>
        <v/>
      </c>
      <c r="E10" s="82" t="str">
        <f>IF(C10="","",VLOOKUP(C10,②選手情報入力!$AA$11:$AG$100,6,FALSE))</f>
        <v/>
      </c>
      <c r="F10" s="433"/>
      <c r="H10" s="346">
        <v>3</v>
      </c>
      <c r="I10" s="346" t="str">
        <f>IF(②選手情報入力!$AP$10&lt;3,"",VLOOKUP(H10,②選手情報入力!$AO$11:$AP$100,2,FALSE))</f>
        <v/>
      </c>
      <c r="J10" s="347" t="str">
        <f>IF(I10="","",VLOOKUP(I10,②選手情報入力!$AA$11:$AB$100,2,FALSE))</f>
        <v/>
      </c>
      <c r="K10" s="347" t="str">
        <f>IF(I10="","",VLOOKUP(I10,②選手情報入力!$AA$11:$AG$100,6,FALSE))</f>
        <v/>
      </c>
      <c r="L10" s="442"/>
      <c r="N10" s="100">
        <v>3</v>
      </c>
      <c r="O10" s="100" t="str">
        <f>IF(②選手情報入力!$AR$10&lt;3,"",VLOOKUP(N10,②選手情報入力!$AQ$11:$AR$100,2,FALSE))</f>
        <v/>
      </c>
      <c r="P10" s="82" t="str">
        <f>IF(O10="","",VLOOKUP(O10,②選手情報入力!$AG$11:$AH$100,2,FALSE))</f>
        <v/>
      </c>
      <c r="Q10" s="82" t="str">
        <f>IF(O10="","",VLOOKUP(O10,②選手情報入力!$AG$11:$AN$100,6,FALSE))</f>
        <v/>
      </c>
      <c r="R10" s="433"/>
      <c r="T10" s="346">
        <v>3</v>
      </c>
      <c r="U10" s="346" t="str">
        <f>IF(②選手情報入力!$AT$10&lt;3,"",VLOOKUP(T10,②選手情報入力!$AS$11:$AT$100,2,FALSE))</f>
        <v/>
      </c>
      <c r="V10" s="347" t="str">
        <f>IF(U10="","",VLOOKUP(U10,②選手情報入力!$AG$11:$AH$100,2,FALSE))</f>
        <v/>
      </c>
      <c r="W10" s="347" t="str">
        <f>IF(U10="","",VLOOKUP(U10,②選手情報入力!$AG$11:$AN$100,6,FALSE))</f>
        <v/>
      </c>
      <c r="X10" s="435"/>
    </row>
    <row r="11" spans="1:24">
      <c r="B11" s="100">
        <v>4</v>
      </c>
      <c r="C11" s="99" t="str">
        <f>IF(②選手情報入力!$AN$10&lt;1,"",VLOOKUP(B11,②選手情報入力!$AM$11:$AN$100,2,FALSE))</f>
        <v/>
      </c>
      <c r="D11" s="81" t="str">
        <f>IF(C11="","",VLOOKUP(C11,②選手情報入力!$AA$11:$AB$100,2,FALSE))</f>
        <v/>
      </c>
      <c r="E11" s="82" t="str">
        <f>IF(C11="","",VLOOKUP(C11,②選手情報入力!$AA$11:$AG$100,6,FALSE))</f>
        <v/>
      </c>
      <c r="F11" s="433"/>
      <c r="H11" s="346">
        <v>4</v>
      </c>
      <c r="I11" s="346" t="str">
        <f>IF(②選手情報入力!$AP$10&lt;4,"",VLOOKUP(H11,②選手情報入力!$AO$11:$AP$100,2,FALSE))</f>
        <v/>
      </c>
      <c r="J11" s="347" t="str">
        <f>IF(I11="","",VLOOKUP(I11,②選手情報入力!$AA$11:$AB$100,2,FALSE))</f>
        <v/>
      </c>
      <c r="K11" s="347" t="str">
        <f>IF(I11="","",VLOOKUP(I11,②選手情報入力!$AA$11:$AG$100,6,FALSE))</f>
        <v/>
      </c>
      <c r="L11" s="442"/>
      <c r="N11" s="100">
        <v>4</v>
      </c>
      <c r="O11" s="100" t="str">
        <f>IF(②選手情報入力!$AR$10&lt;4,"",VLOOKUP(N11,②選手情報入力!$AQ$11:$AR$100,2,FALSE))</f>
        <v/>
      </c>
      <c r="P11" s="82" t="str">
        <f>IF(O11="","",VLOOKUP(O11,②選手情報入力!$AG$11:$AH$100,2,FALSE))</f>
        <v/>
      </c>
      <c r="Q11" s="82" t="str">
        <f>IF(O11="","",VLOOKUP(O11,②選手情報入力!$AG$11:$AN$100,6,FALSE))</f>
        <v/>
      </c>
      <c r="R11" s="433"/>
      <c r="T11" s="346">
        <v>4</v>
      </c>
      <c r="U11" s="346" t="str">
        <f>IF(②選手情報入力!$AT$10&lt;4,"",VLOOKUP(T11,②選手情報入力!$AS$11:$AT$100,2,FALSE))</f>
        <v/>
      </c>
      <c r="V11" s="347" t="str">
        <f>IF(U11="","",VLOOKUP(U11,②選手情報入力!$AG$11:$AH$100,2,FALSE))</f>
        <v/>
      </c>
      <c r="W11" s="347" t="str">
        <f>IF(U11="","",VLOOKUP(U11,②選手情報入力!$AG$11:$AN$100,6,FALSE))</f>
        <v/>
      </c>
      <c r="X11" s="435"/>
    </row>
    <row r="12" spans="1:24">
      <c r="B12" s="100">
        <v>5</v>
      </c>
      <c r="C12" s="99" t="str">
        <f>IF(②選手情報入力!$AN$10&lt;1,"",VLOOKUP(B12,②選手情報入力!$AM$11:$AN$100,2,FALSE))</f>
        <v/>
      </c>
      <c r="D12" s="81" t="str">
        <f>IF(C12="","",VLOOKUP(C12,②選手情報入力!$AA$11:$AB$100,2,FALSE))</f>
        <v/>
      </c>
      <c r="E12" s="82" t="str">
        <f>IF(C12="","",VLOOKUP(C12,②選手情報入力!$AA$11:$AG$100,6,FALSE))</f>
        <v/>
      </c>
      <c r="F12" s="433"/>
      <c r="H12" s="346">
        <v>5</v>
      </c>
      <c r="I12" s="346" t="str">
        <f>IF(②選手情報入力!$AP$10&lt;5,"",VLOOKUP(H12,②選手情報入力!$AO$11:$AP$100,2,FALSE))</f>
        <v/>
      </c>
      <c r="J12" s="347" t="str">
        <f>IF(I12="","",VLOOKUP(I12,②選手情報入力!$AA$11:$AB$100,2,FALSE))</f>
        <v/>
      </c>
      <c r="K12" s="347" t="str">
        <f>IF(I12="","",VLOOKUP(I12,②選手情報入力!$AA$11:$AG$100,6,FALSE))</f>
        <v/>
      </c>
      <c r="L12" s="442"/>
      <c r="N12" s="100">
        <v>5</v>
      </c>
      <c r="O12" s="100" t="str">
        <f>IF(②選手情報入力!$AR$10&lt;5,"",VLOOKUP(N12,②選手情報入力!$AQ$11:$AR$100,2,FALSE))</f>
        <v/>
      </c>
      <c r="P12" s="82" t="str">
        <f>IF(O12="","",VLOOKUP(O12,②選手情報入力!$AG$11:$AH$100,2,FALSE))</f>
        <v/>
      </c>
      <c r="Q12" s="82" t="str">
        <f>IF(O12="","",VLOOKUP(O12,②選手情報入力!$AG$11:$AN$100,6,FALSE))</f>
        <v/>
      </c>
      <c r="R12" s="433"/>
      <c r="T12" s="346">
        <v>5</v>
      </c>
      <c r="U12" s="346" t="str">
        <f>IF(②選手情報入力!$AT$10&lt;5,"",VLOOKUP(T12,②選手情報入力!$AS$11:$AT$100,2,FALSE))</f>
        <v/>
      </c>
      <c r="V12" s="347" t="str">
        <f>IF(U12="","",VLOOKUP(U12,②選手情報入力!$AG$11:$AH$100,2,FALSE))</f>
        <v/>
      </c>
      <c r="W12" s="347" t="str">
        <f>IF(U12="","",VLOOKUP(U12,②選手情報入力!$AG$11:$AN$100,6,FALSE))</f>
        <v/>
      </c>
      <c r="X12" s="435"/>
    </row>
    <row r="13" spans="1:24">
      <c r="B13" s="101">
        <v>6</v>
      </c>
      <c r="C13" s="99" t="str">
        <f>IF(②選手情報入力!$AN$10&lt;6,"",VLOOKUP(B13,②選手情報入力!$AM$11:$AN$100,2,FALSE))</f>
        <v/>
      </c>
      <c r="D13" s="81" t="str">
        <f>IF(C13="","",VLOOKUP(C13,②選手情報入力!$AA$11:$AB$100,2,FALSE))</f>
        <v/>
      </c>
      <c r="E13" s="83" t="str">
        <f>IF(C13="","",VLOOKUP(C13,②選手情報入力!$AA$11:$AG$100,6,FALSE))</f>
        <v/>
      </c>
      <c r="F13" s="433"/>
      <c r="H13" s="348">
        <v>6</v>
      </c>
      <c r="I13" s="348" t="str">
        <f>IF(②選手情報入力!$AP$10&lt;6,"",VLOOKUP(H13,②選手情報入力!$AO$11:$AP$100,2,FALSE))</f>
        <v/>
      </c>
      <c r="J13" s="349" t="str">
        <f>IF(I13="","",VLOOKUP(I13,②選手情報入力!$AA$11:$AB$100,2,FALSE))</f>
        <v/>
      </c>
      <c r="K13" s="349" t="str">
        <f>IF(I13="","",VLOOKUP(I13,②選手情報入力!$AA$11:$AG$100,6,FALSE))</f>
        <v/>
      </c>
      <c r="L13" s="443"/>
      <c r="N13" s="101">
        <v>6</v>
      </c>
      <c r="O13" s="101" t="str">
        <f>IF(②選手情報入力!$AR$10&lt;6,"",VLOOKUP(N13,②選手情報入力!$AQ$11:$AR$100,2,FALSE))</f>
        <v/>
      </c>
      <c r="P13" s="83" t="str">
        <f>IF(O13="","",VLOOKUP(O13,②選手情報入力!$AG$11:$AH$100,2,FALSE))</f>
        <v/>
      </c>
      <c r="Q13" s="83" t="str">
        <f>IF(O13="","",VLOOKUP(O13,②選手情報入力!$AG$11:$AN$100,6,FALSE))</f>
        <v/>
      </c>
      <c r="R13" s="433"/>
      <c r="T13" s="348">
        <v>6</v>
      </c>
      <c r="U13" s="348" t="str">
        <f>IF(②選手情報入力!$AT$10&lt;6,"",VLOOKUP(T13,②選手情報入力!$AS$11:$AT$100,2,FALSE))</f>
        <v/>
      </c>
      <c r="V13" s="349" t="str">
        <f>IF(U13="","",VLOOKUP(U13,②選手情報入力!$AG$11:$AH$100,2,FALSE))</f>
        <v/>
      </c>
      <c r="W13" s="349" t="str">
        <f>IF(U13="","",VLOOKUP(U13,②選手情報入力!$AG$11:$AN$100,6,FALSE))</f>
        <v/>
      </c>
      <c r="X13" s="435"/>
    </row>
    <row r="14" spans="1:24">
      <c r="C14" s="102"/>
      <c r="D14" s="103" t="s">
        <v>78</v>
      </c>
      <c r="E14" s="104"/>
      <c r="F14" s="105">
        <f>IF(②選手情報入力!AN10&gt;=4,1,0)</f>
        <v>0</v>
      </c>
      <c r="H14" s="102"/>
      <c r="I14" s="102"/>
      <c r="J14" s="103" t="s">
        <v>78</v>
      </c>
      <c r="K14" s="104"/>
      <c r="L14" s="105"/>
      <c r="N14" s="102"/>
      <c r="O14" s="102"/>
      <c r="P14" s="103" t="s">
        <v>78</v>
      </c>
      <c r="Q14" s="104"/>
      <c r="R14" s="105">
        <f>IF(②選手情報入力!AR10&gt;=4,1,0)</f>
        <v>0</v>
      </c>
      <c r="T14" s="102"/>
      <c r="U14" s="102"/>
      <c r="V14" s="103" t="s">
        <v>78</v>
      </c>
      <c r="W14" s="104"/>
      <c r="X14" s="105"/>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2"/>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44"/>
  <sheetViews>
    <sheetView zoomScaleNormal="100" workbookViewId="0">
      <pane ySplit="3" topLeftCell="A7" activePane="bottomLeft" state="frozenSplit"/>
      <selection activeCell="D100" sqref="C11:D100"/>
      <selection pane="bottomLeft" activeCell="G22" sqref="G22"/>
    </sheetView>
  </sheetViews>
  <sheetFormatPr defaultColWidth="9" defaultRowHeight="13.5"/>
  <cols>
    <col min="1" max="1" width="3.75" style="115" customWidth="1"/>
    <col min="2" max="2" width="26.25" style="115" customWidth="1"/>
    <col min="3" max="3" width="10" style="115" customWidth="1"/>
    <col min="4" max="4" width="4.875" style="115" customWidth="1"/>
    <col min="5" max="5" width="9" style="115" customWidth="1"/>
    <col min="6" max="6" width="26.25" style="115" customWidth="1"/>
    <col min="7" max="7" width="15.5" style="115" customWidth="1"/>
    <col min="8" max="8" width="3.75" style="115" customWidth="1"/>
    <col min="9" max="10" width="9" style="115"/>
    <col min="11" max="11" width="11.625" style="115" hidden="1" customWidth="1"/>
    <col min="12" max="12" width="8.25" style="115" hidden="1" customWidth="1"/>
    <col min="13" max="13" width="11.5" style="115" hidden="1" customWidth="1"/>
    <col min="14" max="14" width="8.25" style="115" hidden="1" customWidth="1"/>
    <col min="15" max="16384" width="9" style="115"/>
  </cols>
  <sheetData>
    <row r="1" spans="1:14" ht="17.25">
      <c r="A1" s="28" t="s">
        <v>80</v>
      </c>
      <c r="B1" s="110"/>
      <c r="C1" s="111" t="s">
        <v>196</v>
      </c>
      <c r="D1" s="111"/>
      <c r="E1" s="111"/>
      <c r="F1" s="112"/>
      <c r="G1" s="113"/>
      <c r="H1" s="114"/>
    </row>
    <row r="2" spans="1:14" ht="24.75" customHeight="1">
      <c r="A2" s="446" t="s">
        <v>197</v>
      </c>
      <c r="B2" s="446"/>
      <c r="C2" s="446"/>
      <c r="D2" s="446"/>
      <c r="E2" s="446"/>
      <c r="F2" s="446"/>
      <c r="G2" s="446"/>
      <c r="H2" s="446"/>
    </row>
    <row r="3" spans="1:14" ht="30" customHeight="1">
      <c r="A3" s="451" t="str">
        <f>注意事項!C3</f>
        <v>2017年　名古屋市民スポーツ祭陸上競技大会</v>
      </c>
      <c r="B3" s="452"/>
      <c r="C3" s="452"/>
      <c r="D3" s="452"/>
      <c r="E3" s="453"/>
      <c r="G3" s="149" t="str">
        <f>IF(①団体情報入力!D3="","",①団体情報入力!D3)</f>
        <v/>
      </c>
      <c r="H3" s="116"/>
    </row>
    <row r="4" spans="1:14" ht="19.5" thickBot="1">
      <c r="A4" s="447" t="s">
        <v>61</v>
      </c>
      <c r="B4" s="447"/>
      <c r="C4" s="447"/>
      <c r="D4" s="447"/>
      <c r="E4" s="447"/>
      <c r="F4" s="447"/>
      <c r="G4" s="447"/>
      <c r="H4" s="447"/>
    </row>
    <row r="5" spans="1:14" ht="19.5" customHeight="1" thickBot="1">
      <c r="A5" s="117"/>
      <c r="B5" s="178" t="s">
        <v>177</v>
      </c>
      <c r="C5" s="457" t="str">
        <f>IF(①団体情報入力!D9="","",①団体情報入力!D9)</f>
        <v/>
      </c>
      <c r="D5" s="458"/>
      <c r="E5" s="458"/>
      <c r="F5" s="459"/>
      <c r="G5" s="118" t="s">
        <v>51</v>
      </c>
      <c r="H5" s="111"/>
    </row>
    <row r="6" spans="1:14" ht="22.5" customHeight="1" thickBot="1">
      <c r="A6" s="111"/>
      <c r="B6" s="177" t="str">
        <f>IF(①団体情報入力!D7="","",①団体情報入力!D7)</f>
        <v/>
      </c>
      <c r="C6" s="163" t="s">
        <v>124</v>
      </c>
      <c r="D6" s="454" t="str">
        <f>IF(①団体情報入力!D5="","",①団体情報入力!D5)</f>
        <v/>
      </c>
      <c r="E6" s="455"/>
      <c r="F6" s="455"/>
      <c r="G6" s="456"/>
      <c r="H6" s="119"/>
    </row>
    <row r="7" spans="1:14" ht="16.5" customHeight="1" thickBot="1">
      <c r="A7" s="111"/>
      <c r="B7" s="448" t="s">
        <v>52</v>
      </c>
      <c r="C7" s="449"/>
      <c r="D7" s="153"/>
      <c r="E7" s="120" t="s">
        <v>203</v>
      </c>
      <c r="F7" s="450" t="s">
        <v>53</v>
      </c>
      <c r="G7" s="450"/>
      <c r="H7" s="111"/>
    </row>
    <row r="8" spans="1:14" ht="16.5" customHeight="1">
      <c r="A8" s="111"/>
      <c r="B8" s="159" t="s">
        <v>54</v>
      </c>
      <c r="C8" s="460" t="s">
        <v>55</v>
      </c>
      <c r="D8" s="461"/>
      <c r="E8" s="121"/>
      <c r="F8" s="122" t="s">
        <v>56</v>
      </c>
      <c r="G8" s="123" t="s">
        <v>55</v>
      </c>
      <c r="H8" s="111"/>
      <c r="L8" s="111" t="s">
        <v>57</v>
      </c>
      <c r="N8" s="111" t="s">
        <v>58</v>
      </c>
    </row>
    <row r="9" spans="1:14" ht="21" customHeight="1">
      <c r="A9" s="111"/>
      <c r="B9" s="160" t="s">
        <v>264</v>
      </c>
      <c r="C9" s="444">
        <f t="shared" ref="C9:C13" si="0">IF(L9=0,0,L9)</f>
        <v>0</v>
      </c>
      <c r="D9" s="445"/>
      <c r="E9" s="126"/>
      <c r="F9" s="150" t="s">
        <v>265</v>
      </c>
      <c r="G9" s="125">
        <f t="shared" ref="G9:G15" si="1">IF(N9=0,0,N9)</f>
        <v>0</v>
      </c>
      <c r="H9" s="124"/>
      <c r="K9" s="115" t="str">
        <f>種目情報!A4</f>
        <v>中男100m</v>
      </c>
      <c r="L9" s="127">
        <f>COUNTIF(②選手情報入力!$I$11:$P$100,K9)</f>
        <v>0</v>
      </c>
      <c r="M9" s="115" t="str">
        <f>種目情報!E4</f>
        <v>中女100m</v>
      </c>
      <c r="N9" s="127">
        <f>COUNTIF(②選手情報入力!$I$11:$P$100,M9)</f>
        <v>0</v>
      </c>
    </row>
    <row r="10" spans="1:14" ht="21" customHeight="1">
      <c r="A10" s="111"/>
      <c r="B10" s="160" t="s">
        <v>266</v>
      </c>
      <c r="C10" s="444">
        <f t="shared" si="0"/>
        <v>0</v>
      </c>
      <c r="D10" s="445"/>
      <c r="E10" s="126"/>
      <c r="F10" s="150" t="s">
        <v>267</v>
      </c>
      <c r="G10" s="125">
        <f t="shared" si="1"/>
        <v>0</v>
      </c>
      <c r="H10" s="124"/>
      <c r="K10" s="115" t="str">
        <f>種目情報!A5</f>
        <v>中男400m</v>
      </c>
      <c r="L10" s="127">
        <f>COUNTIF(②選手情報入力!$I$11:$P$100,K10)</f>
        <v>0</v>
      </c>
      <c r="M10" s="115" t="str">
        <f>種目情報!E5</f>
        <v>中女200m</v>
      </c>
      <c r="N10" s="127">
        <f>COUNTIF(②選手情報入力!$I$11:$P$100,M10)</f>
        <v>0</v>
      </c>
    </row>
    <row r="11" spans="1:14" ht="21" customHeight="1">
      <c r="A11" s="111"/>
      <c r="B11" s="160" t="s">
        <v>268</v>
      </c>
      <c r="C11" s="444">
        <f t="shared" si="0"/>
        <v>0</v>
      </c>
      <c r="D11" s="445"/>
      <c r="E11" s="126"/>
      <c r="F11" s="150" t="s">
        <v>269</v>
      </c>
      <c r="G11" s="125">
        <f t="shared" si="1"/>
        <v>0</v>
      </c>
      <c r="H11" s="124"/>
      <c r="K11" s="115" t="str">
        <f>種目情報!A6</f>
        <v>中男1500m</v>
      </c>
      <c r="L11" s="127">
        <f>COUNTIF(②選手情報入力!$I$11:$P$100,K11)</f>
        <v>0</v>
      </c>
      <c r="M11" s="115" t="str">
        <f>種目情報!E6</f>
        <v>中女800m</v>
      </c>
      <c r="N11" s="127">
        <f>COUNTIF(②選手情報入力!$I$11:$P$100,M11)</f>
        <v>0</v>
      </c>
    </row>
    <row r="12" spans="1:14" ht="21" customHeight="1">
      <c r="A12" s="111"/>
      <c r="B12" s="160" t="s">
        <v>270</v>
      </c>
      <c r="C12" s="444">
        <f t="shared" si="0"/>
        <v>0</v>
      </c>
      <c r="D12" s="445"/>
      <c r="E12" s="126"/>
      <c r="F12" s="150" t="s">
        <v>271</v>
      </c>
      <c r="G12" s="125">
        <f t="shared" si="1"/>
        <v>0</v>
      </c>
      <c r="H12" s="124"/>
      <c r="K12" s="115" t="str">
        <f>種目情報!A7</f>
        <v>中男110mH(0.914m)</v>
      </c>
      <c r="L12" s="127">
        <f>COUNTIF(②選手情報入力!$I$11:$P$100,K12)</f>
        <v>0</v>
      </c>
      <c r="M12" s="115" t="str">
        <f>種目情報!E7</f>
        <v>中女100mH(0.762m)</v>
      </c>
      <c r="N12" s="127">
        <f>COUNTIF(②選手情報入力!$I$11:$P$100,M12)</f>
        <v>0</v>
      </c>
    </row>
    <row r="13" spans="1:14" ht="21" customHeight="1">
      <c r="A13" s="111"/>
      <c r="B13" s="160" t="s">
        <v>272</v>
      </c>
      <c r="C13" s="444">
        <f t="shared" si="0"/>
        <v>0</v>
      </c>
      <c r="D13" s="445"/>
      <c r="E13" s="126"/>
      <c r="F13" s="150" t="s">
        <v>273</v>
      </c>
      <c r="G13" s="125">
        <f t="shared" si="1"/>
        <v>0</v>
      </c>
      <c r="H13" s="124"/>
      <c r="K13" s="115" t="str">
        <f>種目情報!A8</f>
        <v>中男走高跳</v>
      </c>
      <c r="L13" s="127">
        <f>COUNTIF(②選手情報入力!$I$11:$P$100,K13)</f>
        <v>0</v>
      </c>
      <c r="M13" s="115" t="str">
        <f>種目情報!E8</f>
        <v>中女走高跳</v>
      </c>
      <c r="N13" s="127">
        <f>COUNTIF(②選手情報入力!$I$11:$P$100,M13)</f>
        <v>0</v>
      </c>
    </row>
    <row r="14" spans="1:14" ht="21" customHeight="1">
      <c r="A14" s="111"/>
      <c r="B14" s="160" t="s">
        <v>274</v>
      </c>
      <c r="C14" s="444">
        <f t="shared" ref="C14:C15" si="2">IF(L14=0,0,L14)</f>
        <v>0</v>
      </c>
      <c r="D14" s="445"/>
      <c r="E14" s="126"/>
      <c r="F14" s="150" t="s">
        <v>275</v>
      </c>
      <c r="G14" s="125">
        <f t="shared" si="1"/>
        <v>0</v>
      </c>
      <c r="H14" s="124"/>
      <c r="K14" s="115" t="str">
        <f>種目情報!A9</f>
        <v>中男走幅跳</v>
      </c>
      <c r="L14" s="127">
        <f>COUNTIF(②選手情報入力!$I$11:$P$100,K14)</f>
        <v>0</v>
      </c>
      <c r="M14" s="115" t="str">
        <f>種目情報!E9</f>
        <v>中女走幅跳</v>
      </c>
      <c r="N14" s="127">
        <f>COUNTIF(②選手情報入力!$I$11:$P$100,M14)</f>
        <v>0</v>
      </c>
    </row>
    <row r="15" spans="1:14" ht="21" customHeight="1">
      <c r="A15" s="111"/>
      <c r="B15" s="160" t="s">
        <v>276</v>
      </c>
      <c r="C15" s="444">
        <f t="shared" si="2"/>
        <v>0</v>
      </c>
      <c r="D15" s="445"/>
      <c r="E15" s="126"/>
      <c r="F15" s="150" t="s">
        <v>277</v>
      </c>
      <c r="G15" s="125">
        <f t="shared" si="1"/>
        <v>0</v>
      </c>
      <c r="H15" s="124"/>
      <c r="K15" s="115" t="str">
        <f>種目情報!A10</f>
        <v>中男砲丸投(5.000kg)</v>
      </c>
      <c r="L15" s="127">
        <f>COUNTIF(②選手情報入力!$I$11:$P$100,K15)</f>
        <v>0</v>
      </c>
      <c r="M15" s="115" t="str">
        <f>種目情報!E10</f>
        <v>中女砲丸投(2.721kg)</v>
      </c>
      <c r="N15" s="127">
        <f>COUNTIF(②選手情報入力!$I$11:$P$100,M15)</f>
        <v>0</v>
      </c>
    </row>
    <row r="16" spans="1:14" ht="21" customHeight="1">
      <c r="A16" s="111"/>
      <c r="B16" s="160"/>
      <c r="C16" s="444"/>
      <c r="D16" s="445"/>
      <c r="E16" s="126"/>
      <c r="F16" s="128"/>
      <c r="G16" s="129"/>
      <c r="H16" s="124"/>
      <c r="K16" s="115">
        <f>種目情報!A28</f>
        <v>0</v>
      </c>
      <c r="L16" s="127">
        <f>COUNTIF(②選手情報入力!$I$11:$P$100,K16)</f>
        <v>0</v>
      </c>
      <c r="M16" s="115">
        <f>種目情報!E23</f>
        <v>0</v>
      </c>
      <c r="N16" s="127">
        <f>COUNTIF(②選手情報入力!$I$11:$P$100,M16)</f>
        <v>0</v>
      </c>
    </row>
    <row r="17" spans="1:14" ht="21" customHeight="1" thickBot="1">
      <c r="A17" s="124"/>
      <c r="B17" s="158"/>
      <c r="C17" s="477"/>
      <c r="D17" s="478"/>
      <c r="E17" s="126"/>
      <c r="F17" s="130"/>
      <c r="G17" s="129"/>
      <c r="H17" s="124"/>
      <c r="K17" s="115">
        <f>種目情報!A29</f>
        <v>0</v>
      </c>
      <c r="L17" s="127">
        <f>COUNTIF(②選手情報入力!$I$11:$P$100,K17)</f>
        <v>0</v>
      </c>
      <c r="M17" s="115">
        <f>種目情報!E24</f>
        <v>0</v>
      </c>
      <c r="N17" s="127">
        <f>COUNTIF(②選手情報入力!$I$11:$P$100,M17)</f>
        <v>0</v>
      </c>
    </row>
    <row r="18" spans="1:14" ht="21" customHeight="1">
      <c r="A18" s="124"/>
      <c r="B18" s="157" t="s">
        <v>59</v>
      </c>
      <c r="C18" s="475">
        <f>IF(③リレー情報確認!F14=0,0,③リレー情報確認!F14)</f>
        <v>0</v>
      </c>
      <c r="D18" s="476"/>
      <c r="E18" s="126"/>
      <c r="F18" s="131" t="s">
        <v>59</v>
      </c>
      <c r="G18" s="132">
        <f>IF(③リレー情報確認!R14=0,0,③リレー情報確認!R14)</f>
        <v>0</v>
      </c>
      <c r="H18" s="124"/>
      <c r="K18" s="115">
        <f>種目情報!A30</f>
        <v>0</v>
      </c>
      <c r="L18" s="127">
        <f>COUNTIF(②選手情報入力!$I$11:$P$100,K18)</f>
        <v>0</v>
      </c>
      <c r="M18" s="115">
        <f>種目情報!E25</f>
        <v>0</v>
      </c>
      <c r="N18" s="127">
        <f>COUNTIF(②選手情報入力!$I$11:$P$100,M18)</f>
        <v>0</v>
      </c>
    </row>
    <row r="19" spans="1:14" ht="21" hidden="1" customHeight="1" thickBot="1">
      <c r="A19" s="124"/>
      <c r="B19" s="156" t="s">
        <v>60</v>
      </c>
      <c r="C19" s="473">
        <f>IF(③リレー情報確認!L14=0,0,③リレー情報確認!L14)</f>
        <v>0</v>
      </c>
      <c r="D19" s="474"/>
      <c r="E19" s="126"/>
      <c r="F19" s="133" t="s">
        <v>60</v>
      </c>
      <c r="G19" s="134">
        <f>IF(③リレー情報確認!X14=0,0,③リレー情報確認!X14)</f>
        <v>0</v>
      </c>
      <c r="H19" s="124"/>
      <c r="K19" s="115">
        <f>種目情報!A31</f>
        <v>0</v>
      </c>
      <c r="L19" s="127"/>
      <c r="N19" s="127"/>
    </row>
    <row r="20" spans="1:14" ht="21" customHeight="1" thickBot="1">
      <c r="A20" s="111"/>
      <c r="B20" s="450" t="s">
        <v>167</v>
      </c>
      <c r="C20" s="463"/>
      <c r="D20" s="154"/>
      <c r="E20" s="126"/>
      <c r="F20" s="450" t="s">
        <v>398</v>
      </c>
      <c r="G20" s="450"/>
      <c r="H20" s="111"/>
      <c r="K20" s="115">
        <f>種目情報!A33</f>
        <v>0</v>
      </c>
      <c r="L20" s="127">
        <f>COUNTIF(②選手情報入力!$I$11:$P$100,K20)</f>
        <v>0</v>
      </c>
      <c r="M20" s="115">
        <f>種目情報!E27</f>
        <v>0</v>
      </c>
      <c r="N20" s="127">
        <f>COUNTIF(②選手情報入力!$I$11:$P$100,M20)</f>
        <v>0</v>
      </c>
    </row>
    <row r="21" spans="1:14" ht="21" customHeight="1" thickBot="1">
      <c r="B21" s="135" t="s">
        <v>169</v>
      </c>
      <c r="C21" s="467">
        <f>②選手情報入力!F101</f>
        <v>0</v>
      </c>
      <c r="D21" s="468"/>
      <c r="E21" s="126"/>
      <c r="F21" s="182" t="s">
        <v>399</v>
      </c>
      <c r="G21" s="152">
        <f>C23*1000</f>
        <v>0</v>
      </c>
      <c r="H21" s="166"/>
      <c r="K21" s="115">
        <f>種目情報!A34</f>
        <v>0</v>
      </c>
    </row>
    <row r="22" spans="1:14" ht="21" customHeight="1" thickTop="1" thickBot="1">
      <c r="A22" s="111"/>
      <c r="B22" s="136" t="s">
        <v>170</v>
      </c>
      <c r="C22" s="471">
        <f>②選手情報入力!F102</f>
        <v>0</v>
      </c>
      <c r="D22" s="472"/>
      <c r="E22" s="126"/>
      <c r="F22" s="151" t="s">
        <v>210</v>
      </c>
      <c r="G22" s="196" t="str">
        <f>IF(②選手情報入力!F105=0,"",②選手情報入力!F105)</f>
        <v/>
      </c>
      <c r="H22" s="111"/>
      <c r="K22" s="115">
        <f>種目情報!A35</f>
        <v>0</v>
      </c>
    </row>
    <row r="23" spans="1:14" ht="21" customHeight="1" thickTop="1" thickBot="1">
      <c r="A23" s="111"/>
      <c r="B23" s="504" t="s">
        <v>397</v>
      </c>
      <c r="C23" s="171">
        <f>IF(①団体情報入力!D11="",0,①団体情報入力!D11)</f>
        <v>0</v>
      </c>
      <c r="D23" s="155" t="s">
        <v>173</v>
      </c>
      <c r="F23" s="174" t="s">
        <v>143</v>
      </c>
      <c r="H23" s="111"/>
    </row>
    <row r="24" spans="1:14" ht="21" customHeight="1" thickBot="1">
      <c r="A24" s="111"/>
      <c r="F24" s="462">
        <f ca="1">TODAY()</f>
        <v>42919</v>
      </c>
      <c r="G24" s="462"/>
      <c r="H24" s="111"/>
    </row>
    <row r="25" spans="1:14" ht="18.75" customHeight="1" thickBot="1">
      <c r="A25" s="111"/>
      <c r="B25" s="410" t="s">
        <v>202</v>
      </c>
      <c r="C25" s="411"/>
      <c r="D25" s="411"/>
      <c r="E25" s="412"/>
      <c r="F25" s="166"/>
      <c r="G25" s="166"/>
      <c r="H25" s="111"/>
    </row>
    <row r="26" spans="1:14" ht="18.75" customHeight="1">
      <c r="A26" s="139"/>
      <c r="B26" s="172" t="str">
        <f>IF(①団体情報入力!B13="","",①団体情報入力!B13)</f>
        <v/>
      </c>
      <c r="C26" s="469" t="str">
        <f>IF(①団体情報入力!F13="","",①団体情報入力!F13)</f>
        <v/>
      </c>
      <c r="D26" s="469"/>
      <c r="E26" s="470"/>
      <c r="H26" s="139"/>
    </row>
    <row r="27" spans="1:14" ht="18.75" customHeight="1" thickBot="1">
      <c r="A27" s="111"/>
      <c r="B27" s="173" t="str">
        <f>IF(①団体情報入力!B14="","",①団体情報入力!B14)</f>
        <v/>
      </c>
      <c r="C27" s="464" t="str">
        <f>IF(①団体情報入力!F14="","",①団体情報入力!F14)</f>
        <v/>
      </c>
      <c r="D27" s="465"/>
      <c r="E27" s="466"/>
      <c r="H27" s="111"/>
    </row>
    <row r="28" spans="1:14" ht="18.75" customHeight="1">
      <c r="A28" s="111"/>
      <c r="B28" s="166"/>
      <c r="C28" s="166"/>
      <c r="D28" s="166"/>
      <c r="E28" s="166"/>
      <c r="H28" s="111"/>
    </row>
    <row r="29" spans="1:14" ht="15">
      <c r="A29" s="111"/>
      <c r="B29" s="138"/>
      <c r="C29" s="84"/>
      <c r="D29" s="84"/>
      <c r="E29" s="137"/>
      <c r="H29" s="111"/>
    </row>
    <row r="30" spans="1:14" ht="14.25">
      <c r="A30" s="111"/>
      <c r="C30" s="124"/>
      <c r="D30" s="124"/>
      <c r="E30" s="137"/>
      <c r="F30" s="139"/>
      <c r="G30" s="139"/>
      <c r="H30" s="111"/>
    </row>
    <row r="31" spans="1:14" ht="14.25">
      <c r="A31" s="111"/>
      <c r="E31" s="137"/>
      <c r="H31" s="111"/>
    </row>
    <row r="32" spans="1:14" ht="14.25">
      <c r="A32" s="111"/>
      <c r="B32" s="137"/>
      <c r="C32" s="137"/>
      <c r="D32" s="137"/>
      <c r="E32" s="137"/>
      <c r="H32" s="111"/>
    </row>
    <row r="33" spans="1:8" ht="18.75">
      <c r="A33" s="111"/>
      <c r="B33" s="139"/>
      <c r="C33" s="139"/>
      <c r="D33" s="139"/>
      <c r="E33" s="139"/>
      <c r="F33" s="140"/>
      <c r="G33" s="140"/>
      <c r="H33" s="111"/>
    </row>
    <row r="34" spans="1:8" ht="14.25">
      <c r="A34" s="111"/>
      <c r="B34" s="137"/>
      <c r="C34" s="137"/>
      <c r="D34" s="137"/>
      <c r="E34" s="137"/>
      <c r="F34" s="142"/>
      <c r="G34" s="137"/>
      <c r="H34" s="111"/>
    </row>
    <row r="35" spans="1:8" ht="18.75">
      <c r="A35" s="111"/>
      <c r="B35" s="140"/>
      <c r="C35" s="140"/>
      <c r="D35" s="140"/>
      <c r="E35" s="140"/>
      <c r="F35" s="142"/>
      <c r="G35" s="137"/>
      <c r="H35" s="111"/>
    </row>
    <row r="36" spans="1:8" ht="18.75">
      <c r="A36" s="111"/>
      <c r="B36" s="140"/>
      <c r="C36" s="140"/>
      <c r="D36" s="140"/>
      <c r="E36" s="140"/>
      <c r="F36" s="142"/>
      <c r="G36" s="137"/>
      <c r="H36" s="111"/>
    </row>
    <row r="37" spans="1:8" ht="14.25">
      <c r="A37" s="111"/>
      <c r="B37" s="141"/>
      <c r="C37" s="137"/>
      <c r="D37" s="137"/>
      <c r="E37" s="137"/>
      <c r="F37" s="142"/>
      <c r="G37" s="137"/>
      <c r="H37" s="111"/>
    </row>
    <row r="38" spans="1:8" ht="14.25">
      <c r="B38" s="141"/>
      <c r="C38" s="137"/>
      <c r="D38" s="137"/>
      <c r="E38" s="137"/>
      <c r="F38" s="142"/>
      <c r="G38" s="137"/>
    </row>
    <row r="39" spans="1:8" ht="14.25">
      <c r="B39" s="141"/>
      <c r="C39" s="137"/>
      <c r="D39" s="137"/>
      <c r="E39" s="137"/>
      <c r="F39" s="142"/>
      <c r="G39" s="137"/>
    </row>
    <row r="40" spans="1:8" ht="14.25">
      <c r="B40" s="141"/>
      <c r="C40" s="137"/>
      <c r="D40" s="137"/>
      <c r="E40" s="137"/>
      <c r="F40" s="142"/>
      <c r="G40" s="137"/>
    </row>
    <row r="41" spans="1:8" ht="14.25">
      <c r="B41" s="141"/>
      <c r="C41" s="137"/>
      <c r="D41" s="137"/>
      <c r="E41" s="137"/>
      <c r="F41" s="142"/>
      <c r="G41" s="137"/>
    </row>
    <row r="42" spans="1:8" ht="14.25">
      <c r="B42" s="141"/>
      <c r="C42" s="137"/>
      <c r="D42" s="137"/>
      <c r="E42" s="137"/>
    </row>
    <row r="43" spans="1:8" ht="14.25">
      <c r="B43" s="141"/>
      <c r="C43" s="137"/>
      <c r="D43" s="137"/>
      <c r="E43" s="137"/>
    </row>
    <row r="44" spans="1:8" ht="14.25">
      <c r="B44" s="141"/>
      <c r="C44" s="137"/>
      <c r="D44" s="137"/>
      <c r="E44" s="137"/>
    </row>
  </sheetData>
  <sheetProtection sheet="1" objects="1" scenarios="1" selectLockedCells="1"/>
  <mergeCells count="27">
    <mergeCell ref="C16:D16"/>
    <mergeCell ref="B25:E25"/>
    <mergeCell ref="C22:D22"/>
    <mergeCell ref="C19:D19"/>
    <mergeCell ref="C18:D18"/>
    <mergeCell ref="C17:D17"/>
    <mergeCell ref="F24:G24"/>
    <mergeCell ref="B20:C20"/>
    <mergeCell ref="F20:G20"/>
    <mergeCell ref="C27:E27"/>
    <mergeCell ref="C21:D21"/>
    <mergeCell ref="C26:E26"/>
    <mergeCell ref="C13:D13"/>
    <mergeCell ref="C14:D14"/>
    <mergeCell ref="C15:D15"/>
    <mergeCell ref="A2:H2"/>
    <mergeCell ref="A4:H4"/>
    <mergeCell ref="B7:C7"/>
    <mergeCell ref="F7:G7"/>
    <mergeCell ref="A3:E3"/>
    <mergeCell ref="D6:G6"/>
    <mergeCell ref="C5:F5"/>
    <mergeCell ref="C8:D8"/>
    <mergeCell ref="C9:D9"/>
    <mergeCell ref="C10:D10"/>
    <mergeCell ref="C11:D11"/>
    <mergeCell ref="C12:D12"/>
  </mergeCells>
  <phoneticPr fontId="2"/>
  <dataValidations count="1">
    <dataValidation imeMode="off" allowBlank="1" showInputMessage="1" showErrorMessage="1" sqref="G1"/>
  </dataValidations>
  <printOptions horizontalCentered="1" verticalCentered="1"/>
  <pageMargins left="0.39370078740157483" right="0.39370078740157483" top="0.59055118110236227" bottom="0.59055118110236227" header="0.31496062992125984" footer="0.31496062992125984"/>
  <pageSetup paperSize="9" scale="89" orientation="portrait" horizontalDpi="4294967293" verticalDpi="0" r:id="rId1"/>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101"/>
  <sheetViews>
    <sheetView zoomScaleNormal="100" workbookViewId="0">
      <pane ySplit="11" topLeftCell="A12" activePane="bottomLeft" state="frozen"/>
      <selection activeCell="D100" sqref="C11:D100"/>
      <selection pane="bottomLeft" activeCell="D100" sqref="C11:D100"/>
    </sheetView>
  </sheetViews>
  <sheetFormatPr defaultColWidth="9" defaultRowHeight="13.5"/>
  <cols>
    <col min="1" max="1" width="3.625" style="48" bestFit="1" customWidth="1"/>
    <col min="2" max="2" width="6.875" style="94" customWidth="1"/>
    <col min="3" max="3" width="15" style="94" customWidth="1"/>
    <col min="4" max="5" width="3.75" style="94" customWidth="1"/>
    <col min="6" max="6" width="11" style="217" customWidth="1"/>
    <col min="7" max="7" width="9" style="218" customWidth="1"/>
    <col min="8" max="8" width="11" style="217" customWidth="1"/>
    <col min="9" max="9" width="9" style="218" customWidth="1"/>
    <col min="10" max="10" width="11" style="217" customWidth="1"/>
    <col min="11" max="11" width="9" style="218" customWidth="1"/>
    <col min="12" max="12" width="4.125" style="48" customWidth="1"/>
    <col min="13" max="13" width="4.125" style="48" hidden="1" customWidth="1"/>
    <col min="14" max="16384" width="9" style="48"/>
  </cols>
  <sheetData>
    <row r="1" spans="1:13" ht="18" thickBot="1">
      <c r="A1" s="28" t="s">
        <v>222</v>
      </c>
    </row>
    <row r="2" spans="1:13" ht="22.9" customHeight="1" thickBot="1">
      <c r="C2" s="219" t="s">
        <v>223</v>
      </c>
      <c r="D2" s="486" t="str">
        <f>注意事項!C3&amp;注意事項!F3</f>
        <v>2017年　名古屋市民スポーツ祭陸上競技大会</v>
      </c>
      <c r="E2" s="486"/>
      <c r="F2" s="486"/>
      <c r="G2" s="486"/>
      <c r="H2" s="487"/>
      <c r="I2" s="220" t="s">
        <v>128</v>
      </c>
      <c r="J2" s="498" t="str">
        <f>IF(①団体情報入力!D5="","",①団体情報入力!D5)</f>
        <v/>
      </c>
      <c r="K2" s="499"/>
    </row>
    <row r="3" spans="1:13" s="9" customFormat="1" ht="21.6" customHeight="1">
      <c r="B3" s="1"/>
      <c r="C3" s="5"/>
      <c r="D3" s="278"/>
      <c r="E3" s="278"/>
      <c r="F3" s="278"/>
      <c r="G3" s="278"/>
      <c r="H3" s="278"/>
      <c r="I3" s="279"/>
      <c r="J3" s="280"/>
      <c r="K3" s="281"/>
    </row>
    <row r="4" spans="1:13" s="9" customFormat="1" ht="18" customHeight="1">
      <c r="C4" s="2" t="s">
        <v>278</v>
      </c>
      <c r="D4" s="1"/>
      <c r="E4" s="282"/>
      <c r="F4" s="282"/>
      <c r="G4" s="283"/>
      <c r="H4" s="282"/>
      <c r="I4" s="283"/>
      <c r="J4" s="284"/>
      <c r="K4" s="280"/>
      <c r="L4" s="281"/>
    </row>
    <row r="5" spans="1:13" s="9" customFormat="1" ht="18" customHeight="1">
      <c r="C5" s="2"/>
      <c r="D5" s="1"/>
      <c r="E5" s="282"/>
      <c r="F5" s="282"/>
      <c r="G5" s="283"/>
      <c r="H5" s="282"/>
      <c r="I5" s="283"/>
      <c r="J5" s="284"/>
      <c r="K5" s="280"/>
      <c r="L5" s="281"/>
    </row>
    <row r="6" spans="1:13" s="9" customFormat="1" ht="18.75" customHeight="1">
      <c r="C6" s="496" t="s">
        <v>279</v>
      </c>
      <c r="D6" s="496"/>
      <c r="E6" s="496"/>
      <c r="F6" s="497" t="str">
        <f>IF(①団体情報入力!D7="","",①団体情報入力!D7)</f>
        <v/>
      </c>
      <c r="G6" s="497"/>
      <c r="H6" s="497"/>
      <c r="I6" s="497"/>
      <c r="J6" s="497"/>
      <c r="K6" s="285" t="s">
        <v>280</v>
      </c>
      <c r="L6" s="286"/>
      <c r="M6" s="285"/>
    </row>
    <row r="7" spans="1:13" s="9" customFormat="1" ht="18.75" customHeight="1" thickBot="1">
      <c r="B7" s="287"/>
      <c r="C7" s="287"/>
      <c r="D7" s="288"/>
      <c r="E7" s="288"/>
      <c r="F7" s="288"/>
      <c r="G7" s="288"/>
      <c r="H7" s="288"/>
      <c r="I7" s="285"/>
      <c r="J7" s="286"/>
      <c r="K7" s="285"/>
    </row>
    <row r="8" spans="1:13" ht="18.75" customHeight="1" thickBot="1">
      <c r="B8" s="479" t="s">
        <v>178</v>
      </c>
      <c r="C8" s="480"/>
      <c r="D8" s="481" t="str">
        <f>IF(①団体情報入力!D8="","",①団体情報入力!D8)</f>
        <v/>
      </c>
      <c r="E8" s="482"/>
      <c r="F8" s="483"/>
      <c r="G8" s="484" t="str">
        <f>IF(①団体情報入力!D9="","",①団体情報入力!D9)</f>
        <v/>
      </c>
      <c r="H8" s="485"/>
    </row>
    <row r="9" spans="1:13" s="221" customFormat="1" ht="12">
      <c r="B9" s="488" t="s">
        <v>137</v>
      </c>
      <c r="C9" s="222" t="s">
        <v>138</v>
      </c>
      <c r="D9" s="492">
        <f>②選手情報入力!F103</f>
        <v>0</v>
      </c>
      <c r="E9" s="493"/>
      <c r="F9" s="217"/>
      <c r="G9" s="490" t="s">
        <v>130</v>
      </c>
      <c r="H9" s="223" t="s">
        <v>114</v>
      </c>
      <c r="I9" s="224" t="str">
        <f>IF(③リレー情報確認!F8="","",③リレー情報確認!F8)</f>
        <v/>
      </c>
      <c r="J9" s="289"/>
      <c r="K9" s="290"/>
    </row>
    <row r="10" spans="1:13" s="221" customFormat="1" ht="12.75" thickBot="1">
      <c r="B10" s="489"/>
      <c r="C10" s="225" t="s">
        <v>139</v>
      </c>
      <c r="D10" s="494">
        <f>②選手情報入力!F104</f>
        <v>0</v>
      </c>
      <c r="E10" s="495"/>
      <c r="F10" s="217"/>
      <c r="G10" s="491"/>
      <c r="H10" s="226" t="s">
        <v>129</v>
      </c>
      <c r="I10" s="227" t="str">
        <f>IF(③リレー情報確認!R8="","",③リレー情報確認!R8)</f>
        <v/>
      </c>
      <c r="J10" s="291"/>
      <c r="K10" s="292"/>
    </row>
    <row r="11" spans="1:13" s="221" customFormat="1" ht="16.5" customHeight="1">
      <c r="A11" s="228"/>
      <c r="B11" s="229" t="s">
        <v>131</v>
      </c>
      <c r="C11" s="229" t="s">
        <v>132</v>
      </c>
      <c r="D11" s="229" t="s">
        <v>133</v>
      </c>
      <c r="E11" s="230" t="s">
        <v>234</v>
      </c>
      <c r="F11" s="230" t="s">
        <v>41</v>
      </c>
      <c r="G11" s="230" t="s">
        <v>42</v>
      </c>
      <c r="H11" s="293"/>
      <c r="I11" s="293"/>
      <c r="J11" s="293"/>
      <c r="K11" s="293"/>
      <c r="L11" s="229" t="s">
        <v>282</v>
      </c>
      <c r="M11" s="231" t="s">
        <v>134</v>
      </c>
    </row>
    <row r="12" spans="1:13" s="221" customFormat="1" ht="18" customHeight="1">
      <c r="A12" s="232">
        <v>1</v>
      </c>
      <c r="B12" s="233" t="str">
        <f>IF(②選手情報入力!B11="","",②選手情報入力!B11)</f>
        <v/>
      </c>
      <c r="C12" s="233" t="str">
        <f>IF(②選手情報入力!C11="","",②選手情報入力!C11)</f>
        <v/>
      </c>
      <c r="D12" s="234" t="str">
        <f>IF(②選手情報入力!F11="","",②選手情報入力!F11)</f>
        <v/>
      </c>
      <c r="E12" s="234" t="str">
        <f>IF(②選手情報入力!G11="","",②選手情報入力!G11)</f>
        <v/>
      </c>
      <c r="F12" s="235" t="str">
        <f>IF(②選手情報入力!I11="","",IF(②選手情報入力!H11="",②選手情報入力!I11,②選手情報入力!H11&amp;②選手情報入力!I11))</f>
        <v/>
      </c>
      <c r="G12" s="233" t="str">
        <f>IF(②選手情報入力!J11="","",②選手情報入力!J11)</f>
        <v/>
      </c>
      <c r="H12" s="294"/>
      <c r="I12" s="295"/>
      <c r="J12" s="294"/>
      <c r="K12" s="295"/>
      <c r="L12" s="234" t="str">
        <f>IF(②選手情報入力!Q11="","",②選手情報入力!Q11)</f>
        <v/>
      </c>
      <c r="M12" s="236" t="str">
        <f>IF(②選手情報入力!T11="","",②選手情報入力!T11)</f>
        <v/>
      </c>
    </row>
    <row r="13" spans="1:13" s="221" customFormat="1" ht="18" customHeight="1">
      <c r="A13" s="237">
        <v>2</v>
      </c>
      <c r="B13" s="238" t="str">
        <f>IF(②選手情報入力!B12="","",②選手情報入力!B12)</f>
        <v/>
      </c>
      <c r="C13" s="238" t="str">
        <f>IF(②選手情報入力!C12="","",②選手情報入力!C12)</f>
        <v/>
      </c>
      <c r="D13" s="239" t="str">
        <f>IF(②選手情報入力!F12="","",②選手情報入力!F12)</f>
        <v/>
      </c>
      <c r="E13" s="239" t="str">
        <f>IF(②選手情報入力!G12="","",②選手情報入力!G12)</f>
        <v/>
      </c>
      <c r="F13" s="240" t="str">
        <f>IF(②選手情報入力!I12="","",IF(②選手情報入力!H12="",②選手情報入力!I12,②選手情報入力!H12&amp;②選手情報入力!I12))</f>
        <v/>
      </c>
      <c r="G13" s="238" t="str">
        <f>IF(②選手情報入力!J12="","",②選手情報入力!J12)</f>
        <v/>
      </c>
      <c r="H13" s="296"/>
      <c r="I13" s="297"/>
      <c r="J13" s="296"/>
      <c r="K13" s="297"/>
      <c r="L13" s="239" t="str">
        <f>IF(②選手情報入力!Q12="","",②選手情報入力!Q12)</f>
        <v/>
      </c>
      <c r="M13" s="241" t="str">
        <f>IF(②選手情報入力!T12="","",②選手情報入力!T12)</f>
        <v/>
      </c>
    </row>
    <row r="14" spans="1:13" s="221" customFormat="1" ht="18" customHeight="1">
      <c r="A14" s="237">
        <v>3</v>
      </c>
      <c r="B14" s="238" t="str">
        <f>IF(②選手情報入力!B13="","",②選手情報入力!B13)</f>
        <v/>
      </c>
      <c r="C14" s="238" t="str">
        <f>IF(②選手情報入力!C13="","",②選手情報入力!C13)</f>
        <v/>
      </c>
      <c r="D14" s="239" t="str">
        <f>IF(②選手情報入力!F13="","",②選手情報入力!F13)</f>
        <v/>
      </c>
      <c r="E14" s="239" t="str">
        <f>IF(②選手情報入力!G13="","",②選手情報入力!G13)</f>
        <v/>
      </c>
      <c r="F14" s="240" t="str">
        <f>IF(②選手情報入力!I13="","",IF(②選手情報入力!H13="",②選手情報入力!I13,②選手情報入力!H13&amp;②選手情報入力!I13))</f>
        <v/>
      </c>
      <c r="G14" s="238" t="str">
        <f>IF(②選手情報入力!J13="","",②選手情報入力!J13)</f>
        <v/>
      </c>
      <c r="H14" s="296"/>
      <c r="I14" s="297"/>
      <c r="J14" s="296"/>
      <c r="K14" s="297"/>
      <c r="L14" s="239" t="str">
        <f>IF(②選手情報入力!Q13="","",②選手情報入力!Q13)</f>
        <v/>
      </c>
      <c r="M14" s="241" t="str">
        <f>IF(②選手情報入力!T13="","",②選手情報入力!T13)</f>
        <v/>
      </c>
    </row>
    <row r="15" spans="1:13" s="221" customFormat="1" ht="18" customHeight="1">
      <c r="A15" s="237">
        <v>4</v>
      </c>
      <c r="B15" s="238" t="str">
        <f>IF(②選手情報入力!B14="","",②選手情報入力!B14)</f>
        <v/>
      </c>
      <c r="C15" s="238" t="str">
        <f>IF(②選手情報入力!C14="","",②選手情報入力!C14)</f>
        <v/>
      </c>
      <c r="D15" s="239" t="str">
        <f>IF(②選手情報入力!F14="","",②選手情報入力!F14)</f>
        <v/>
      </c>
      <c r="E15" s="239" t="str">
        <f>IF(②選手情報入力!G14="","",②選手情報入力!G14)</f>
        <v/>
      </c>
      <c r="F15" s="240" t="str">
        <f>IF(②選手情報入力!I14="","",IF(②選手情報入力!H14="",②選手情報入力!I14,②選手情報入力!H14&amp;②選手情報入力!I14))</f>
        <v/>
      </c>
      <c r="G15" s="238" t="str">
        <f>IF(②選手情報入力!J14="","",②選手情報入力!J14)</f>
        <v/>
      </c>
      <c r="H15" s="296"/>
      <c r="I15" s="297"/>
      <c r="J15" s="296"/>
      <c r="K15" s="297"/>
      <c r="L15" s="239" t="str">
        <f>IF(②選手情報入力!Q14="","",②選手情報入力!Q14)</f>
        <v/>
      </c>
      <c r="M15" s="241" t="str">
        <f>IF(②選手情報入力!T14="","",②選手情報入力!T14)</f>
        <v/>
      </c>
    </row>
    <row r="16" spans="1:13" s="221" customFormat="1" ht="18" customHeight="1">
      <c r="A16" s="242">
        <v>5</v>
      </c>
      <c r="B16" s="243" t="str">
        <f>IF(②選手情報入力!B15="","",②選手情報入力!B15)</f>
        <v/>
      </c>
      <c r="C16" s="243" t="str">
        <f>IF(②選手情報入力!C15="","",②選手情報入力!C15)</f>
        <v/>
      </c>
      <c r="D16" s="244" t="str">
        <f>IF(②選手情報入力!F15="","",②選手情報入力!F15)</f>
        <v/>
      </c>
      <c r="E16" s="244" t="str">
        <f>IF(②選手情報入力!G15="","",②選手情報入力!G15)</f>
        <v/>
      </c>
      <c r="F16" s="245" t="str">
        <f>IF(②選手情報入力!I15="","",IF(②選手情報入力!H15="",②選手情報入力!I15,②選手情報入力!H15&amp;②選手情報入力!I15))</f>
        <v/>
      </c>
      <c r="G16" s="243" t="str">
        <f>IF(②選手情報入力!J15="","",②選手情報入力!J15)</f>
        <v/>
      </c>
      <c r="H16" s="298"/>
      <c r="I16" s="299"/>
      <c r="J16" s="298"/>
      <c r="K16" s="299"/>
      <c r="L16" s="244" t="str">
        <f>IF(②選手情報入力!Q15="","",②選手情報入力!Q15)</f>
        <v/>
      </c>
      <c r="M16" s="246" t="str">
        <f>IF(②選手情報入力!T15="","",②選手情報入力!T15)</f>
        <v/>
      </c>
    </row>
    <row r="17" spans="1:13" s="221" customFormat="1" ht="18" customHeight="1">
      <c r="A17" s="232">
        <v>6</v>
      </c>
      <c r="B17" s="233" t="str">
        <f>IF(②選手情報入力!B16="","",②選手情報入力!B16)</f>
        <v/>
      </c>
      <c r="C17" s="233" t="str">
        <f>IF(②選手情報入力!C16="","",②選手情報入力!C16)</f>
        <v/>
      </c>
      <c r="D17" s="234" t="str">
        <f>IF(②選手情報入力!F16="","",②選手情報入力!F16)</f>
        <v/>
      </c>
      <c r="E17" s="234" t="str">
        <f>IF(②選手情報入力!G16="","",②選手情報入力!G16)</f>
        <v/>
      </c>
      <c r="F17" s="235" t="str">
        <f>IF(②選手情報入力!I16="","",IF(②選手情報入力!H16="",②選手情報入力!I16,②選手情報入力!H16&amp;②選手情報入力!I16))</f>
        <v/>
      </c>
      <c r="G17" s="233" t="str">
        <f>IF(②選手情報入力!J16="","",②選手情報入力!J16)</f>
        <v/>
      </c>
      <c r="H17" s="294"/>
      <c r="I17" s="295"/>
      <c r="J17" s="294"/>
      <c r="K17" s="295"/>
      <c r="L17" s="234" t="str">
        <f>IF(②選手情報入力!Q16="","",②選手情報入力!Q16)</f>
        <v/>
      </c>
      <c r="M17" s="236" t="str">
        <f>IF(②選手情報入力!T16="","",②選手情報入力!T16)</f>
        <v/>
      </c>
    </row>
    <row r="18" spans="1:13" s="221" customFormat="1" ht="18" customHeight="1">
      <c r="A18" s="237">
        <v>7</v>
      </c>
      <c r="B18" s="238" t="str">
        <f>IF(②選手情報入力!B17="","",②選手情報入力!B17)</f>
        <v/>
      </c>
      <c r="C18" s="238" t="str">
        <f>IF(②選手情報入力!C17="","",②選手情報入力!C17)</f>
        <v/>
      </c>
      <c r="D18" s="239" t="str">
        <f>IF(②選手情報入力!F17="","",②選手情報入力!F17)</f>
        <v/>
      </c>
      <c r="E18" s="239" t="str">
        <f>IF(②選手情報入力!G17="","",②選手情報入力!G17)</f>
        <v/>
      </c>
      <c r="F18" s="240" t="str">
        <f>IF(②選手情報入力!I17="","",IF(②選手情報入力!H17="",②選手情報入力!I17,②選手情報入力!H17&amp;②選手情報入力!I17))</f>
        <v/>
      </c>
      <c r="G18" s="238" t="str">
        <f>IF(②選手情報入力!J17="","",②選手情報入力!J17)</f>
        <v/>
      </c>
      <c r="H18" s="296"/>
      <c r="I18" s="297"/>
      <c r="J18" s="296"/>
      <c r="K18" s="297"/>
      <c r="L18" s="239" t="str">
        <f>IF(②選手情報入力!Q17="","",②選手情報入力!Q17)</f>
        <v/>
      </c>
      <c r="M18" s="241" t="str">
        <f>IF(②選手情報入力!T17="","",②選手情報入力!T17)</f>
        <v/>
      </c>
    </row>
    <row r="19" spans="1:13" s="221" customFormat="1" ht="18" customHeight="1">
      <c r="A19" s="237">
        <v>8</v>
      </c>
      <c r="B19" s="238" t="str">
        <f>IF(②選手情報入力!B18="","",②選手情報入力!B18)</f>
        <v/>
      </c>
      <c r="C19" s="238" t="str">
        <f>IF(②選手情報入力!C18="","",②選手情報入力!C18)</f>
        <v/>
      </c>
      <c r="D19" s="239" t="str">
        <f>IF(②選手情報入力!F18="","",②選手情報入力!F18)</f>
        <v/>
      </c>
      <c r="E19" s="239" t="str">
        <f>IF(②選手情報入力!G18="","",②選手情報入力!G18)</f>
        <v/>
      </c>
      <c r="F19" s="240" t="str">
        <f>IF(②選手情報入力!I18="","",IF(②選手情報入力!H18="",②選手情報入力!I18,②選手情報入力!H18&amp;②選手情報入力!I18))</f>
        <v/>
      </c>
      <c r="G19" s="238" t="str">
        <f>IF(②選手情報入力!J18="","",②選手情報入力!J18)</f>
        <v/>
      </c>
      <c r="H19" s="296"/>
      <c r="I19" s="297"/>
      <c r="J19" s="296"/>
      <c r="K19" s="297"/>
      <c r="L19" s="239" t="str">
        <f>IF(②選手情報入力!Q18="","",②選手情報入力!Q18)</f>
        <v/>
      </c>
      <c r="M19" s="241" t="str">
        <f>IF(②選手情報入力!T18="","",②選手情報入力!T18)</f>
        <v/>
      </c>
    </row>
    <row r="20" spans="1:13" s="221" customFormat="1" ht="18" customHeight="1">
      <c r="A20" s="237">
        <v>9</v>
      </c>
      <c r="B20" s="238" t="str">
        <f>IF(②選手情報入力!B19="","",②選手情報入力!B19)</f>
        <v/>
      </c>
      <c r="C20" s="238" t="str">
        <f>IF(②選手情報入力!C19="","",②選手情報入力!C19)</f>
        <v/>
      </c>
      <c r="D20" s="239" t="str">
        <f>IF(②選手情報入力!F19="","",②選手情報入力!F19)</f>
        <v/>
      </c>
      <c r="E20" s="239" t="str">
        <f>IF(②選手情報入力!G19="","",②選手情報入力!G19)</f>
        <v/>
      </c>
      <c r="F20" s="240" t="str">
        <f>IF(②選手情報入力!I19="","",IF(②選手情報入力!H19="",②選手情報入力!I19,②選手情報入力!H19&amp;②選手情報入力!I19))</f>
        <v/>
      </c>
      <c r="G20" s="238" t="str">
        <f>IF(②選手情報入力!J19="","",②選手情報入力!J19)</f>
        <v/>
      </c>
      <c r="H20" s="296"/>
      <c r="I20" s="297"/>
      <c r="J20" s="296"/>
      <c r="K20" s="297"/>
      <c r="L20" s="239" t="str">
        <f>IF(②選手情報入力!Q19="","",②選手情報入力!Q19)</f>
        <v/>
      </c>
      <c r="M20" s="241" t="str">
        <f>IF(②選手情報入力!T19="","",②選手情報入力!T19)</f>
        <v/>
      </c>
    </row>
    <row r="21" spans="1:13" s="221" customFormat="1" ht="18" customHeight="1">
      <c r="A21" s="247">
        <v>10</v>
      </c>
      <c r="B21" s="248" t="str">
        <f>IF(②選手情報入力!B20="","",②選手情報入力!B20)</f>
        <v/>
      </c>
      <c r="C21" s="248" t="str">
        <f>IF(②選手情報入力!C20="","",②選手情報入力!C20)</f>
        <v/>
      </c>
      <c r="D21" s="249" t="str">
        <f>IF(②選手情報入力!F20="","",②選手情報入力!F20)</f>
        <v/>
      </c>
      <c r="E21" s="249" t="str">
        <f>IF(②選手情報入力!G20="","",②選手情報入力!G20)</f>
        <v/>
      </c>
      <c r="F21" s="250" t="str">
        <f>IF(②選手情報入力!I20="","",IF(②選手情報入力!H20="",②選手情報入力!I20,②選手情報入力!H20&amp;②選手情報入力!I20))</f>
        <v/>
      </c>
      <c r="G21" s="248" t="str">
        <f>IF(②選手情報入力!J20="","",②選手情報入力!J20)</f>
        <v/>
      </c>
      <c r="H21" s="300"/>
      <c r="I21" s="301"/>
      <c r="J21" s="300"/>
      <c r="K21" s="301"/>
      <c r="L21" s="249" t="str">
        <f>IF(②選手情報入力!Q20="","",②選手情報入力!Q20)</f>
        <v/>
      </c>
      <c r="M21" s="251" t="str">
        <f>IF(②選手情報入力!T20="","",②選手情報入力!T20)</f>
        <v/>
      </c>
    </row>
    <row r="22" spans="1:13" s="221" customFormat="1" ht="18" customHeight="1">
      <c r="A22" s="252">
        <v>11</v>
      </c>
      <c r="B22" s="253" t="str">
        <f>IF(②選手情報入力!B21="","",②選手情報入力!B21)</f>
        <v/>
      </c>
      <c r="C22" s="253" t="str">
        <f>IF(②選手情報入力!C21="","",②選手情報入力!C21)</f>
        <v/>
      </c>
      <c r="D22" s="254" t="str">
        <f>IF(②選手情報入力!F21="","",②選手情報入力!F21)</f>
        <v/>
      </c>
      <c r="E22" s="254" t="str">
        <f>IF(②選手情報入力!G21="","",②選手情報入力!G21)</f>
        <v/>
      </c>
      <c r="F22" s="255" t="str">
        <f>IF(②選手情報入力!I21="","",IF(②選手情報入力!H21="",②選手情報入力!I21,②選手情報入力!H21&amp;②選手情報入力!I21))</f>
        <v/>
      </c>
      <c r="G22" s="253" t="str">
        <f>IF(②選手情報入力!J21="","",②選手情報入力!J21)</f>
        <v/>
      </c>
      <c r="H22" s="302"/>
      <c r="I22" s="303"/>
      <c r="J22" s="302"/>
      <c r="K22" s="303"/>
      <c r="L22" s="254" t="str">
        <f>IF(②選手情報入力!Q21="","",②選手情報入力!Q21)</f>
        <v/>
      </c>
      <c r="M22" s="256" t="str">
        <f>IF(②選手情報入力!T21="","",②選手情報入力!T21)</f>
        <v/>
      </c>
    </row>
    <row r="23" spans="1:13" s="221" customFormat="1" ht="18" customHeight="1">
      <c r="A23" s="237">
        <v>12</v>
      </c>
      <c r="B23" s="238" t="str">
        <f>IF(②選手情報入力!B22="","",②選手情報入力!B22)</f>
        <v/>
      </c>
      <c r="C23" s="238" t="str">
        <f>IF(②選手情報入力!C22="","",②選手情報入力!C22)</f>
        <v/>
      </c>
      <c r="D23" s="239" t="str">
        <f>IF(②選手情報入力!F22="","",②選手情報入力!F22)</f>
        <v/>
      </c>
      <c r="E23" s="239" t="str">
        <f>IF(②選手情報入力!G22="","",②選手情報入力!G22)</f>
        <v/>
      </c>
      <c r="F23" s="240" t="str">
        <f>IF(②選手情報入力!I22="","",IF(②選手情報入力!H22="",②選手情報入力!I22,②選手情報入力!H22&amp;②選手情報入力!I22))</f>
        <v/>
      </c>
      <c r="G23" s="238" t="str">
        <f>IF(②選手情報入力!J22="","",②選手情報入力!J22)</f>
        <v/>
      </c>
      <c r="H23" s="296"/>
      <c r="I23" s="297"/>
      <c r="J23" s="296"/>
      <c r="K23" s="297"/>
      <c r="L23" s="239" t="str">
        <f>IF(②選手情報入力!Q22="","",②選手情報入力!Q22)</f>
        <v/>
      </c>
      <c r="M23" s="241" t="str">
        <f>IF(②選手情報入力!T22="","",②選手情報入力!T22)</f>
        <v/>
      </c>
    </row>
    <row r="24" spans="1:13" s="221" customFormat="1" ht="18" customHeight="1">
      <c r="A24" s="237">
        <v>13</v>
      </c>
      <c r="B24" s="238" t="str">
        <f>IF(②選手情報入力!B23="","",②選手情報入力!B23)</f>
        <v/>
      </c>
      <c r="C24" s="238" t="str">
        <f>IF(②選手情報入力!C23="","",②選手情報入力!C23)</f>
        <v/>
      </c>
      <c r="D24" s="239" t="str">
        <f>IF(②選手情報入力!F23="","",②選手情報入力!F23)</f>
        <v/>
      </c>
      <c r="E24" s="239" t="str">
        <f>IF(②選手情報入力!G23="","",②選手情報入力!G23)</f>
        <v/>
      </c>
      <c r="F24" s="240" t="str">
        <f>IF(②選手情報入力!I23="","",IF(②選手情報入力!H23="",②選手情報入力!I23,②選手情報入力!H23&amp;②選手情報入力!I23))</f>
        <v/>
      </c>
      <c r="G24" s="238" t="str">
        <f>IF(②選手情報入力!J23="","",②選手情報入力!J23)</f>
        <v/>
      </c>
      <c r="H24" s="296"/>
      <c r="I24" s="297"/>
      <c r="J24" s="296"/>
      <c r="K24" s="297"/>
      <c r="L24" s="239" t="str">
        <f>IF(②選手情報入力!Q23="","",②選手情報入力!Q23)</f>
        <v/>
      </c>
      <c r="M24" s="241" t="str">
        <f>IF(②選手情報入力!T23="","",②選手情報入力!T23)</f>
        <v/>
      </c>
    </row>
    <row r="25" spans="1:13" s="221" customFormat="1" ht="18" customHeight="1">
      <c r="A25" s="237">
        <v>14</v>
      </c>
      <c r="B25" s="238" t="str">
        <f>IF(②選手情報入力!B24="","",②選手情報入力!B24)</f>
        <v/>
      </c>
      <c r="C25" s="238" t="str">
        <f>IF(②選手情報入力!C24="","",②選手情報入力!C24)</f>
        <v/>
      </c>
      <c r="D25" s="239" t="str">
        <f>IF(②選手情報入力!F24="","",②選手情報入力!F24)</f>
        <v/>
      </c>
      <c r="E25" s="239" t="str">
        <f>IF(②選手情報入力!G24="","",②選手情報入力!G24)</f>
        <v/>
      </c>
      <c r="F25" s="240" t="str">
        <f>IF(②選手情報入力!I24="","",IF(②選手情報入力!H24="",②選手情報入力!I24,②選手情報入力!H24&amp;②選手情報入力!I24))</f>
        <v/>
      </c>
      <c r="G25" s="238" t="str">
        <f>IF(②選手情報入力!J24="","",②選手情報入力!J24)</f>
        <v/>
      </c>
      <c r="H25" s="296"/>
      <c r="I25" s="297"/>
      <c r="J25" s="296"/>
      <c r="K25" s="297"/>
      <c r="L25" s="239" t="str">
        <f>IF(②選手情報入力!Q24="","",②選手情報入力!Q24)</f>
        <v/>
      </c>
      <c r="M25" s="241" t="str">
        <f>IF(②選手情報入力!T24="","",②選手情報入力!T24)</f>
        <v/>
      </c>
    </row>
    <row r="26" spans="1:13" s="221" customFormat="1" ht="18" customHeight="1">
      <c r="A26" s="242">
        <v>15</v>
      </c>
      <c r="B26" s="243" t="str">
        <f>IF(②選手情報入力!B25="","",②選手情報入力!B25)</f>
        <v/>
      </c>
      <c r="C26" s="243" t="str">
        <f>IF(②選手情報入力!C25="","",②選手情報入力!C25)</f>
        <v/>
      </c>
      <c r="D26" s="244" t="str">
        <f>IF(②選手情報入力!F25="","",②選手情報入力!F25)</f>
        <v/>
      </c>
      <c r="E26" s="244" t="str">
        <f>IF(②選手情報入力!G25="","",②選手情報入力!G25)</f>
        <v/>
      </c>
      <c r="F26" s="245" t="str">
        <f>IF(②選手情報入力!I25="","",IF(②選手情報入力!H25="",②選手情報入力!I25,②選手情報入力!H25&amp;②選手情報入力!I25))</f>
        <v/>
      </c>
      <c r="G26" s="243" t="str">
        <f>IF(②選手情報入力!J25="","",②選手情報入力!J25)</f>
        <v/>
      </c>
      <c r="H26" s="298"/>
      <c r="I26" s="299"/>
      <c r="J26" s="298"/>
      <c r="K26" s="299"/>
      <c r="L26" s="244" t="str">
        <f>IF(②選手情報入力!Q25="","",②選手情報入力!Q25)</f>
        <v/>
      </c>
      <c r="M26" s="246" t="str">
        <f>IF(②選手情報入力!T25="","",②選手情報入力!T25)</f>
        <v/>
      </c>
    </row>
    <row r="27" spans="1:13" s="221" customFormat="1" ht="18" customHeight="1">
      <c r="A27" s="232">
        <v>16</v>
      </c>
      <c r="B27" s="233" t="str">
        <f>IF(②選手情報入力!B26="","",②選手情報入力!B26)</f>
        <v/>
      </c>
      <c r="C27" s="233" t="str">
        <f>IF(②選手情報入力!C26="","",②選手情報入力!C26)</f>
        <v/>
      </c>
      <c r="D27" s="234" t="str">
        <f>IF(②選手情報入力!F26="","",②選手情報入力!F26)</f>
        <v/>
      </c>
      <c r="E27" s="234" t="str">
        <f>IF(②選手情報入力!G26="","",②選手情報入力!G26)</f>
        <v/>
      </c>
      <c r="F27" s="235" t="str">
        <f>IF(②選手情報入力!I26="","",IF(②選手情報入力!H26="",②選手情報入力!I26,②選手情報入力!H26&amp;②選手情報入力!I26))</f>
        <v/>
      </c>
      <c r="G27" s="233" t="str">
        <f>IF(②選手情報入力!J26="","",②選手情報入力!J26)</f>
        <v/>
      </c>
      <c r="H27" s="294"/>
      <c r="I27" s="295"/>
      <c r="J27" s="294"/>
      <c r="K27" s="295"/>
      <c r="L27" s="234" t="str">
        <f>IF(②選手情報入力!Q26="","",②選手情報入力!Q26)</f>
        <v/>
      </c>
      <c r="M27" s="236" t="str">
        <f>IF(②選手情報入力!T26="","",②選手情報入力!T26)</f>
        <v/>
      </c>
    </row>
    <row r="28" spans="1:13" s="221" customFormat="1" ht="18" customHeight="1">
      <c r="A28" s="237">
        <v>17</v>
      </c>
      <c r="B28" s="238" t="str">
        <f>IF(②選手情報入力!B27="","",②選手情報入力!B27)</f>
        <v/>
      </c>
      <c r="C28" s="238" t="str">
        <f>IF(②選手情報入力!C27="","",②選手情報入力!C27)</f>
        <v/>
      </c>
      <c r="D28" s="239" t="str">
        <f>IF(②選手情報入力!F27="","",②選手情報入力!F27)</f>
        <v/>
      </c>
      <c r="E28" s="239" t="str">
        <f>IF(②選手情報入力!G27="","",②選手情報入力!G27)</f>
        <v/>
      </c>
      <c r="F28" s="240" t="str">
        <f>IF(②選手情報入力!I27="","",IF(②選手情報入力!H27="",②選手情報入力!I27,②選手情報入力!H27&amp;②選手情報入力!I27))</f>
        <v/>
      </c>
      <c r="G28" s="238" t="str">
        <f>IF(②選手情報入力!J27="","",②選手情報入力!J27)</f>
        <v/>
      </c>
      <c r="H28" s="296"/>
      <c r="I28" s="297"/>
      <c r="J28" s="296"/>
      <c r="K28" s="297"/>
      <c r="L28" s="239" t="str">
        <f>IF(②選手情報入力!Q27="","",②選手情報入力!Q27)</f>
        <v/>
      </c>
      <c r="M28" s="241" t="str">
        <f>IF(②選手情報入力!T27="","",②選手情報入力!T27)</f>
        <v/>
      </c>
    </row>
    <row r="29" spans="1:13" s="221" customFormat="1" ht="18" customHeight="1">
      <c r="A29" s="237">
        <v>18</v>
      </c>
      <c r="B29" s="238" t="str">
        <f>IF(②選手情報入力!B28="","",②選手情報入力!B28)</f>
        <v/>
      </c>
      <c r="C29" s="238" t="str">
        <f>IF(②選手情報入力!C28="","",②選手情報入力!C28)</f>
        <v/>
      </c>
      <c r="D29" s="239" t="str">
        <f>IF(②選手情報入力!F28="","",②選手情報入力!F28)</f>
        <v/>
      </c>
      <c r="E29" s="239" t="str">
        <f>IF(②選手情報入力!G28="","",②選手情報入力!G28)</f>
        <v/>
      </c>
      <c r="F29" s="240" t="str">
        <f>IF(②選手情報入力!I28="","",IF(②選手情報入力!H28="",②選手情報入力!I28,②選手情報入力!H28&amp;②選手情報入力!I28))</f>
        <v/>
      </c>
      <c r="G29" s="238" t="str">
        <f>IF(②選手情報入力!J28="","",②選手情報入力!J28)</f>
        <v/>
      </c>
      <c r="H29" s="296"/>
      <c r="I29" s="297"/>
      <c r="J29" s="296"/>
      <c r="K29" s="297"/>
      <c r="L29" s="239" t="str">
        <f>IF(②選手情報入力!Q28="","",②選手情報入力!Q28)</f>
        <v/>
      </c>
      <c r="M29" s="241" t="str">
        <f>IF(②選手情報入力!T28="","",②選手情報入力!T28)</f>
        <v/>
      </c>
    </row>
    <row r="30" spans="1:13" s="221" customFormat="1" ht="18" customHeight="1">
      <c r="A30" s="237">
        <v>19</v>
      </c>
      <c r="B30" s="238" t="str">
        <f>IF(②選手情報入力!B29="","",②選手情報入力!B29)</f>
        <v/>
      </c>
      <c r="C30" s="238" t="str">
        <f>IF(②選手情報入力!C29="","",②選手情報入力!C29)</f>
        <v/>
      </c>
      <c r="D30" s="239" t="str">
        <f>IF(②選手情報入力!F29="","",②選手情報入力!F29)</f>
        <v/>
      </c>
      <c r="E30" s="239" t="str">
        <f>IF(②選手情報入力!G29="","",②選手情報入力!G29)</f>
        <v/>
      </c>
      <c r="F30" s="240" t="str">
        <f>IF(②選手情報入力!I29="","",IF(②選手情報入力!H29="",②選手情報入力!I29,②選手情報入力!H29&amp;②選手情報入力!I29))</f>
        <v/>
      </c>
      <c r="G30" s="238" t="str">
        <f>IF(②選手情報入力!J29="","",②選手情報入力!J29)</f>
        <v/>
      </c>
      <c r="H30" s="296"/>
      <c r="I30" s="297"/>
      <c r="J30" s="296"/>
      <c r="K30" s="297"/>
      <c r="L30" s="239" t="str">
        <f>IF(②選手情報入力!Q29="","",②選手情報入力!Q29)</f>
        <v/>
      </c>
      <c r="M30" s="241" t="str">
        <f>IF(②選手情報入力!T29="","",②選手情報入力!T29)</f>
        <v/>
      </c>
    </row>
    <row r="31" spans="1:13" s="221" customFormat="1" ht="18" customHeight="1">
      <c r="A31" s="247">
        <v>20</v>
      </c>
      <c r="B31" s="248" t="str">
        <f>IF(②選手情報入力!B30="","",②選手情報入力!B30)</f>
        <v/>
      </c>
      <c r="C31" s="248" t="str">
        <f>IF(②選手情報入力!C30="","",②選手情報入力!C30)</f>
        <v/>
      </c>
      <c r="D31" s="249" t="str">
        <f>IF(②選手情報入力!F30="","",②選手情報入力!F30)</f>
        <v/>
      </c>
      <c r="E31" s="249" t="str">
        <f>IF(②選手情報入力!G30="","",②選手情報入力!G30)</f>
        <v/>
      </c>
      <c r="F31" s="250" t="str">
        <f>IF(②選手情報入力!I30="","",IF(②選手情報入力!H30="",②選手情報入力!I30,②選手情報入力!H30&amp;②選手情報入力!I30))</f>
        <v/>
      </c>
      <c r="G31" s="248" t="str">
        <f>IF(②選手情報入力!J30="","",②選手情報入力!J30)</f>
        <v/>
      </c>
      <c r="H31" s="300"/>
      <c r="I31" s="301"/>
      <c r="J31" s="300"/>
      <c r="K31" s="301"/>
      <c r="L31" s="249" t="str">
        <f>IF(②選手情報入力!Q30="","",②選手情報入力!Q30)</f>
        <v/>
      </c>
      <c r="M31" s="251" t="str">
        <f>IF(②選手情報入力!T30="","",②選手情報入力!T30)</f>
        <v/>
      </c>
    </row>
    <row r="32" spans="1:13" s="221" customFormat="1" ht="18" customHeight="1">
      <c r="A32" s="252">
        <v>21</v>
      </c>
      <c r="B32" s="253" t="str">
        <f>IF(②選手情報入力!B31="","",②選手情報入力!B31)</f>
        <v/>
      </c>
      <c r="C32" s="253" t="str">
        <f>IF(②選手情報入力!C31="","",②選手情報入力!C31)</f>
        <v/>
      </c>
      <c r="D32" s="254" t="str">
        <f>IF(②選手情報入力!F31="","",②選手情報入力!F31)</f>
        <v/>
      </c>
      <c r="E32" s="254" t="str">
        <f>IF(②選手情報入力!G31="","",②選手情報入力!G31)</f>
        <v/>
      </c>
      <c r="F32" s="255" t="str">
        <f>IF(②選手情報入力!I31="","",IF(②選手情報入力!H31="",②選手情報入力!I31,②選手情報入力!H31&amp;②選手情報入力!I31))</f>
        <v/>
      </c>
      <c r="G32" s="253" t="str">
        <f>IF(②選手情報入力!J31="","",②選手情報入力!J31)</f>
        <v/>
      </c>
      <c r="H32" s="302"/>
      <c r="I32" s="303"/>
      <c r="J32" s="302"/>
      <c r="K32" s="303"/>
      <c r="L32" s="254" t="str">
        <f>IF(②選手情報入力!Q31="","",②選手情報入力!Q31)</f>
        <v/>
      </c>
      <c r="M32" s="256" t="str">
        <f>IF(②選手情報入力!T31="","",②選手情報入力!T31)</f>
        <v/>
      </c>
    </row>
    <row r="33" spans="1:13" s="221" customFormat="1" ht="18" customHeight="1">
      <c r="A33" s="237">
        <v>22</v>
      </c>
      <c r="B33" s="238" t="str">
        <f>IF(②選手情報入力!B32="","",②選手情報入力!B32)</f>
        <v/>
      </c>
      <c r="C33" s="238" t="str">
        <f>IF(②選手情報入力!C32="","",②選手情報入力!C32)</f>
        <v/>
      </c>
      <c r="D33" s="239" t="str">
        <f>IF(②選手情報入力!F32="","",②選手情報入力!F32)</f>
        <v/>
      </c>
      <c r="E33" s="239" t="str">
        <f>IF(②選手情報入力!G32="","",②選手情報入力!G32)</f>
        <v/>
      </c>
      <c r="F33" s="240" t="str">
        <f>IF(②選手情報入力!I32="","",IF(②選手情報入力!H32="",②選手情報入力!I32,②選手情報入力!H32&amp;②選手情報入力!I32))</f>
        <v/>
      </c>
      <c r="G33" s="238" t="str">
        <f>IF(②選手情報入力!J32="","",②選手情報入力!J32)</f>
        <v/>
      </c>
      <c r="H33" s="296"/>
      <c r="I33" s="297"/>
      <c r="J33" s="296"/>
      <c r="K33" s="297"/>
      <c r="L33" s="239" t="str">
        <f>IF(②選手情報入力!Q32="","",②選手情報入力!Q32)</f>
        <v/>
      </c>
      <c r="M33" s="241" t="str">
        <f>IF(②選手情報入力!T32="","",②選手情報入力!T32)</f>
        <v/>
      </c>
    </row>
    <row r="34" spans="1:13" s="221" customFormat="1" ht="18" customHeight="1">
      <c r="A34" s="237">
        <v>23</v>
      </c>
      <c r="B34" s="238" t="str">
        <f>IF(②選手情報入力!B33="","",②選手情報入力!B33)</f>
        <v/>
      </c>
      <c r="C34" s="238" t="str">
        <f>IF(②選手情報入力!C33="","",②選手情報入力!C33)</f>
        <v/>
      </c>
      <c r="D34" s="239" t="str">
        <f>IF(②選手情報入力!F33="","",②選手情報入力!F33)</f>
        <v/>
      </c>
      <c r="E34" s="239" t="str">
        <f>IF(②選手情報入力!G33="","",②選手情報入力!G33)</f>
        <v/>
      </c>
      <c r="F34" s="240" t="str">
        <f>IF(②選手情報入力!I33="","",IF(②選手情報入力!H33="",②選手情報入力!I33,②選手情報入力!H33&amp;②選手情報入力!I33))</f>
        <v/>
      </c>
      <c r="G34" s="238" t="str">
        <f>IF(②選手情報入力!J33="","",②選手情報入力!J33)</f>
        <v/>
      </c>
      <c r="H34" s="296"/>
      <c r="I34" s="297"/>
      <c r="J34" s="296"/>
      <c r="K34" s="297"/>
      <c r="L34" s="239" t="str">
        <f>IF(②選手情報入力!Q33="","",②選手情報入力!Q33)</f>
        <v/>
      </c>
      <c r="M34" s="241" t="str">
        <f>IF(②選手情報入力!T33="","",②選手情報入力!T33)</f>
        <v/>
      </c>
    </row>
    <row r="35" spans="1:13" s="221" customFormat="1" ht="18" customHeight="1">
      <c r="A35" s="237">
        <v>24</v>
      </c>
      <c r="B35" s="238" t="str">
        <f>IF(②選手情報入力!B34="","",②選手情報入力!B34)</f>
        <v/>
      </c>
      <c r="C35" s="238" t="str">
        <f>IF(②選手情報入力!C34="","",②選手情報入力!C34)</f>
        <v/>
      </c>
      <c r="D35" s="239" t="str">
        <f>IF(②選手情報入力!F34="","",②選手情報入力!F34)</f>
        <v/>
      </c>
      <c r="E35" s="239" t="str">
        <f>IF(②選手情報入力!G34="","",②選手情報入力!G34)</f>
        <v/>
      </c>
      <c r="F35" s="240" t="str">
        <f>IF(②選手情報入力!I34="","",IF(②選手情報入力!H34="",②選手情報入力!I34,②選手情報入力!H34&amp;②選手情報入力!I34))</f>
        <v/>
      </c>
      <c r="G35" s="238" t="str">
        <f>IF(②選手情報入力!J34="","",②選手情報入力!J34)</f>
        <v/>
      </c>
      <c r="H35" s="296"/>
      <c r="I35" s="297"/>
      <c r="J35" s="296"/>
      <c r="K35" s="297"/>
      <c r="L35" s="239" t="str">
        <f>IF(②選手情報入力!Q34="","",②選手情報入力!Q34)</f>
        <v/>
      </c>
      <c r="M35" s="241" t="str">
        <f>IF(②選手情報入力!T34="","",②選手情報入力!T34)</f>
        <v/>
      </c>
    </row>
    <row r="36" spans="1:13" s="221" customFormat="1" ht="18" customHeight="1">
      <c r="A36" s="242">
        <v>25</v>
      </c>
      <c r="B36" s="243" t="str">
        <f>IF(②選手情報入力!B35="","",②選手情報入力!B35)</f>
        <v/>
      </c>
      <c r="C36" s="243" t="str">
        <f>IF(②選手情報入力!C35="","",②選手情報入力!C35)</f>
        <v/>
      </c>
      <c r="D36" s="244" t="str">
        <f>IF(②選手情報入力!F35="","",②選手情報入力!F35)</f>
        <v/>
      </c>
      <c r="E36" s="244" t="str">
        <f>IF(②選手情報入力!G35="","",②選手情報入力!G35)</f>
        <v/>
      </c>
      <c r="F36" s="245" t="str">
        <f>IF(②選手情報入力!I35="","",IF(②選手情報入力!H35="",②選手情報入力!I35,②選手情報入力!H35&amp;②選手情報入力!I35))</f>
        <v/>
      </c>
      <c r="G36" s="243" t="str">
        <f>IF(②選手情報入力!J35="","",②選手情報入力!J35)</f>
        <v/>
      </c>
      <c r="H36" s="298"/>
      <c r="I36" s="299"/>
      <c r="J36" s="298"/>
      <c r="K36" s="299"/>
      <c r="L36" s="244" t="str">
        <f>IF(②選手情報入力!Q35="","",②選手情報入力!Q35)</f>
        <v/>
      </c>
      <c r="M36" s="246" t="str">
        <f>IF(②選手情報入力!T35="","",②選手情報入力!T35)</f>
        <v/>
      </c>
    </row>
    <row r="37" spans="1:13" s="221" customFormat="1" ht="18" customHeight="1">
      <c r="A37" s="232">
        <v>26</v>
      </c>
      <c r="B37" s="233" t="str">
        <f>IF(②選手情報入力!B36="","",②選手情報入力!B36)</f>
        <v/>
      </c>
      <c r="C37" s="233" t="str">
        <f>IF(②選手情報入力!C36="","",②選手情報入力!C36)</f>
        <v/>
      </c>
      <c r="D37" s="234" t="str">
        <f>IF(②選手情報入力!F36="","",②選手情報入力!F36)</f>
        <v/>
      </c>
      <c r="E37" s="234" t="str">
        <f>IF(②選手情報入力!G36="","",②選手情報入力!G36)</f>
        <v/>
      </c>
      <c r="F37" s="235" t="str">
        <f>IF(②選手情報入力!I36="","",IF(②選手情報入力!H36="",②選手情報入力!I36,②選手情報入力!H36&amp;②選手情報入力!I36))</f>
        <v/>
      </c>
      <c r="G37" s="233" t="str">
        <f>IF(②選手情報入力!J36="","",②選手情報入力!J36)</f>
        <v/>
      </c>
      <c r="H37" s="294"/>
      <c r="I37" s="295"/>
      <c r="J37" s="294"/>
      <c r="K37" s="295"/>
      <c r="L37" s="234" t="str">
        <f>IF(②選手情報入力!Q36="","",②選手情報入力!Q36)</f>
        <v/>
      </c>
      <c r="M37" s="236" t="str">
        <f>IF(②選手情報入力!T36="","",②選手情報入力!T36)</f>
        <v/>
      </c>
    </row>
    <row r="38" spans="1:13" s="221" customFormat="1" ht="18" customHeight="1">
      <c r="A38" s="237">
        <v>27</v>
      </c>
      <c r="B38" s="238" t="str">
        <f>IF(②選手情報入力!B37="","",②選手情報入力!B37)</f>
        <v/>
      </c>
      <c r="C38" s="238" t="str">
        <f>IF(②選手情報入力!C37="","",②選手情報入力!C37)</f>
        <v/>
      </c>
      <c r="D38" s="239" t="str">
        <f>IF(②選手情報入力!F37="","",②選手情報入力!F37)</f>
        <v/>
      </c>
      <c r="E38" s="239" t="str">
        <f>IF(②選手情報入力!G37="","",②選手情報入力!G37)</f>
        <v/>
      </c>
      <c r="F38" s="240" t="str">
        <f>IF(②選手情報入力!I37="","",IF(②選手情報入力!H37="",②選手情報入力!I37,②選手情報入力!H37&amp;②選手情報入力!I37))</f>
        <v/>
      </c>
      <c r="G38" s="238" t="str">
        <f>IF(②選手情報入力!J37="","",②選手情報入力!J37)</f>
        <v/>
      </c>
      <c r="H38" s="296"/>
      <c r="I38" s="297"/>
      <c r="J38" s="296"/>
      <c r="K38" s="297"/>
      <c r="L38" s="239" t="str">
        <f>IF(②選手情報入力!Q37="","",②選手情報入力!Q37)</f>
        <v/>
      </c>
      <c r="M38" s="241" t="str">
        <f>IF(②選手情報入力!T37="","",②選手情報入力!T37)</f>
        <v/>
      </c>
    </row>
    <row r="39" spans="1:13" s="221" customFormat="1" ht="18" customHeight="1">
      <c r="A39" s="237">
        <v>28</v>
      </c>
      <c r="B39" s="238" t="str">
        <f>IF(②選手情報入力!B38="","",②選手情報入力!B38)</f>
        <v/>
      </c>
      <c r="C39" s="238" t="str">
        <f>IF(②選手情報入力!C38="","",②選手情報入力!C38)</f>
        <v/>
      </c>
      <c r="D39" s="239" t="str">
        <f>IF(②選手情報入力!F38="","",②選手情報入力!F38)</f>
        <v/>
      </c>
      <c r="E39" s="239" t="str">
        <f>IF(②選手情報入力!G38="","",②選手情報入力!G38)</f>
        <v/>
      </c>
      <c r="F39" s="240" t="str">
        <f>IF(②選手情報入力!I38="","",IF(②選手情報入力!H38="",②選手情報入力!I38,②選手情報入力!H38&amp;②選手情報入力!I38))</f>
        <v/>
      </c>
      <c r="G39" s="238" t="str">
        <f>IF(②選手情報入力!J38="","",②選手情報入力!J38)</f>
        <v/>
      </c>
      <c r="H39" s="296"/>
      <c r="I39" s="297"/>
      <c r="J39" s="296"/>
      <c r="K39" s="297"/>
      <c r="L39" s="239" t="str">
        <f>IF(②選手情報入力!Q38="","",②選手情報入力!Q38)</f>
        <v/>
      </c>
      <c r="M39" s="241" t="str">
        <f>IF(②選手情報入力!T38="","",②選手情報入力!T38)</f>
        <v/>
      </c>
    </row>
    <row r="40" spans="1:13" s="221" customFormat="1" ht="18" customHeight="1">
      <c r="A40" s="237">
        <v>29</v>
      </c>
      <c r="B40" s="238" t="str">
        <f>IF(②選手情報入力!B39="","",②選手情報入力!B39)</f>
        <v/>
      </c>
      <c r="C40" s="238" t="str">
        <f>IF(②選手情報入力!C39="","",②選手情報入力!C39)</f>
        <v/>
      </c>
      <c r="D40" s="239" t="str">
        <f>IF(②選手情報入力!F39="","",②選手情報入力!F39)</f>
        <v/>
      </c>
      <c r="E40" s="239" t="str">
        <f>IF(②選手情報入力!G39="","",②選手情報入力!G39)</f>
        <v/>
      </c>
      <c r="F40" s="240" t="str">
        <f>IF(②選手情報入力!I39="","",IF(②選手情報入力!H39="",②選手情報入力!I39,②選手情報入力!H39&amp;②選手情報入力!I39))</f>
        <v/>
      </c>
      <c r="G40" s="238" t="str">
        <f>IF(②選手情報入力!J39="","",②選手情報入力!J39)</f>
        <v/>
      </c>
      <c r="H40" s="296"/>
      <c r="I40" s="297"/>
      <c r="J40" s="296"/>
      <c r="K40" s="297"/>
      <c r="L40" s="239" t="str">
        <f>IF(②選手情報入力!Q39="","",②選手情報入力!Q39)</f>
        <v/>
      </c>
      <c r="M40" s="241" t="str">
        <f>IF(②選手情報入力!T39="","",②選手情報入力!T39)</f>
        <v/>
      </c>
    </row>
    <row r="41" spans="1:13" s="221" customFormat="1" ht="18" customHeight="1">
      <c r="A41" s="247">
        <v>30</v>
      </c>
      <c r="B41" s="248" t="str">
        <f>IF(②選手情報入力!B40="","",②選手情報入力!B40)</f>
        <v/>
      </c>
      <c r="C41" s="248" t="str">
        <f>IF(②選手情報入力!C40="","",②選手情報入力!C40)</f>
        <v/>
      </c>
      <c r="D41" s="249" t="str">
        <f>IF(②選手情報入力!F40="","",②選手情報入力!F40)</f>
        <v/>
      </c>
      <c r="E41" s="249" t="str">
        <f>IF(②選手情報入力!G40="","",②選手情報入力!G40)</f>
        <v/>
      </c>
      <c r="F41" s="250" t="str">
        <f>IF(②選手情報入力!I40="","",IF(②選手情報入力!H40="",②選手情報入力!I40,②選手情報入力!H40&amp;②選手情報入力!I40))</f>
        <v/>
      </c>
      <c r="G41" s="248" t="str">
        <f>IF(②選手情報入力!J40="","",②選手情報入力!J40)</f>
        <v/>
      </c>
      <c r="H41" s="300"/>
      <c r="I41" s="301"/>
      <c r="J41" s="300"/>
      <c r="K41" s="301"/>
      <c r="L41" s="249" t="str">
        <f>IF(②選手情報入力!Q40="","",②選手情報入力!Q40)</f>
        <v/>
      </c>
      <c r="M41" s="251" t="str">
        <f>IF(②選手情報入力!T40="","",②選手情報入力!T40)</f>
        <v/>
      </c>
    </row>
    <row r="42" spans="1:13" s="221" customFormat="1" ht="18" customHeight="1">
      <c r="A42" s="252">
        <v>31</v>
      </c>
      <c r="B42" s="253" t="str">
        <f>IF(②選手情報入力!B41="","",②選手情報入力!B41)</f>
        <v/>
      </c>
      <c r="C42" s="253" t="str">
        <f>IF(②選手情報入力!C41="","",②選手情報入力!C41)</f>
        <v/>
      </c>
      <c r="D42" s="254" t="str">
        <f>IF(②選手情報入力!F41="","",②選手情報入力!F41)</f>
        <v/>
      </c>
      <c r="E42" s="254" t="str">
        <f>IF(②選手情報入力!G41="","",②選手情報入力!G41)</f>
        <v/>
      </c>
      <c r="F42" s="255" t="str">
        <f>IF(②選手情報入力!I41="","",IF(②選手情報入力!H41="",②選手情報入力!I41,②選手情報入力!H41&amp;②選手情報入力!I41))</f>
        <v/>
      </c>
      <c r="G42" s="253" t="str">
        <f>IF(②選手情報入力!J41="","",②選手情報入力!J41)</f>
        <v/>
      </c>
      <c r="H42" s="302"/>
      <c r="I42" s="303"/>
      <c r="J42" s="302"/>
      <c r="K42" s="303"/>
      <c r="L42" s="254" t="str">
        <f>IF(②選手情報入力!Q41="","",②選手情報入力!Q41)</f>
        <v/>
      </c>
      <c r="M42" s="256" t="str">
        <f>IF(②選手情報入力!T41="","",②選手情報入力!T41)</f>
        <v/>
      </c>
    </row>
    <row r="43" spans="1:13" s="221" customFormat="1" ht="18" customHeight="1">
      <c r="A43" s="237">
        <v>32</v>
      </c>
      <c r="B43" s="238" t="str">
        <f>IF(②選手情報入力!B42="","",②選手情報入力!B42)</f>
        <v/>
      </c>
      <c r="C43" s="238" t="str">
        <f>IF(②選手情報入力!C42="","",②選手情報入力!C42)</f>
        <v/>
      </c>
      <c r="D43" s="239" t="str">
        <f>IF(②選手情報入力!F42="","",②選手情報入力!F42)</f>
        <v/>
      </c>
      <c r="E43" s="239" t="str">
        <f>IF(②選手情報入力!G42="","",②選手情報入力!G42)</f>
        <v/>
      </c>
      <c r="F43" s="240" t="str">
        <f>IF(②選手情報入力!I42="","",IF(②選手情報入力!H42="",②選手情報入力!I42,②選手情報入力!H42&amp;②選手情報入力!I42))</f>
        <v/>
      </c>
      <c r="G43" s="238" t="str">
        <f>IF(②選手情報入力!J42="","",②選手情報入力!J42)</f>
        <v/>
      </c>
      <c r="H43" s="296"/>
      <c r="I43" s="297"/>
      <c r="J43" s="296"/>
      <c r="K43" s="297"/>
      <c r="L43" s="239" t="str">
        <f>IF(②選手情報入力!Q42="","",②選手情報入力!Q42)</f>
        <v/>
      </c>
      <c r="M43" s="241" t="str">
        <f>IF(②選手情報入力!T42="","",②選手情報入力!T42)</f>
        <v/>
      </c>
    </row>
    <row r="44" spans="1:13" s="221" customFormat="1" ht="18" customHeight="1">
      <c r="A44" s="237">
        <v>33</v>
      </c>
      <c r="B44" s="238" t="str">
        <f>IF(②選手情報入力!B43="","",②選手情報入力!B43)</f>
        <v/>
      </c>
      <c r="C44" s="238" t="str">
        <f>IF(②選手情報入力!C43="","",②選手情報入力!C43)</f>
        <v/>
      </c>
      <c r="D44" s="239" t="str">
        <f>IF(②選手情報入力!F43="","",②選手情報入力!F43)</f>
        <v/>
      </c>
      <c r="E44" s="239" t="str">
        <f>IF(②選手情報入力!G43="","",②選手情報入力!G43)</f>
        <v/>
      </c>
      <c r="F44" s="240" t="str">
        <f>IF(②選手情報入力!I43="","",IF(②選手情報入力!H43="",②選手情報入力!I43,②選手情報入力!H43&amp;②選手情報入力!I43))</f>
        <v/>
      </c>
      <c r="G44" s="238" t="str">
        <f>IF(②選手情報入力!J43="","",②選手情報入力!J43)</f>
        <v/>
      </c>
      <c r="H44" s="296"/>
      <c r="I44" s="297"/>
      <c r="J44" s="296"/>
      <c r="K44" s="297"/>
      <c r="L44" s="239" t="str">
        <f>IF(②選手情報入力!Q43="","",②選手情報入力!Q43)</f>
        <v/>
      </c>
      <c r="M44" s="241" t="str">
        <f>IF(②選手情報入力!T43="","",②選手情報入力!T43)</f>
        <v/>
      </c>
    </row>
    <row r="45" spans="1:13" s="221" customFormat="1" ht="18" customHeight="1">
      <c r="A45" s="237">
        <v>34</v>
      </c>
      <c r="B45" s="238" t="str">
        <f>IF(②選手情報入力!B44="","",②選手情報入力!B44)</f>
        <v/>
      </c>
      <c r="C45" s="238" t="str">
        <f>IF(②選手情報入力!C44="","",②選手情報入力!C44)</f>
        <v/>
      </c>
      <c r="D45" s="239" t="str">
        <f>IF(②選手情報入力!F44="","",②選手情報入力!F44)</f>
        <v/>
      </c>
      <c r="E45" s="239" t="str">
        <f>IF(②選手情報入力!G44="","",②選手情報入力!G44)</f>
        <v/>
      </c>
      <c r="F45" s="240" t="str">
        <f>IF(②選手情報入力!I44="","",IF(②選手情報入力!H44="",②選手情報入力!I44,②選手情報入力!H44&amp;②選手情報入力!I44))</f>
        <v/>
      </c>
      <c r="G45" s="238" t="str">
        <f>IF(②選手情報入力!J44="","",②選手情報入力!J44)</f>
        <v/>
      </c>
      <c r="H45" s="296"/>
      <c r="I45" s="297"/>
      <c r="J45" s="296"/>
      <c r="K45" s="297"/>
      <c r="L45" s="239" t="str">
        <f>IF(②選手情報入力!Q44="","",②選手情報入力!Q44)</f>
        <v/>
      </c>
      <c r="M45" s="241" t="str">
        <f>IF(②選手情報入力!T44="","",②選手情報入力!T44)</f>
        <v/>
      </c>
    </row>
    <row r="46" spans="1:13" s="221" customFormat="1" ht="18" customHeight="1">
      <c r="A46" s="242">
        <v>35</v>
      </c>
      <c r="B46" s="243" t="str">
        <f>IF(②選手情報入力!B45="","",②選手情報入力!B45)</f>
        <v/>
      </c>
      <c r="C46" s="243" t="str">
        <f>IF(②選手情報入力!C45="","",②選手情報入力!C45)</f>
        <v/>
      </c>
      <c r="D46" s="244" t="str">
        <f>IF(②選手情報入力!F45="","",②選手情報入力!F45)</f>
        <v/>
      </c>
      <c r="E46" s="244" t="str">
        <f>IF(②選手情報入力!G45="","",②選手情報入力!G45)</f>
        <v/>
      </c>
      <c r="F46" s="245" t="str">
        <f>IF(②選手情報入力!I45="","",IF(②選手情報入力!H45="",②選手情報入力!I45,②選手情報入力!H45&amp;②選手情報入力!I45))</f>
        <v/>
      </c>
      <c r="G46" s="243" t="str">
        <f>IF(②選手情報入力!J45="","",②選手情報入力!J45)</f>
        <v/>
      </c>
      <c r="H46" s="298"/>
      <c r="I46" s="299"/>
      <c r="J46" s="298"/>
      <c r="K46" s="299"/>
      <c r="L46" s="244" t="str">
        <f>IF(②選手情報入力!Q45="","",②選手情報入力!Q45)</f>
        <v/>
      </c>
      <c r="M46" s="246" t="str">
        <f>IF(②選手情報入力!T45="","",②選手情報入力!T45)</f>
        <v/>
      </c>
    </row>
    <row r="47" spans="1:13" s="221" customFormat="1" ht="18" customHeight="1">
      <c r="A47" s="232">
        <v>36</v>
      </c>
      <c r="B47" s="233" t="str">
        <f>IF(②選手情報入力!B46="","",②選手情報入力!B46)</f>
        <v/>
      </c>
      <c r="C47" s="233" t="str">
        <f>IF(②選手情報入力!C46="","",②選手情報入力!C46)</f>
        <v/>
      </c>
      <c r="D47" s="234" t="str">
        <f>IF(②選手情報入力!F46="","",②選手情報入力!F46)</f>
        <v/>
      </c>
      <c r="E47" s="234" t="str">
        <f>IF(②選手情報入力!G46="","",②選手情報入力!G46)</f>
        <v/>
      </c>
      <c r="F47" s="235" t="str">
        <f>IF(②選手情報入力!I46="","",IF(②選手情報入力!H46="",②選手情報入力!I46,②選手情報入力!H46&amp;②選手情報入力!I46))</f>
        <v/>
      </c>
      <c r="G47" s="233" t="str">
        <f>IF(②選手情報入力!J46="","",②選手情報入力!J46)</f>
        <v/>
      </c>
      <c r="H47" s="294"/>
      <c r="I47" s="295"/>
      <c r="J47" s="294"/>
      <c r="K47" s="295"/>
      <c r="L47" s="234" t="str">
        <f>IF(②選手情報入力!Q46="","",②選手情報入力!Q46)</f>
        <v/>
      </c>
      <c r="M47" s="236" t="str">
        <f>IF(②選手情報入力!T46="","",②選手情報入力!T46)</f>
        <v/>
      </c>
    </row>
    <row r="48" spans="1:13" s="221" customFormat="1" ht="18" customHeight="1">
      <c r="A48" s="237">
        <v>37</v>
      </c>
      <c r="B48" s="238" t="str">
        <f>IF(②選手情報入力!B47="","",②選手情報入力!B47)</f>
        <v/>
      </c>
      <c r="C48" s="238" t="str">
        <f>IF(②選手情報入力!C47="","",②選手情報入力!C47)</f>
        <v/>
      </c>
      <c r="D48" s="239" t="str">
        <f>IF(②選手情報入力!F47="","",②選手情報入力!F47)</f>
        <v/>
      </c>
      <c r="E48" s="239" t="str">
        <f>IF(②選手情報入力!G47="","",②選手情報入力!G47)</f>
        <v/>
      </c>
      <c r="F48" s="240" t="str">
        <f>IF(②選手情報入力!I47="","",IF(②選手情報入力!H47="",②選手情報入力!I47,②選手情報入力!H47&amp;②選手情報入力!I47))</f>
        <v/>
      </c>
      <c r="G48" s="238" t="str">
        <f>IF(②選手情報入力!J47="","",②選手情報入力!J47)</f>
        <v/>
      </c>
      <c r="H48" s="296"/>
      <c r="I48" s="297"/>
      <c r="J48" s="296"/>
      <c r="K48" s="297"/>
      <c r="L48" s="239" t="str">
        <f>IF(②選手情報入力!Q47="","",②選手情報入力!Q47)</f>
        <v/>
      </c>
      <c r="M48" s="241" t="str">
        <f>IF(②選手情報入力!T47="","",②選手情報入力!T47)</f>
        <v/>
      </c>
    </row>
    <row r="49" spans="1:13" s="221" customFormat="1" ht="18" customHeight="1">
      <c r="A49" s="237">
        <v>38</v>
      </c>
      <c r="B49" s="238" t="str">
        <f>IF(②選手情報入力!B48="","",②選手情報入力!B48)</f>
        <v/>
      </c>
      <c r="C49" s="238" t="str">
        <f>IF(②選手情報入力!C48="","",②選手情報入力!C48)</f>
        <v/>
      </c>
      <c r="D49" s="239" t="str">
        <f>IF(②選手情報入力!F48="","",②選手情報入力!F48)</f>
        <v/>
      </c>
      <c r="E49" s="239" t="str">
        <f>IF(②選手情報入力!G48="","",②選手情報入力!G48)</f>
        <v/>
      </c>
      <c r="F49" s="240" t="str">
        <f>IF(②選手情報入力!I48="","",IF(②選手情報入力!H48="",②選手情報入力!I48,②選手情報入力!H48&amp;②選手情報入力!I48))</f>
        <v/>
      </c>
      <c r="G49" s="238" t="str">
        <f>IF(②選手情報入力!J48="","",②選手情報入力!J48)</f>
        <v/>
      </c>
      <c r="H49" s="296"/>
      <c r="I49" s="297"/>
      <c r="J49" s="296"/>
      <c r="K49" s="297"/>
      <c r="L49" s="239" t="str">
        <f>IF(②選手情報入力!Q48="","",②選手情報入力!Q48)</f>
        <v/>
      </c>
      <c r="M49" s="241" t="str">
        <f>IF(②選手情報入力!T48="","",②選手情報入力!T48)</f>
        <v/>
      </c>
    </row>
    <row r="50" spans="1:13" s="221" customFormat="1" ht="18" customHeight="1">
      <c r="A50" s="237">
        <v>39</v>
      </c>
      <c r="B50" s="238" t="str">
        <f>IF(②選手情報入力!B49="","",②選手情報入力!B49)</f>
        <v/>
      </c>
      <c r="C50" s="238" t="str">
        <f>IF(②選手情報入力!C49="","",②選手情報入力!C49)</f>
        <v/>
      </c>
      <c r="D50" s="239" t="str">
        <f>IF(②選手情報入力!F49="","",②選手情報入力!F49)</f>
        <v/>
      </c>
      <c r="E50" s="239" t="str">
        <f>IF(②選手情報入力!G49="","",②選手情報入力!G49)</f>
        <v/>
      </c>
      <c r="F50" s="240" t="str">
        <f>IF(②選手情報入力!I49="","",IF(②選手情報入力!H49="",②選手情報入力!I49,②選手情報入力!H49&amp;②選手情報入力!I49))</f>
        <v/>
      </c>
      <c r="G50" s="238" t="str">
        <f>IF(②選手情報入力!J49="","",②選手情報入力!J49)</f>
        <v/>
      </c>
      <c r="H50" s="296"/>
      <c r="I50" s="297"/>
      <c r="J50" s="296"/>
      <c r="K50" s="297"/>
      <c r="L50" s="239" t="str">
        <f>IF(②選手情報入力!Q49="","",②選手情報入力!Q49)</f>
        <v/>
      </c>
      <c r="M50" s="241" t="str">
        <f>IF(②選手情報入力!T49="","",②選手情報入力!T49)</f>
        <v/>
      </c>
    </row>
    <row r="51" spans="1:13" s="221" customFormat="1" ht="18" customHeight="1">
      <c r="A51" s="247">
        <v>40</v>
      </c>
      <c r="B51" s="248" t="str">
        <f>IF(②選手情報入力!B50="","",②選手情報入力!B50)</f>
        <v/>
      </c>
      <c r="C51" s="248" t="str">
        <f>IF(②選手情報入力!C50="","",②選手情報入力!C50)</f>
        <v/>
      </c>
      <c r="D51" s="249" t="str">
        <f>IF(②選手情報入力!F50="","",②選手情報入力!F50)</f>
        <v/>
      </c>
      <c r="E51" s="249" t="str">
        <f>IF(②選手情報入力!G50="","",②選手情報入力!G50)</f>
        <v/>
      </c>
      <c r="F51" s="250" t="str">
        <f>IF(②選手情報入力!I50="","",IF(②選手情報入力!H50="",②選手情報入力!I50,②選手情報入力!H50&amp;②選手情報入力!I50))</f>
        <v/>
      </c>
      <c r="G51" s="248" t="str">
        <f>IF(②選手情報入力!J50="","",②選手情報入力!J50)</f>
        <v/>
      </c>
      <c r="H51" s="300"/>
      <c r="I51" s="301"/>
      <c r="J51" s="300"/>
      <c r="K51" s="301"/>
      <c r="L51" s="249" t="str">
        <f>IF(②選手情報入力!Q50="","",②選手情報入力!Q50)</f>
        <v/>
      </c>
      <c r="M51" s="251" t="str">
        <f>IF(②選手情報入力!T50="","",②選手情報入力!T50)</f>
        <v/>
      </c>
    </row>
    <row r="52" spans="1:13" s="221" customFormat="1" ht="18" customHeight="1">
      <c r="A52" s="232">
        <v>41</v>
      </c>
      <c r="B52" s="233" t="str">
        <f>IF(②選手情報入力!B51="","",②選手情報入力!B51)</f>
        <v/>
      </c>
      <c r="C52" s="233" t="str">
        <f>IF(②選手情報入力!C51="","",②選手情報入力!C51)</f>
        <v/>
      </c>
      <c r="D52" s="234" t="str">
        <f>IF(②選手情報入力!F51="","",②選手情報入力!F51)</f>
        <v/>
      </c>
      <c r="E52" s="234" t="str">
        <f>IF(②選手情報入力!G51="","",②選手情報入力!G51)</f>
        <v/>
      </c>
      <c r="F52" s="235" t="str">
        <f>IF(②選手情報入力!I51="","",IF(②選手情報入力!H51="",②選手情報入力!I51,②選手情報入力!H51&amp;②選手情報入力!I51))</f>
        <v/>
      </c>
      <c r="G52" s="233" t="str">
        <f>IF(②選手情報入力!J51="","",②選手情報入力!J51)</f>
        <v/>
      </c>
      <c r="H52" s="294"/>
      <c r="I52" s="295"/>
      <c r="J52" s="294"/>
      <c r="K52" s="295"/>
      <c r="L52" s="234" t="str">
        <f>IF(②選手情報入力!Q51="","",②選手情報入力!Q51)</f>
        <v/>
      </c>
      <c r="M52" s="236" t="str">
        <f>IF(②選手情報入力!T51="","",②選手情報入力!T51)</f>
        <v/>
      </c>
    </row>
    <row r="53" spans="1:13" s="221" customFormat="1" ht="18" customHeight="1">
      <c r="A53" s="237">
        <v>42</v>
      </c>
      <c r="B53" s="238" t="str">
        <f>IF(②選手情報入力!B52="","",②選手情報入力!B52)</f>
        <v/>
      </c>
      <c r="C53" s="238" t="str">
        <f>IF(②選手情報入力!C52="","",②選手情報入力!C52)</f>
        <v/>
      </c>
      <c r="D53" s="239" t="str">
        <f>IF(②選手情報入力!F52="","",②選手情報入力!F52)</f>
        <v/>
      </c>
      <c r="E53" s="239" t="str">
        <f>IF(②選手情報入力!G52="","",②選手情報入力!G52)</f>
        <v/>
      </c>
      <c r="F53" s="240" t="str">
        <f>IF(②選手情報入力!I52="","",IF(②選手情報入力!H52="",②選手情報入力!I52,②選手情報入力!H52&amp;②選手情報入力!I52))</f>
        <v/>
      </c>
      <c r="G53" s="238" t="str">
        <f>IF(②選手情報入力!J52="","",②選手情報入力!J52)</f>
        <v/>
      </c>
      <c r="H53" s="296"/>
      <c r="I53" s="297"/>
      <c r="J53" s="296"/>
      <c r="K53" s="297"/>
      <c r="L53" s="239" t="str">
        <f>IF(②選手情報入力!Q52="","",②選手情報入力!Q52)</f>
        <v/>
      </c>
      <c r="M53" s="241" t="str">
        <f>IF(②選手情報入力!T52="","",②選手情報入力!T52)</f>
        <v/>
      </c>
    </row>
    <row r="54" spans="1:13" s="221" customFormat="1" ht="18" customHeight="1">
      <c r="A54" s="237">
        <v>43</v>
      </c>
      <c r="B54" s="238" t="str">
        <f>IF(②選手情報入力!B53="","",②選手情報入力!B53)</f>
        <v/>
      </c>
      <c r="C54" s="238" t="str">
        <f>IF(②選手情報入力!C53="","",②選手情報入力!C53)</f>
        <v/>
      </c>
      <c r="D54" s="239" t="str">
        <f>IF(②選手情報入力!F53="","",②選手情報入力!F53)</f>
        <v/>
      </c>
      <c r="E54" s="239" t="str">
        <f>IF(②選手情報入力!G53="","",②選手情報入力!G53)</f>
        <v/>
      </c>
      <c r="F54" s="240" t="str">
        <f>IF(②選手情報入力!I53="","",IF(②選手情報入力!H53="",②選手情報入力!I53,②選手情報入力!H53&amp;②選手情報入力!I53))</f>
        <v/>
      </c>
      <c r="G54" s="238" t="str">
        <f>IF(②選手情報入力!J53="","",②選手情報入力!J53)</f>
        <v/>
      </c>
      <c r="H54" s="296"/>
      <c r="I54" s="297"/>
      <c r="J54" s="296"/>
      <c r="K54" s="297"/>
      <c r="L54" s="239" t="str">
        <f>IF(②選手情報入力!Q53="","",②選手情報入力!Q53)</f>
        <v/>
      </c>
      <c r="M54" s="241" t="str">
        <f>IF(②選手情報入力!T53="","",②選手情報入力!T53)</f>
        <v/>
      </c>
    </row>
    <row r="55" spans="1:13" s="221" customFormat="1" ht="18" customHeight="1">
      <c r="A55" s="237">
        <v>44</v>
      </c>
      <c r="B55" s="238" t="str">
        <f>IF(②選手情報入力!B54="","",②選手情報入力!B54)</f>
        <v/>
      </c>
      <c r="C55" s="238" t="str">
        <f>IF(②選手情報入力!C54="","",②選手情報入力!C54)</f>
        <v/>
      </c>
      <c r="D55" s="239" t="str">
        <f>IF(②選手情報入力!F54="","",②選手情報入力!F54)</f>
        <v/>
      </c>
      <c r="E55" s="239" t="str">
        <f>IF(②選手情報入力!G54="","",②選手情報入力!G54)</f>
        <v/>
      </c>
      <c r="F55" s="240" t="str">
        <f>IF(②選手情報入力!I54="","",IF(②選手情報入力!H54="",②選手情報入力!I54,②選手情報入力!H54&amp;②選手情報入力!I54))</f>
        <v/>
      </c>
      <c r="G55" s="238" t="str">
        <f>IF(②選手情報入力!J54="","",②選手情報入力!J54)</f>
        <v/>
      </c>
      <c r="H55" s="296"/>
      <c r="I55" s="297"/>
      <c r="J55" s="296"/>
      <c r="K55" s="297"/>
      <c r="L55" s="239" t="str">
        <f>IF(②選手情報入力!Q54="","",②選手情報入力!Q54)</f>
        <v/>
      </c>
      <c r="M55" s="241" t="str">
        <f>IF(②選手情報入力!T54="","",②選手情報入力!T54)</f>
        <v/>
      </c>
    </row>
    <row r="56" spans="1:13" s="221" customFormat="1" ht="18" customHeight="1" thickBot="1">
      <c r="A56" s="257">
        <v>45</v>
      </c>
      <c r="B56" s="258" t="str">
        <f>IF(②選手情報入力!B55="","",②選手情報入力!B55)</f>
        <v/>
      </c>
      <c r="C56" s="258" t="str">
        <f>IF(②選手情報入力!C55="","",②選手情報入力!C55)</f>
        <v/>
      </c>
      <c r="D56" s="259" t="str">
        <f>IF(②選手情報入力!F55="","",②選手情報入力!F55)</f>
        <v/>
      </c>
      <c r="E56" s="259" t="str">
        <f>IF(②選手情報入力!G55="","",②選手情報入力!G55)</f>
        <v/>
      </c>
      <c r="F56" s="260" t="str">
        <f>IF(②選手情報入力!I55="","",IF(②選手情報入力!H55="",②選手情報入力!I55,②選手情報入力!H55&amp;②選手情報入力!I55))</f>
        <v/>
      </c>
      <c r="G56" s="258" t="str">
        <f>IF(②選手情報入力!J55="","",②選手情報入力!J55)</f>
        <v/>
      </c>
      <c r="H56" s="304"/>
      <c r="I56" s="305"/>
      <c r="J56" s="304"/>
      <c r="K56" s="305"/>
      <c r="L56" s="259" t="str">
        <f>IF(②選手情報入力!Q55="","",②選手情報入力!Q55)</f>
        <v/>
      </c>
      <c r="M56" s="261" t="str">
        <f>IF(②選手情報入力!T55="","",②選手情報入力!T55)</f>
        <v/>
      </c>
    </row>
    <row r="57" spans="1:13" s="221" customFormat="1" ht="18" customHeight="1">
      <c r="A57" s="262">
        <v>46</v>
      </c>
      <c r="B57" s="263" t="str">
        <f>IF(②選手情報入力!B56="","",②選手情報入力!B56)</f>
        <v/>
      </c>
      <c r="C57" s="263" t="str">
        <f>IF(②選手情報入力!C56="","",②選手情報入力!C56)</f>
        <v/>
      </c>
      <c r="D57" s="264" t="str">
        <f>IF(②選手情報入力!F56="","",②選手情報入力!F56)</f>
        <v/>
      </c>
      <c r="E57" s="264" t="str">
        <f>IF(②選手情報入力!G56="","",②選手情報入力!G56)</f>
        <v/>
      </c>
      <c r="F57" s="265" t="str">
        <f>IF(②選手情報入力!I56="","",IF(②選手情報入力!H56="",②選手情報入力!I56,②選手情報入力!H56&amp;②選手情報入力!I56))</f>
        <v/>
      </c>
      <c r="G57" s="263" t="str">
        <f>IF(②選手情報入力!J56="","",②選手情報入力!J56)</f>
        <v/>
      </c>
      <c r="H57" s="306"/>
      <c r="I57" s="307"/>
      <c r="J57" s="306"/>
      <c r="K57" s="307"/>
      <c r="L57" s="264" t="str">
        <f>IF(②選手情報入力!Q56="","",②選手情報入力!Q56)</f>
        <v/>
      </c>
      <c r="M57" s="266" t="str">
        <f>IF(②選手情報入力!T56="","",②選手情報入力!T56)</f>
        <v/>
      </c>
    </row>
    <row r="58" spans="1:13" s="221" customFormat="1" ht="18" customHeight="1">
      <c r="A58" s="237">
        <v>47</v>
      </c>
      <c r="B58" s="238" t="str">
        <f>IF(②選手情報入力!B57="","",②選手情報入力!B57)</f>
        <v/>
      </c>
      <c r="C58" s="238" t="str">
        <f>IF(②選手情報入力!C57="","",②選手情報入力!C57)</f>
        <v/>
      </c>
      <c r="D58" s="239" t="str">
        <f>IF(②選手情報入力!F57="","",②選手情報入力!F57)</f>
        <v/>
      </c>
      <c r="E58" s="239" t="str">
        <f>IF(②選手情報入力!G57="","",②選手情報入力!G57)</f>
        <v/>
      </c>
      <c r="F58" s="240" t="str">
        <f>IF(②選手情報入力!I57="","",IF(②選手情報入力!H57="",②選手情報入力!I57,②選手情報入力!H57&amp;②選手情報入力!I57))</f>
        <v/>
      </c>
      <c r="G58" s="238" t="str">
        <f>IF(②選手情報入力!J57="","",②選手情報入力!J57)</f>
        <v/>
      </c>
      <c r="H58" s="296"/>
      <c r="I58" s="297"/>
      <c r="J58" s="296"/>
      <c r="K58" s="297"/>
      <c r="L58" s="239" t="str">
        <f>IF(②選手情報入力!Q57="","",②選手情報入力!Q57)</f>
        <v/>
      </c>
      <c r="M58" s="241" t="str">
        <f>IF(②選手情報入力!T57="","",②選手情報入力!T57)</f>
        <v/>
      </c>
    </row>
    <row r="59" spans="1:13" s="221" customFormat="1" ht="18" customHeight="1">
      <c r="A59" s="237">
        <v>48</v>
      </c>
      <c r="B59" s="238" t="str">
        <f>IF(②選手情報入力!B58="","",②選手情報入力!B58)</f>
        <v/>
      </c>
      <c r="C59" s="238" t="str">
        <f>IF(②選手情報入力!C58="","",②選手情報入力!C58)</f>
        <v/>
      </c>
      <c r="D59" s="239" t="str">
        <f>IF(②選手情報入力!F58="","",②選手情報入力!F58)</f>
        <v/>
      </c>
      <c r="E59" s="239" t="str">
        <f>IF(②選手情報入力!G58="","",②選手情報入力!G58)</f>
        <v/>
      </c>
      <c r="F59" s="240" t="str">
        <f>IF(②選手情報入力!I58="","",IF(②選手情報入力!H58="",②選手情報入力!I58,②選手情報入力!H58&amp;②選手情報入力!I58))</f>
        <v/>
      </c>
      <c r="G59" s="238" t="str">
        <f>IF(②選手情報入力!J58="","",②選手情報入力!J58)</f>
        <v/>
      </c>
      <c r="H59" s="296"/>
      <c r="I59" s="297"/>
      <c r="J59" s="296"/>
      <c r="K59" s="297"/>
      <c r="L59" s="239" t="str">
        <f>IF(②選手情報入力!Q58="","",②選手情報入力!Q58)</f>
        <v/>
      </c>
      <c r="M59" s="241" t="str">
        <f>IF(②選手情報入力!T58="","",②選手情報入力!T58)</f>
        <v/>
      </c>
    </row>
    <row r="60" spans="1:13" s="221" customFormat="1" ht="18" customHeight="1">
      <c r="A60" s="237">
        <v>49</v>
      </c>
      <c r="B60" s="238" t="str">
        <f>IF(②選手情報入力!B59="","",②選手情報入力!B59)</f>
        <v/>
      </c>
      <c r="C60" s="238" t="str">
        <f>IF(②選手情報入力!C59="","",②選手情報入力!C59)</f>
        <v/>
      </c>
      <c r="D60" s="239" t="str">
        <f>IF(②選手情報入力!F59="","",②選手情報入力!F59)</f>
        <v/>
      </c>
      <c r="E60" s="239" t="str">
        <f>IF(②選手情報入力!G59="","",②選手情報入力!G59)</f>
        <v/>
      </c>
      <c r="F60" s="240" t="str">
        <f>IF(②選手情報入力!I59="","",IF(②選手情報入力!H59="",②選手情報入力!I59,②選手情報入力!H59&amp;②選手情報入力!I59))</f>
        <v/>
      </c>
      <c r="G60" s="238" t="str">
        <f>IF(②選手情報入力!J59="","",②選手情報入力!J59)</f>
        <v/>
      </c>
      <c r="H60" s="296"/>
      <c r="I60" s="297"/>
      <c r="J60" s="296"/>
      <c r="K60" s="297"/>
      <c r="L60" s="239" t="str">
        <f>IF(②選手情報入力!Q59="","",②選手情報入力!Q59)</f>
        <v/>
      </c>
      <c r="M60" s="241" t="str">
        <f>IF(②選手情報入力!T59="","",②選手情報入力!T59)</f>
        <v/>
      </c>
    </row>
    <row r="61" spans="1:13" s="221" customFormat="1" ht="18" customHeight="1">
      <c r="A61" s="247">
        <v>50</v>
      </c>
      <c r="B61" s="248" t="str">
        <f>IF(②選手情報入力!B60="","",②選手情報入力!B60)</f>
        <v/>
      </c>
      <c r="C61" s="248" t="str">
        <f>IF(②選手情報入力!C60="","",②選手情報入力!C60)</f>
        <v/>
      </c>
      <c r="D61" s="249" t="str">
        <f>IF(②選手情報入力!F60="","",②選手情報入力!F60)</f>
        <v/>
      </c>
      <c r="E61" s="249" t="str">
        <f>IF(②選手情報入力!G60="","",②選手情報入力!G60)</f>
        <v/>
      </c>
      <c r="F61" s="250" t="str">
        <f>IF(②選手情報入力!I60="","",IF(②選手情報入力!H60="",②選手情報入力!I60,②選手情報入力!H60&amp;②選手情報入力!I60))</f>
        <v/>
      </c>
      <c r="G61" s="248" t="str">
        <f>IF(②選手情報入力!J60="","",②選手情報入力!J60)</f>
        <v/>
      </c>
      <c r="H61" s="300"/>
      <c r="I61" s="301"/>
      <c r="J61" s="300"/>
      <c r="K61" s="301"/>
      <c r="L61" s="249" t="str">
        <f>IF(②選手情報入力!Q60="","",②選手情報入力!Q60)</f>
        <v/>
      </c>
      <c r="M61" s="251" t="str">
        <f>IF(②選手情報入力!T60="","",②選手情報入力!T60)</f>
        <v/>
      </c>
    </row>
    <row r="62" spans="1:13" s="221" customFormat="1" ht="18" customHeight="1">
      <c r="A62" s="252">
        <v>51</v>
      </c>
      <c r="B62" s="253" t="str">
        <f>IF(②選手情報入力!B61="","",②選手情報入力!B61)</f>
        <v/>
      </c>
      <c r="C62" s="253" t="str">
        <f>IF(②選手情報入力!C61="","",②選手情報入力!C61)</f>
        <v/>
      </c>
      <c r="D62" s="254" t="str">
        <f>IF(②選手情報入力!F61="","",②選手情報入力!F61)</f>
        <v/>
      </c>
      <c r="E62" s="254" t="str">
        <f>IF(②選手情報入力!G61="","",②選手情報入力!G61)</f>
        <v/>
      </c>
      <c r="F62" s="255" t="str">
        <f>IF(②選手情報入力!I61="","",IF(②選手情報入力!H61="",②選手情報入力!I61,②選手情報入力!H61&amp;②選手情報入力!I61))</f>
        <v/>
      </c>
      <c r="G62" s="253" t="str">
        <f>IF(②選手情報入力!J61="","",②選手情報入力!J61)</f>
        <v/>
      </c>
      <c r="H62" s="302"/>
      <c r="I62" s="303"/>
      <c r="J62" s="302"/>
      <c r="K62" s="303"/>
      <c r="L62" s="254" t="str">
        <f>IF(②選手情報入力!Q61="","",②選手情報入力!Q61)</f>
        <v/>
      </c>
      <c r="M62" s="256" t="str">
        <f>IF(②選手情報入力!T61="","",②選手情報入力!T61)</f>
        <v/>
      </c>
    </row>
    <row r="63" spans="1:13" s="221" customFormat="1" ht="18" customHeight="1">
      <c r="A63" s="237">
        <v>52</v>
      </c>
      <c r="B63" s="238" t="str">
        <f>IF(②選手情報入力!B62="","",②選手情報入力!B62)</f>
        <v/>
      </c>
      <c r="C63" s="238" t="str">
        <f>IF(②選手情報入力!C62="","",②選手情報入力!C62)</f>
        <v/>
      </c>
      <c r="D63" s="239" t="str">
        <f>IF(②選手情報入力!F62="","",②選手情報入力!F62)</f>
        <v/>
      </c>
      <c r="E63" s="239" t="str">
        <f>IF(②選手情報入力!G62="","",②選手情報入力!G62)</f>
        <v/>
      </c>
      <c r="F63" s="240" t="str">
        <f>IF(②選手情報入力!I62="","",IF(②選手情報入力!H62="",②選手情報入力!I62,②選手情報入力!H62&amp;②選手情報入力!I62))</f>
        <v/>
      </c>
      <c r="G63" s="238" t="str">
        <f>IF(②選手情報入力!J62="","",②選手情報入力!J62)</f>
        <v/>
      </c>
      <c r="H63" s="296"/>
      <c r="I63" s="297"/>
      <c r="J63" s="296"/>
      <c r="K63" s="297"/>
      <c r="L63" s="239" t="str">
        <f>IF(②選手情報入力!Q62="","",②選手情報入力!Q62)</f>
        <v/>
      </c>
      <c r="M63" s="241" t="str">
        <f>IF(②選手情報入力!T62="","",②選手情報入力!T62)</f>
        <v/>
      </c>
    </row>
    <row r="64" spans="1:13" s="221" customFormat="1" ht="18" customHeight="1">
      <c r="A64" s="237">
        <v>53</v>
      </c>
      <c r="B64" s="238" t="str">
        <f>IF(②選手情報入力!B63="","",②選手情報入力!B63)</f>
        <v/>
      </c>
      <c r="C64" s="238" t="str">
        <f>IF(②選手情報入力!C63="","",②選手情報入力!C63)</f>
        <v/>
      </c>
      <c r="D64" s="239" t="str">
        <f>IF(②選手情報入力!F63="","",②選手情報入力!F63)</f>
        <v/>
      </c>
      <c r="E64" s="239" t="str">
        <f>IF(②選手情報入力!G63="","",②選手情報入力!G63)</f>
        <v/>
      </c>
      <c r="F64" s="240" t="str">
        <f>IF(②選手情報入力!I63="","",IF(②選手情報入力!H63="",②選手情報入力!I63,②選手情報入力!H63&amp;②選手情報入力!I63))</f>
        <v/>
      </c>
      <c r="G64" s="238" t="str">
        <f>IF(②選手情報入力!J63="","",②選手情報入力!J63)</f>
        <v/>
      </c>
      <c r="H64" s="296"/>
      <c r="I64" s="297"/>
      <c r="J64" s="296"/>
      <c r="K64" s="297"/>
      <c r="L64" s="239" t="str">
        <f>IF(②選手情報入力!Q63="","",②選手情報入力!Q63)</f>
        <v/>
      </c>
      <c r="M64" s="241" t="str">
        <f>IF(②選手情報入力!T63="","",②選手情報入力!T63)</f>
        <v/>
      </c>
    </row>
    <row r="65" spans="1:13" s="221" customFormat="1" ht="18" customHeight="1">
      <c r="A65" s="237">
        <v>54</v>
      </c>
      <c r="B65" s="238" t="str">
        <f>IF(②選手情報入力!B64="","",②選手情報入力!B64)</f>
        <v/>
      </c>
      <c r="C65" s="238" t="str">
        <f>IF(②選手情報入力!C64="","",②選手情報入力!C64)</f>
        <v/>
      </c>
      <c r="D65" s="239" t="str">
        <f>IF(②選手情報入力!F64="","",②選手情報入力!F64)</f>
        <v/>
      </c>
      <c r="E65" s="239" t="str">
        <f>IF(②選手情報入力!G64="","",②選手情報入力!G64)</f>
        <v/>
      </c>
      <c r="F65" s="240" t="str">
        <f>IF(②選手情報入力!I64="","",IF(②選手情報入力!H64="",②選手情報入力!I64,②選手情報入力!H64&amp;②選手情報入力!I64))</f>
        <v/>
      </c>
      <c r="G65" s="238" t="str">
        <f>IF(②選手情報入力!J64="","",②選手情報入力!J64)</f>
        <v/>
      </c>
      <c r="H65" s="296"/>
      <c r="I65" s="297"/>
      <c r="J65" s="296"/>
      <c r="K65" s="297"/>
      <c r="L65" s="239" t="str">
        <f>IF(②選手情報入力!Q64="","",②選手情報入力!Q64)</f>
        <v/>
      </c>
      <c r="M65" s="241" t="str">
        <f>IF(②選手情報入力!T64="","",②選手情報入力!T64)</f>
        <v/>
      </c>
    </row>
    <row r="66" spans="1:13" s="221" customFormat="1" ht="18" customHeight="1">
      <c r="A66" s="242">
        <v>55</v>
      </c>
      <c r="B66" s="243" t="str">
        <f>IF(②選手情報入力!B65="","",②選手情報入力!B65)</f>
        <v/>
      </c>
      <c r="C66" s="243" t="str">
        <f>IF(②選手情報入力!C65="","",②選手情報入力!C65)</f>
        <v/>
      </c>
      <c r="D66" s="244" t="str">
        <f>IF(②選手情報入力!F65="","",②選手情報入力!F65)</f>
        <v/>
      </c>
      <c r="E66" s="244" t="str">
        <f>IF(②選手情報入力!G65="","",②選手情報入力!G65)</f>
        <v/>
      </c>
      <c r="F66" s="245" t="str">
        <f>IF(②選手情報入力!I65="","",IF(②選手情報入力!H65="",②選手情報入力!I65,②選手情報入力!H65&amp;②選手情報入力!I65))</f>
        <v/>
      </c>
      <c r="G66" s="243" t="str">
        <f>IF(②選手情報入力!J65="","",②選手情報入力!J65)</f>
        <v/>
      </c>
      <c r="H66" s="298"/>
      <c r="I66" s="299"/>
      <c r="J66" s="298"/>
      <c r="K66" s="299"/>
      <c r="L66" s="244" t="str">
        <f>IF(②選手情報入力!Q65="","",②選手情報入力!Q65)</f>
        <v/>
      </c>
      <c r="M66" s="246" t="str">
        <f>IF(②選手情報入力!T65="","",②選手情報入力!T65)</f>
        <v/>
      </c>
    </row>
    <row r="67" spans="1:13" s="221" customFormat="1" ht="18" customHeight="1">
      <c r="A67" s="232">
        <v>56</v>
      </c>
      <c r="B67" s="233" t="str">
        <f>IF(②選手情報入力!B66="","",②選手情報入力!B66)</f>
        <v/>
      </c>
      <c r="C67" s="233" t="str">
        <f>IF(②選手情報入力!C66="","",②選手情報入力!C66)</f>
        <v/>
      </c>
      <c r="D67" s="234" t="str">
        <f>IF(②選手情報入力!F66="","",②選手情報入力!F66)</f>
        <v/>
      </c>
      <c r="E67" s="234" t="str">
        <f>IF(②選手情報入力!G66="","",②選手情報入力!G66)</f>
        <v/>
      </c>
      <c r="F67" s="235" t="str">
        <f>IF(②選手情報入力!I66="","",IF(②選手情報入力!H66="",②選手情報入力!I66,②選手情報入力!H66&amp;②選手情報入力!I66))</f>
        <v/>
      </c>
      <c r="G67" s="233" t="str">
        <f>IF(②選手情報入力!J66="","",②選手情報入力!J66)</f>
        <v/>
      </c>
      <c r="H67" s="294"/>
      <c r="I67" s="295"/>
      <c r="J67" s="294"/>
      <c r="K67" s="295"/>
      <c r="L67" s="234" t="str">
        <f>IF(②選手情報入力!Q66="","",②選手情報入力!Q66)</f>
        <v/>
      </c>
      <c r="M67" s="236" t="str">
        <f>IF(②選手情報入力!T66="","",②選手情報入力!T66)</f>
        <v/>
      </c>
    </row>
    <row r="68" spans="1:13" s="221" customFormat="1" ht="18" customHeight="1">
      <c r="A68" s="237">
        <v>57</v>
      </c>
      <c r="B68" s="238" t="str">
        <f>IF(②選手情報入力!B67="","",②選手情報入力!B67)</f>
        <v/>
      </c>
      <c r="C68" s="238" t="str">
        <f>IF(②選手情報入力!C67="","",②選手情報入力!C67)</f>
        <v/>
      </c>
      <c r="D68" s="239" t="str">
        <f>IF(②選手情報入力!F67="","",②選手情報入力!F67)</f>
        <v/>
      </c>
      <c r="E68" s="239" t="str">
        <f>IF(②選手情報入力!G67="","",②選手情報入力!G67)</f>
        <v/>
      </c>
      <c r="F68" s="240" t="str">
        <f>IF(②選手情報入力!I67="","",IF(②選手情報入力!H67="",②選手情報入力!I67,②選手情報入力!H67&amp;②選手情報入力!I67))</f>
        <v/>
      </c>
      <c r="G68" s="238" t="str">
        <f>IF(②選手情報入力!J67="","",②選手情報入力!J67)</f>
        <v/>
      </c>
      <c r="H68" s="296"/>
      <c r="I68" s="297"/>
      <c r="J68" s="296"/>
      <c r="K68" s="297"/>
      <c r="L68" s="239" t="str">
        <f>IF(②選手情報入力!Q67="","",②選手情報入力!Q67)</f>
        <v/>
      </c>
      <c r="M68" s="241" t="str">
        <f>IF(②選手情報入力!T67="","",②選手情報入力!T67)</f>
        <v/>
      </c>
    </row>
    <row r="69" spans="1:13" s="221" customFormat="1" ht="18" customHeight="1">
      <c r="A69" s="237">
        <v>58</v>
      </c>
      <c r="B69" s="238" t="str">
        <f>IF(②選手情報入力!B68="","",②選手情報入力!B68)</f>
        <v/>
      </c>
      <c r="C69" s="238" t="str">
        <f>IF(②選手情報入力!C68="","",②選手情報入力!C68)</f>
        <v/>
      </c>
      <c r="D69" s="239" t="str">
        <f>IF(②選手情報入力!F68="","",②選手情報入力!F68)</f>
        <v/>
      </c>
      <c r="E69" s="239" t="str">
        <f>IF(②選手情報入力!G68="","",②選手情報入力!G68)</f>
        <v/>
      </c>
      <c r="F69" s="240" t="str">
        <f>IF(②選手情報入力!I68="","",IF(②選手情報入力!H68="",②選手情報入力!I68,②選手情報入力!H68&amp;②選手情報入力!I68))</f>
        <v/>
      </c>
      <c r="G69" s="238" t="str">
        <f>IF(②選手情報入力!J68="","",②選手情報入力!J68)</f>
        <v/>
      </c>
      <c r="H69" s="296"/>
      <c r="I69" s="297"/>
      <c r="J69" s="296"/>
      <c r="K69" s="297"/>
      <c r="L69" s="239" t="str">
        <f>IF(②選手情報入力!Q68="","",②選手情報入力!Q68)</f>
        <v/>
      </c>
      <c r="M69" s="241" t="str">
        <f>IF(②選手情報入力!T68="","",②選手情報入力!T68)</f>
        <v/>
      </c>
    </row>
    <row r="70" spans="1:13" s="221" customFormat="1" ht="18" customHeight="1">
      <c r="A70" s="237">
        <v>59</v>
      </c>
      <c r="B70" s="238" t="str">
        <f>IF(②選手情報入力!B69="","",②選手情報入力!B69)</f>
        <v/>
      </c>
      <c r="C70" s="238" t="str">
        <f>IF(②選手情報入力!C69="","",②選手情報入力!C69)</f>
        <v/>
      </c>
      <c r="D70" s="239" t="str">
        <f>IF(②選手情報入力!F69="","",②選手情報入力!F69)</f>
        <v/>
      </c>
      <c r="E70" s="239" t="str">
        <f>IF(②選手情報入力!G69="","",②選手情報入力!G69)</f>
        <v/>
      </c>
      <c r="F70" s="240" t="str">
        <f>IF(②選手情報入力!I69="","",IF(②選手情報入力!H69="",②選手情報入力!I69,②選手情報入力!H69&amp;②選手情報入力!I69))</f>
        <v/>
      </c>
      <c r="G70" s="238" t="str">
        <f>IF(②選手情報入力!J69="","",②選手情報入力!J69)</f>
        <v/>
      </c>
      <c r="H70" s="296"/>
      <c r="I70" s="297"/>
      <c r="J70" s="296"/>
      <c r="K70" s="297"/>
      <c r="L70" s="239" t="str">
        <f>IF(②選手情報入力!Q69="","",②選手情報入力!Q69)</f>
        <v/>
      </c>
      <c r="M70" s="241" t="str">
        <f>IF(②選手情報入力!T69="","",②選手情報入力!T69)</f>
        <v/>
      </c>
    </row>
    <row r="71" spans="1:13" s="221" customFormat="1" ht="18" customHeight="1">
      <c r="A71" s="247">
        <v>60</v>
      </c>
      <c r="B71" s="248" t="str">
        <f>IF(②選手情報入力!B70="","",②選手情報入力!B70)</f>
        <v/>
      </c>
      <c r="C71" s="248" t="str">
        <f>IF(②選手情報入力!C70="","",②選手情報入力!C70)</f>
        <v/>
      </c>
      <c r="D71" s="249" t="str">
        <f>IF(②選手情報入力!F70="","",②選手情報入力!F70)</f>
        <v/>
      </c>
      <c r="E71" s="249" t="str">
        <f>IF(②選手情報入力!G70="","",②選手情報入力!G70)</f>
        <v/>
      </c>
      <c r="F71" s="250" t="str">
        <f>IF(②選手情報入力!I70="","",IF(②選手情報入力!H70="",②選手情報入力!I70,②選手情報入力!H70&amp;②選手情報入力!I70))</f>
        <v/>
      </c>
      <c r="G71" s="248" t="str">
        <f>IF(②選手情報入力!J70="","",②選手情報入力!J70)</f>
        <v/>
      </c>
      <c r="H71" s="300"/>
      <c r="I71" s="301"/>
      <c r="J71" s="300"/>
      <c r="K71" s="301"/>
      <c r="L71" s="249" t="str">
        <f>IF(②選手情報入力!Q70="","",②選手情報入力!Q70)</f>
        <v/>
      </c>
      <c r="M71" s="251" t="str">
        <f>IF(②選手情報入力!T70="","",②選手情報入力!T70)</f>
        <v/>
      </c>
    </row>
    <row r="72" spans="1:13" s="221" customFormat="1" ht="18" customHeight="1">
      <c r="A72" s="252">
        <v>61</v>
      </c>
      <c r="B72" s="253" t="str">
        <f>IF(②選手情報入力!B71="","",②選手情報入力!B71)</f>
        <v/>
      </c>
      <c r="C72" s="253" t="str">
        <f>IF(②選手情報入力!C71="","",②選手情報入力!C71)</f>
        <v/>
      </c>
      <c r="D72" s="254" t="str">
        <f>IF(②選手情報入力!F71="","",②選手情報入力!F71)</f>
        <v/>
      </c>
      <c r="E72" s="254" t="str">
        <f>IF(②選手情報入力!G71="","",②選手情報入力!G71)</f>
        <v/>
      </c>
      <c r="F72" s="255" t="str">
        <f>IF(②選手情報入力!I71="","",IF(②選手情報入力!H71="",②選手情報入力!I71,②選手情報入力!H71&amp;②選手情報入力!I71))</f>
        <v/>
      </c>
      <c r="G72" s="253" t="str">
        <f>IF(②選手情報入力!J71="","",②選手情報入力!J71)</f>
        <v/>
      </c>
      <c r="H72" s="302"/>
      <c r="I72" s="303"/>
      <c r="J72" s="302"/>
      <c r="K72" s="303"/>
      <c r="L72" s="254" t="str">
        <f>IF(②選手情報入力!Q71="","",②選手情報入力!Q71)</f>
        <v/>
      </c>
      <c r="M72" s="256" t="str">
        <f>IF(②選手情報入力!T71="","",②選手情報入力!T71)</f>
        <v/>
      </c>
    </row>
    <row r="73" spans="1:13" s="221" customFormat="1" ht="18" customHeight="1">
      <c r="A73" s="237">
        <v>62</v>
      </c>
      <c r="B73" s="238" t="str">
        <f>IF(②選手情報入力!B72="","",②選手情報入力!B72)</f>
        <v/>
      </c>
      <c r="C73" s="238" t="str">
        <f>IF(②選手情報入力!C72="","",②選手情報入力!C72)</f>
        <v/>
      </c>
      <c r="D73" s="239" t="str">
        <f>IF(②選手情報入力!F72="","",②選手情報入力!F72)</f>
        <v/>
      </c>
      <c r="E73" s="239" t="str">
        <f>IF(②選手情報入力!G72="","",②選手情報入力!G72)</f>
        <v/>
      </c>
      <c r="F73" s="240" t="str">
        <f>IF(②選手情報入力!I72="","",IF(②選手情報入力!H72="",②選手情報入力!I72,②選手情報入力!H72&amp;②選手情報入力!I72))</f>
        <v/>
      </c>
      <c r="G73" s="238" t="str">
        <f>IF(②選手情報入力!J72="","",②選手情報入力!J72)</f>
        <v/>
      </c>
      <c r="H73" s="296"/>
      <c r="I73" s="297"/>
      <c r="J73" s="296"/>
      <c r="K73" s="297"/>
      <c r="L73" s="239" t="str">
        <f>IF(②選手情報入力!Q72="","",②選手情報入力!Q72)</f>
        <v/>
      </c>
      <c r="M73" s="241" t="str">
        <f>IF(②選手情報入力!T72="","",②選手情報入力!T72)</f>
        <v/>
      </c>
    </row>
    <row r="74" spans="1:13" s="221" customFormat="1" ht="18" customHeight="1">
      <c r="A74" s="237">
        <v>63</v>
      </c>
      <c r="B74" s="238" t="str">
        <f>IF(②選手情報入力!B73="","",②選手情報入力!B73)</f>
        <v/>
      </c>
      <c r="C74" s="238" t="str">
        <f>IF(②選手情報入力!C73="","",②選手情報入力!C73)</f>
        <v/>
      </c>
      <c r="D74" s="239" t="str">
        <f>IF(②選手情報入力!F73="","",②選手情報入力!F73)</f>
        <v/>
      </c>
      <c r="E74" s="239" t="str">
        <f>IF(②選手情報入力!G73="","",②選手情報入力!G73)</f>
        <v/>
      </c>
      <c r="F74" s="240" t="str">
        <f>IF(②選手情報入力!I73="","",IF(②選手情報入力!H73="",②選手情報入力!I73,②選手情報入力!H73&amp;②選手情報入力!I73))</f>
        <v/>
      </c>
      <c r="G74" s="238" t="str">
        <f>IF(②選手情報入力!J73="","",②選手情報入力!J73)</f>
        <v/>
      </c>
      <c r="H74" s="296"/>
      <c r="I74" s="297"/>
      <c r="J74" s="296"/>
      <c r="K74" s="297"/>
      <c r="L74" s="239" t="str">
        <f>IF(②選手情報入力!Q73="","",②選手情報入力!Q73)</f>
        <v/>
      </c>
      <c r="M74" s="241" t="str">
        <f>IF(②選手情報入力!T73="","",②選手情報入力!T73)</f>
        <v/>
      </c>
    </row>
    <row r="75" spans="1:13" s="221" customFormat="1" ht="18" customHeight="1">
      <c r="A75" s="237">
        <v>64</v>
      </c>
      <c r="B75" s="238" t="str">
        <f>IF(②選手情報入力!B74="","",②選手情報入力!B74)</f>
        <v/>
      </c>
      <c r="C75" s="238" t="str">
        <f>IF(②選手情報入力!C74="","",②選手情報入力!C74)</f>
        <v/>
      </c>
      <c r="D75" s="239" t="str">
        <f>IF(②選手情報入力!F74="","",②選手情報入力!F74)</f>
        <v/>
      </c>
      <c r="E75" s="239" t="str">
        <f>IF(②選手情報入力!G74="","",②選手情報入力!G74)</f>
        <v/>
      </c>
      <c r="F75" s="240" t="str">
        <f>IF(②選手情報入力!I74="","",IF(②選手情報入力!H74="",②選手情報入力!I74,②選手情報入力!H74&amp;②選手情報入力!I74))</f>
        <v/>
      </c>
      <c r="G75" s="238" t="str">
        <f>IF(②選手情報入力!J74="","",②選手情報入力!J74)</f>
        <v/>
      </c>
      <c r="H75" s="296"/>
      <c r="I75" s="297"/>
      <c r="J75" s="296"/>
      <c r="K75" s="297"/>
      <c r="L75" s="239" t="str">
        <f>IF(②選手情報入力!Q74="","",②選手情報入力!Q74)</f>
        <v/>
      </c>
      <c r="M75" s="241" t="str">
        <f>IF(②選手情報入力!T74="","",②選手情報入力!T74)</f>
        <v/>
      </c>
    </row>
    <row r="76" spans="1:13" s="221" customFormat="1" ht="18" customHeight="1">
      <c r="A76" s="242">
        <v>65</v>
      </c>
      <c r="B76" s="243" t="str">
        <f>IF(②選手情報入力!B75="","",②選手情報入力!B75)</f>
        <v/>
      </c>
      <c r="C76" s="243" t="str">
        <f>IF(②選手情報入力!C75="","",②選手情報入力!C75)</f>
        <v/>
      </c>
      <c r="D76" s="244" t="str">
        <f>IF(②選手情報入力!F75="","",②選手情報入力!F75)</f>
        <v/>
      </c>
      <c r="E76" s="244" t="str">
        <f>IF(②選手情報入力!G75="","",②選手情報入力!G75)</f>
        <v/>
      </c>
      <c r="F76" s="245" t="str">
        <f>IF(②選手情報入力!I75="","",IF(②選手情報入力!H75="",②選手情報入力!I75,②選手情報入力!H75&amp;②選手情報入力!I75))</f>
        <v/>
      </c>
      <c r="G76" s="243" t="str">
        <f>IF(②選手情報入力!J75="","",②選手情報入力!J75)</f>
        <v/>
      </c>
      <c r="H76" s="298"/>
      <c r="I76" s="299"/>
      <c r="J76" s="298"/>
      <c r="K76" s="299"/>
      <c r="L76" s="244" t="str">
        <f>IF(②選手情報入力!Q75="","",②選手情報入力!Q75)</f>
        <v/>
      </c>
      <c r="M76" s="246" t="str">
        <f>IF(②選手情報入力!T75="","",②選手情報入力!T75)</f>
        <v/>
      </c>
    </row>
    <row r="77" spans="1:13" s="221" customFormat="1" ht="18" customHeight="1">
      <c r="A77" s="232">
        <v>66</v>
      </c>
      <c r="B77" s="233" t="str">
        <f>IF(②選手情報入力!B76="","",②選手情報入力!B76)</f>
        <v/>
      </c>
      <c r="C77" s="233" t="str">
        <f>IF(②選手情報入力!C76="","",②選手情報入力!C76)</f>
        <v/>
      </c>
      <c r="D77" s="234" t="str">
        <f>IF(②選手情報入力!F76="","",②選手情報入力!F76)</f>
        <v/>
      </c>
      <c r="E77" s="234" t="str">
        <f>IF(②選手情報入力!G76="","",②選手情報入力!G76)</f>
        <v/>
      </c>
      <c r="F77" s="235" t="str">
        <f>IF(②選手情報入力!I76="","",IF(②選手情報入力!H76="",②選手情報入力!I76,②選手情報入力!H76&amp;②選手情報入力!I76))</f>
        <v/>
      </c>
      <c r="G77" s="233" t="str">
        <f>IF(②選手情報入力!J76="","",②選手情報入力!J76)</f>
        <v/>
      </c>
      <c r="H77" s="294"/>
      <c r="I77" s="295"/>
      <c r="J77" s="294"/>
      <c r="K77" s="295"/>
      <c r="L77" s="234" t="str">
        <f>IF(②選手情報入力!Q76="","",②選手情報入力!Q76)</f>
        <v/>
      </c>
      <c r="M77" s="236" t="str">
        <f>IF(②選手情報入力!T76="","",②選手情報入力!T76)</f>
        <v/>
      </c>
    </row>
    <row r="78" spans="1:13" s="221" customFormat="1" ht="18" customHeight="1">
      <c r="A78" s="237">
        <v>67</v>
      </c>
      <c r="B78" s="238" t="str">
        <f>IF(②選手情報入力!B77="","",②選手情報入力!B77)</f>
        <v/>
      </c>
      <c r="C78" s="238" t="str">
        <f>IF(②選手情報入力!C77="","",②選手情報入力!C77)</f>
        <v/>
      </c>
      <c r="D78" s="239" t="str">
        <f>IF(②選手情報入力!F77="","",②選手情報入力!F77)</f>
        <v/>
      </c>
      <c r="E78" s="239" t="str">
        <f>IF(②選手情報入力!G77="","",②選手情報入力!G77)</f>
        <v/>
      </c>
      <c r="F78" s="240" t="str">
        <f>IF(②選手情報入力!I77="","",IF(②選手情報入力!H77="",②選手情報入力!I77,②選手情報入力!H77&amp;②選手情報入力!I77))</f>
        <v/>
      </c>
      <c r="G78" s="238" t="str">
        <f>IF(②選手情報入力!J77="","",②選手情報入力!J77)</f>
        <v/>
      </c>
      <c r="H78" s="296"/>
      <c r="I78" s="297"/>
      <c r="J78" s="296"/>
      <c r="K78" s="297"/>
      <c r="L78" s="239" t="str">
        <f>IF(②選手情報入力!Q77="","",②選手情報入力!Q77)</f>
        <v/>
      </c>
      <c r="M78" s="241" t="str">
        <f>IF(②選手情報入力!T77="","",②選手情報入力!T77)</f>
        <v/>
      </c>
    </row>
    <row r="79" spans="1:13" s="221" customFormat="1" ht="18" customHeight="1">
      <c r="A79" s="237">
        <v>68</v>
      </c>
      <c r="B79" s="238" t="str">
        <f>IF(②選手情報入力!B78="","",②選手情報入力!B78)</f>
        <v/>
      </c>
      <c r="C79" s="238" t="str">
        <f>IF(②選手情報入力!C78="","",②選手情報入力!C78)</f>
        <v/>
      </c>
      <c r="D79" s="239" t="str">
        <f>IF(②選手情報入力!F78="","",②選手情報入力!F78)</f>
        <v/>
      </c>
      <c r="E79" s="239" t="str">
        <f>IF(②選手情報入力!G78="","",②選手情報入力!G78)</f>
        <v/>
      </c>
      <c r="F79" s="240" t="str">
        <f>IF(②選手情報入力!I78="","",IF(②選手情報入力!H78="",②選手情報入力!I78,②選手情報入力!H78&amp;②選手情報入力!I78))</f>
        <v/>
      </c>
      <c r="G79" s="238" t="str">
        <f>IF(②選手情報入力!J78="","",②選手情報入力!J78)</f>
        <v/>
      </c>
      <c r="H79" s="296"/>
      <c r="I79" s="297"/>
      <c r="J79" s="296"/>
      <c r="K79" s="297"/>
      <c r="L79" s="239" t="str">
        <f>IF(②選手情報入力!Q78="","",②選手情報入力!Q78)</f>
        <v/>
      </c>
      <c r="M79" s="241" t="str">
        <f>IF(②選手情報入力!T78="","",②選手情報入力!T78)</f>
        <v/>
      </c>
    </row>
    <row r="80" spans="1:13" s="221" customFormat="1" ht="18" customHeight="1">
      <c r="A80" s="237">
        <v>69</v>
      </c>
      <c r="B80" s="238" t="str">
        <f>IF(②選手情報入力!B79="","",②選手情報入力!B79)</f>
        <v/>
      </c>
      <c r="C80" s="238" t="str">
        <f>IF(②選手情報入力!C79="","",②選手情報入力!C79)</f>
        <v/>
      </c>
      <c r="D80" s="239" t="str">
        <f>IF(②選手情報入力!F79="","",②選手情報入力!F79)</f>
        <v/>
      </c>
      <c r="E80" s="239" t="str">
        <f>IF(②選手情報入力!G79="","",②選手情報入力!G79)</f>
        <v/>
      </c>
      <c r="F80" s="240" t="str">
        <f>IF(②選手情報入力!I79="","",IF(②選手情報入力!H79="",②選手情報入力!I79,②選手情報入力!H79&amp;②選手情報入力!I79))</f>
        <v/>
      </c>
      <c r="G80" s="238" t="str">
        <f>IF(②選手情報入力!J79="","",②選手情報入力!J79)</f>
        <v/>
      </c>
      <c r="H80" s="296"/>
      <c r="I80" s="297"/>
      <c r="J80" s="296"/>
      <c r="K80" s="297"/>
      <c r="L80" s="239" t="str">
        <f>IF(②選手情報入力!Q79="","",②選手情報入力!Q79)</f>
        <v/>
      </c>
      <c r="M80" s="241" t="str">
        <f>IF(②選手情報入力!T79="","",②選手情報入力!T79)</f>
        <v/>
      </c>
    </row>
    <row r="81" spans="1:13" s="221" customFormat="1" ht="18" customHeight="1">
      <c r="A81" s="247">
        <v>70</v>
      </c>
      <c r="B81" s="248" t="str">
        <f>IF(②選手情報入力!B80="","",②選手情報入力!B80)</f>
        <v/>
      </c>
      <c r="C81" s="248" t="str">
        <f>IF(②選手情報入力!C80="","",②選手情報入力!C80)</f>
        <v/>
      </c>
      <c r="D81" s="249" t="str">
        <f>IF(②選手情報入力!F80="","",②選手情報入力!F80)</f>
        <v/>
      </c>
      <c r="E81" s="249" t="str">
        <f>IF(②選手情報入力!G80="","",②選手情報入力!G80)</f>
        <v/>
      </c>
      <c r="F81" s="250" t="str">
        <f>IF(②選手情報入力!I80="","",IF(②選手情報入力!H80="",②選手情報入力!I80,②選手情報入力!H80&amp;②選手情報入力!I80))</f>
        <v/>
      </c>
      <c r="G81" s="248" t="str">
        <f>IF(②選手情報入力!J80="","",②選手情報入力!J80)</f>
        <v/>
      </c>
      <c r="H81" s="300"/>
      <c r="I81" s="301"/>
      <c r="J81" s="300"/>
      <c r="K81" s="301"/>
      <c r="L81" s="249" t="str">
        <f>IF(②選手情報入力!Q80="","",②選手情報入力!Q80)</f>
        <v/>
      </c>
      <c r="M81" s="251" t="str">
        <f>IF(②選手情報入力!T80="","",②選手情報入力!T80)</f>
        <v/>
      </c>
    </row>
    <row r="82" spans="1:13" s="221" customFormat="1" ht="18" customHeight="1">
      <c r="A82" s="252">
        <v>71</v>
      </c>
      <c r="B82" s="253" t="str">
        <f>IF(②選手情報入力!B81="","",②選手情報入力!B81)</f>
        <v/>
      </c>
      <c r="C82" s="253" t="str">
        <f>IF(②選手情報入力!C81="","",②選手情報入力!C81)</f>
        <v/>
      </c>
      <c r="D82" s="254" t="str">
        <f>IF(②選手情報入力!F81="","",②選手情報入力!F81)</f>
        <v/>
      </c>
      <c r="E82" s="254" t="str">
        <f>IF(②選手情報入力!G81="","",②選手情報入力!G81)</f>
        <v/>
      </c>
      <c r="F82" s="255" t="str">
        <f>IF(②選手情報入力!I81="","",IF(②選手情報入力!H81="",②選手情報入力!I81,②選手情報入力!H81&amp;②選手情報入力!I81))</f>
        <v/>
      </c>
      <c r="G82" s="253" t="str">
        <f>IF(②選手情報入力!J81="","",②選手情報入力!J81)</f>
        <v/>
      </c>
      <c r="H82" s="302"/>
      <c r="I82" s="303"/>
      <c r="J82" s="302"/>
      <c r="K82" s="303"/>
      <c r="L82" s="254" t="str">
        <f>IF(②選手情報入力!Q81="","",②選手情報入力!Q81)</f>
        <v/>
      </c>
      <c r="M82" s="256" t="str">
        <f>IF(②選手情報入力!T81="","",②選手情報入力!T81)</f>
        <v/>
      </c>
    </row>
    <row r="83" spans="1:13" s="221" customFormat="1" ht="18" customHeight="1">
      <c r="A83" s="237">
        <v>72</v>
      </c>
      <c r="B83" s="238" t="str">
        <f>IF(②選手情報入力!B82="","",②選手情報入力!B82)</f>
        <v/>
      </c>
      <c r="C83" s="238" t="str">
        <f>IF(②選手情報入力!C82="","",②選手情報入力!C82)</f>
        <v/>
      </c>
      <c r="D83" s="239" t="str">
        <f>IF(②選手情報入力!F82="","",②選手情報入力!F82)</f>
        <v/>
      </c>
      <c r="E83" s="239" t="str">
        <f>IF(②選手情報入力!G82="","",②選手情報入力!G82)</f>
        <v/>
      </c>
      <c r="F83" s="240" t="str">
        <f>IF(②選手情報入力!I82="","",IF(②選手情報入力!H82="",②選手情報入力!I82,②選手情報入力!H82&amp;②選手情報入力!I82))</f>
        <v/>
      </c>
      <c r="G83" s="238" t="str">
        <f>IF(②選手情報入力!J82="","",②選手情報入力!J82)</f>
        <v/>
      </c>
      <c r="H83" s="296"/>
      <c r="I83" s="297"/>
      <c r="J83" s="296"/>
      <c r="K83" s="297"/>
      <c r="L83" s="239" t="str">
        <f>IF(②選手情報入力!Q82="","",②選手情報入力!Q82)</f>
        <v/>
      </c>
      <c r="M83" s="241" t="str">
        <f>IF(②選手情報入力!T82="","",②選手情報入力!T82)</f>
        <v/>
      </c>
    </row>
    <row r="84" spans="1:13" s="221" customFormat="1" ht="18" customHeight="1">
      <c r="A84" s="237">
        <v>73</v>
      </c>
      <c r="B84" s="238" t="str">
        <f>IF(②選手情報入力!B83="","",②選手情報入力!B83)</f>
        <v/>
      </c>
      <c r="C84" s="238" t="str">
        <f>IF(②選手情報入力!C83="","",②選手情報入力!C83)</f>
        <v/>
      </c>
      <c r="D84" s="239" t="str">
        <f>IF(②選手情報入力!F83="","",②選手情報入力!F83)</f>
        <v/>
      </c>
      <c r="E84" s="239" t="str">
        <f>IF(②選手情報入力!G83="","",②選手情報入力!G83)</f>
        <v/>
      </c>
      <c r="F84" s="240" t="str">
        <f>IF(②選手情報入力!I83="","",IF(②選手情報入力!H83="",②選手情報入力!I83,②選手情報入力!H83&amp;②選手情報入力!I83))</f>
        <v/>
      </c>
      <c r="G84" s="238" t="str">
        <f>IF(②選手情報入力!J83="","",②選手情報入力!J83)</f>
        <v/>
      </c>
      <c r="H84" s="296"/>
      <c r="I84" s="297"/>
      <c r="J84" s="296"/>
      <c r="K84" s="297"/>
      <c r="L84" s="239" t="str">
        <f>IF(②選手情報入力!Q83="","",②選手情報入力!Q83)</f>
        <v/>
      </c>
      <c r="M84" s="241" t="str">
        <f>IF(②選手情報入力!T83="","",②選手情報入力!T83)</f>
        <v/>
      </c>
    </row>
    <row r="85" spans="1:13" s="221" customFormat="1" ht="18" customHeight="1">
      <c r="A85" s="237">
        <v>74</v>
      </c>
      <c r="B85" s="238" t="str">
        <f>IF(②選手情報入力!B84="","",②選手情報入力!B84)</f>
        <v/>
      </c>
      <c r="C85" s="238" t="str">
        <f>IF(②選手情報入力!C84="","",②選手情報入力!C84)</f>
        <v/>
      </c>
      <c r="D85" s="239" t="str">
        <f>IF(②選手情報入力!F84="","",②選手情報入力!F84)</f>
        <v/>
      </c>
      <c r="E85" s="239" t="str">
        <f>IF(②選手情報入力!G84="","",②選手情報入力!G84)</f>
        <v/>
      </c>
      <c r="F85" s="240" t="str">
        <f>IF(②選手情報入力!I84="","",IF(②選手情報入力!H84="",②選手情報入力!I84,②選手情報入力!H84&amp;②選手情報入力!I84))</f>
        <v/>
      </c>
      <c r="G85" s="238" t="str">
        <f>IF(②選手情報入力!J84="","",②選手情報入力!J84)</f>
        <v/>
      </c>
      <c r="H85" s="296"/>
      <c r="I85" s="297"/>
      <c r="J85" s="296"/>
      <c r="K85" s="297"/>
      <c r="L85" s="239" t="str">
        <f>IF(②選手情報入力!Q84="","",②選手情報入力!Q84)</f>
        <v/>
      </c>
      <c r="M85" s="241" t="str">
        <f>IF(②選手情報入力!T84="","",②選手情報入力!T84)</f>
        <v/>
      </c>
    </row>
    <row r="86" spans="1:13" s="221" customFormat="1" ht="18" customHeight="1">
      <c r="A86" s="242">
        <v>75</v>
      </c>
      <c r="B86" s="243" t="str">
        <f>IF(②選手情報入力!B85="","",②選手情報入力!B85)</f>
        <v/>
      </c>
      <c r="C86" s="243" t="str">
        <f>IF(②選手情報入力!C85="","",②選手情報入力!C85)</f>
        <v/>
      </c>
      <c r="D86" s="244" t="str">
        <f>IF(②選手情報入力!F85="","",②選手情報入力!F85)</f>
        <v/>
      </c>
      <c r="E86" s="244" t="str">
        <f>IF(②選手情報入力!G85="","",②選手情報入力!G85)</f>
        <v/>
      </c>
      <c r="F86" s="245" t="str">
        <f>IF(②選手情報入力!I85="","",IF(②選手情報入力!H85="",②選手情報入力!I85,②選手情報入力!H85&amp;②選手情報入力!I85))</f>
        <v/>
      </c>
      <c r="G86" s="243" t="str">
        <f>IF(②選手情報入力!J85="","",②選手情報入力!J85)</f>
        <v/>
      </c>
      <c r="H86" s="298"/>
      <c r="I86" s="299"/>
      <c r="J86" s="298"/>
      <c r="K86" s="299"/>
      <c r="L86" s="244" t="str">
        <f>IF(②選手情報入力!Q85="","",②選手情報入力!Q85)</f>
        <v/>
      </c>
      <c r="M86" s="246" t="str">
        <f>IF(②選手情報入力!T85="","",②選手情報入力!T85)</f>
        <v/>
      </c>
    </row>
    <row r="87" spans="1:13" s="221" customFormat="1" ht="18" customHeight="1">
      <c r="A87" s="232">
        <v>76</v>
      </c>
      <c r="B87" s="233" t="str">
        <f>IF(②選手情報入力!B86="","",②選手情報入力!B86)</f>
        <v/>
      </c>
      <c r="C87" s="233" t="str">
        <f>IF(②選手情報入力!C86="","",②選手情報入力!C86)</f>
        <v/>
      </c>
      <c r="D87" s="234" t="str">
        <f>IF(②選手情報入力!F86="","",②選手情報入力!F86)</f>
        <v/>
      </c>
      <c r="E87" s="234" t="str">
        <f>IF(②選手情報入力!G86="","",②選手情報入力!G86)</f>
        <v/>
      </c>
      <c r="F87" s="235" t="str">
        <f>IF(②選手情報入力!I86="","",IF(②選手情報入力!H86="",②選手情報入力!I86,②選手情報入力!H86&amp;②選手情報入力!I86))</f>
        <v/>
      </c>
      <c r="G87" s="233" t="str">
        <f>IF(②選手情報入力!J86="","",②選手情報入力!J86)</f>
        <v/>
      </c>
      <c r="H87" s="294"/>
      <c r="I87" s="295"/>
      <c r="J87" s="294"/>
      <c r="K87" s="295"/>
      <c r="L87" s="234" t="str">
        <f>IF(②選手情報入力!Q86="","",②選手情報入力!Q86)</f>
        <v/>
      </c>
      <c r="M87" s="236" t="str">
        <f>IF(②選手情報入力!T86="","",②選手情報入力!T86)</f>
        <v/>
      </c>
    </row>
    <row r="88" spans="1:13" s="221" customFormat="1" ht="18" customHeight="1">
      <c r="A88" s="237">
        <v>77</v>
      </c>
      <c r="B88" s="238" t="str">
        <f>IF(②選手情報入力!B87="","",②選手情報入力!B87)</f>
        <v/>
      </c>
      <c r="C88" s="238" t="str">
        <f>IF(②選手情報入力!C87="","",②選手情報入力!C87)</f>
        <v/>
      </c>
      <c r="D88" s="239" t="str">
        <f>IF(②選手情報入力!F87="","",②選手情報入力!F87)</f>
        <v/>
      </c>
      <c r="E88" s="239" t="str">
        <f>IF(②選手情報入力!G87="","",②選手情報入力!G87)</f>
        <v/>
      </c>
      <c r="F88" s="240" t="str">
        <f>IF(②選手情報入力!I87="","",IF(②選手情報入力!H87="",②選手情報入力!I87,②選手情報入力!H87&amp;②選手情報入力!I87))</f>
        <v/>
      </c>
      <c r="G88" s="238" t="str">
        <f>IF(②選手情報入力!J87="","",②選手情報入力!J87)</f>
        <v/>
      </c>
      <c r="H88" s="296"/>
      <c r="I88" s="297"/>
      <c r="J88" s="296"/>
      <c r="K88" s="297"/>
      <c r="L88" s="239" t="str">
        <f>IF(②選手情報入力!Q87="","",②選手情報入力!Q87)</f>
        <v/>
      </c>
      <c r="M88" s="241" t="str">
        <f>IF(②選手情報入力!T87="","",②選手情報入力!T87)</f>
        <v/>
      </c>
    </row>
    <row r="89" spans="1:13" s="221" customFormat="1" ht="18" customHeight="1">
      <c r="A89" s="237">
        <v>78</v>
      </c>
      <c r="B89" s="238" t="str">
        <f>IF(②選手情報入力!B88="","",②選手情報入力!B88)</f>
        <v/>
      </c>
      <c r="C89" s="238" t="str">
        <f>IF(②選手情報入力!C88="","",②選手情報入力!C88)</f>
        <v/>
      </c>
      <c r="D89" s="239" t="str">
        <f>IF(②選手情報入力!F88="","",②選手情報入力!F88)</f>
        <v/>
      </c>
      <c r="E89" s="239" t="str">
        <f>IF(②選手情報入力!G88="","",②選手情報入力!G88)</f>
        <v/>
      </c>
      <c r="F89" s="240" t="str">
        <f>IF(②選手情報入力!I88="","",IF(②選手情報入力!H88="",②選手情報入力!I88,②選手情報入力!H88&amp;②選手情報入力!I88))</f>
        <v/>
      </c>
      <c r="G89" s="238" t="str">
        <f>IF(②選手情報入力!J88="","",②選手情報入力!J88)</f>
        <v/>
      </c>
      <c r="H89" s="296"/>
      <c r="I89" s="297"/>
      <c r="J89" s="296"/>
      <c r="K89" s="297"/>
      <c r="L89" s="239" t="str">
        <f>IF(②選手情報入力!Q88="","",②選手情報入力!Q88)</f>
        <v/>
      </c>
      <c r="M89" s="241" t="str">
        <f>IF(②選手情報入力!T88="","",②選手情報入力!T88)</f>
        <v/>
      </c>
    </row>
    <row r="90" spans="1:13" s="221" customFormat="1" ht="18" customHeight="1">
      <c r="A90" s="237">
        <v>79</v>
      </c>
      <c r="B90" s="238" t="str">
        <f>IF(②選手情報入力!B89="","",②選手情報入力!B89)</f>
        <v/>
      </c>
      <c r="C90" s="238" t="str">
        <f>IF(②選手情報入力!C89="","",②選手情報入力!C89)</f>
        <v/>
      </c>
      <c r="D90" s="239" t="str">
        <f>IF(②選手情報入力!F89="","",②選手情報入力!F89)</f>
        <v/>
      </c>
      <c r="E90" s="239" t="str">
        <f>IF(②選手情報入力!G89="","",②選手情報入力!G89)</f>
        <v/>
      </c>
      <c r="F90" s="240" t="str">
        <f>IF(②選手情報入力!I89="","",IF(②選手情報入力!H89="",②選手情報入力!I89,②選手情報入力!H89&amp;②選手情報入力!I89))</f>
        <v/>
      </c>
      <c r="G90" s="238" t="str">
        <f>IF(②選手情報入力!J89="","",②選手情報入力!J89)</f>
        <v/>
      </c>
      <c r="H90" s="296"/>
      <c r="I90" s="297"/>
      <c r="J90" s="296"/>
      <c r="K90" s="297"/>
      <c r="L90" s="239" t="str">
        <f>IF(②選手情報入力!Q89="","",②選手情報入力!Q89)</f>
        <v/>
      </c>
      <c r="M90" s="241" t="str">
        <f>IF(②選手情報入力!T89="","",②選手情報入力!T89)</f>
        <v/>
      </c>
    </row>
    <row r="91" spans="1:13" s="221" customFormat="1" ht="18" customHeight="1">
      <c r="A91" s="247">
        <v>80</v>
      </c>
      <c r="B91" s="248" t="str">
        <f>IF(②選手情報入力!B90="","",②選手情報入力!B90)</f>
        <v/>
      </c>
      <c r="C91" s="248" t="str">
        <f>IF(②選手情報入力!C90="","",②選手情報入力!C90)</f>
        <v/>
      </c>
      <c r="D91" s="249" t="str">
        <f>IF(②選手情報入力!F90="","",②選手情報入力!F90)</f>
        <v/>
      </c>
      <c r="E91" s="249" t="str">
        <f>IF(②選手情報入力!G90="","",②選手情報入力!G90)</f>
        <v/>
      </c>
      <c r="F91" s="250" t="str">
        <f>IF(②選手情報入力!I90="","",IF(②選手情報入力!H90="",②選手情報入力!I90,②選手情報入力!H90&amp;②選手情報入力!I90))</f>
        <v/>
      </c>
      <c r="G91" s="248" t="str">
        <f>IF(②選手情報入力!J90="","",②選手情報入力!J90)</f>
        <v/>
      </c>
      <c r="H91" s="300"/>
      <c r="I91" s="301"/>
      <c r="J91" s="300"/>
      <c r="K91" s="301"/>
      <c r="L91" s="249" t="str">
        <f>IF(②選手情報入力!Q90="","",②選手情報入力!Q90)</f>
        <v/>
      </c>
      <c r="M91" s="251" t="str">
        <f>IF(②選手情報入力!T90="","",②選手情報入力!T90)</f>
        <v/>
      </c>
    </row>
    <row r="92" spans="1:13" s="221" customFormat="1" ht="18" customHeight="1">
      <c r="A92" s="252">
        <v>81</v>
      </c>
      <c r="B92" s="253" t="str">
        <f>IF(②選手情報入力!B91="","",②選手情報入力!B91)</f>
        <v/>
      </c>
      <c r="C92" s="253" t="str">
        <f>IF(②選手情報入力!C91="","",②選手情報入力!C91)</f>
        <v/>
      </c>
      <c r="D92" s="254" t="str">
        <f>IF(②選手情報入力!F91="","",②選手情報入力!F91)</f>
        <v/>
      </c>
      <c r="E92" s="254" t="str">
        <f>IF(②選手情報入力!G91="","",②選手情報入力!G91)</f>
        <v/>
      </c>
      <c r="F92" s="255" t="str">
        <f>IF(②選手情報入力!I91="","",IF(②選手情報入力!H91="",②選手情報入力!I91,②選手情報入力!H91&amp;②選手情報入力!I91))</f>
        <v/>
      </c>
      <c r="G92" s="253" t="str">
        <f>IF(②選手情報入力!J91="","",②選手情報入力!J91)</f>
        <v/>
      </c>
      <c r="H92" s="302"/>
      <c r="I92" s="303"/>
      <c r="J92" s="302"/>
      <c r="K92" s="303"/>
      <c r="L92" s="254" t="str">
        <f>IF(②選手情報入力!Q91="","",②選手情報入力!Q91)</f>
        <v/>
      </c>
      <c r="M92" s="256" t="str">
        <f>IF(②選手情報入力!T91="","",②選手情報入力!T91)</f>
        <v/>
      </c>
    </row>
    <row r="93" spans="1:13" s="221" customFormat="1" ht="18" customHeight="1">
      <c r="A93" s="237">
        <v>82</v>
      </c>
      <c r="B93" s="238" t="str">
        <f>IF(②選手情報入力!B92="","",②選手情報入力!B92)</f>
        <v/>
      </c>
      <c r="C93" s="238" t="str">
        <f>IF(②選手情報入力!C92="","",②選手情報入力!C92)</f>
        <v/>
      </c>
      <c r="D93" s="239" t="str">
        <f>IF(②選手情報入力!F92="","",②選手情報入力!F92)</f>
        <v/>
      </c>
      <c r="E93" s="239" t="str">
        <f>IF(②選手情報入力!G92="","",②選手情報入力!G92)</f>
        <v/>
      </c>
      <c r="F93" s="240" t="str">
        <f>IF(②選手情報入力!I92="","",IF(②選手情報入力!H92="",②選手情報入力!I92,②選手情報入力!H92&amp;②選手情報入力!I92))</f>
        <v/>
      </c>
      <c r="G93" s="238" t="str">
        <f>IF(②選手情報入力!J92="","",②選手情報入力!J92)</f>
        <v/>
      </c>
      <c r="H93" s="296"/>
      <c r="I93" s="297"/>
      <c r="J93" s="296"/>
      <c r="K93" s="297"/>
      <c r="L93" s="239" t="str">
        <f>IF(②選手情報入力!Q92="","",②選手情報入力!Q92)</f>
        <v/>
      </c>
      <c r="M93" s="241" t="str">
        <f>IF(②選手情報入力!T92="","",②選手情報入力!T92)</f>
        <v/>
      </c>
    </row>
    <row r="94" spans="1:13" s="221" customFormat="1" ht="18" customHeight="1">
      <c r="A94" s="237">
        <v>83</v>
      </c>
      <c r="B94" s="238" t="str">
        <f>IF(②選手情報入力!B93="","",②選手情報入力!B93)</f>
        <v/>
      </c>
      <c r="C94" s="238" t="str">
        <f>IF(②選手情報入力!C93="","",②選手情報入力!C93)</f>
        <v/>
      </c>
      <c r="D94" s="239" t="str">
        <f>IF(②選手情報入力!F93="","",②選手情報入力!F93)</f>
        <v/>
      </c>
      <c r="E94" s="239" t="str">
        <f>IF(②選手情報入力!G93="","",②選手情報入力!G93)</f>
        <v/>
      </c>
      <c r="F94" s="240" t="str">
        <f>IF(②選手情報入力!I93="","",IF(②選手情報入力!H93="",②選手情報入力!I93,②選手情報入力!H93&amp;②選手情報入力!I93))</f>
        <v/>
      </c>
      <c r="G94" s="238" t="str">
        <f>IF(②選手情報入力!J93="","",②選手情報入力!J93)</f>
        <v/>
      </c>
      <c r="H94" s="296"/>
      <c r="I94" s="297"/>
      <c r="J94" s="296"/>
      <c r="K94" s="297"/>
      <c r="L94" s="239" t="str">
        <f>IF(②選手情報入力!Q93="","",②選手情報入力!Q93)</f>
        <v/>
      </c>
      <c r="M94" s="241" t="str">
        <f>IF(②選手情報入力!T93="","",②選手情報入力!T93)</f>
        <v/>
      </c>
    </row>
    <row r="95" spans="1:13" s="221" customFormat="1" ht="18" customHeight="1">
      <c r="A95" s="237">
        <v>84</v>
      </c>
      <c r="B95" s="238" t="str">
        <f>IF(②選手情報入力!B94="","",②選手情報入力!B94)</f>
        <v/>
      </c>
      <c r="C95" s="238" t="str">
        <f>IF(②選手情報入力!C94="","",②選手情報入力!C94)</f>
        <v/>
      </c>
      <c r="D95" s="239" t="str">
        <f>IF(②選手情報入力!F94="","",②選手情報入力!F94)</f>
        <v/>
      </c>
      <c r="E95" s="239" t="str">
        <f>IF(②選手情報入力!G94="","",②選手情報入力!G94)</f>
        <v/>
      </c>
      <c r="F95" s="240" t="str">
        <f>IF(②選手情報入力!I94="","",IF(②選手情報入力!H94="",②選手情報入力!I94,②選手情報入力!H94&amp;②選手情報入力!I94))</f>
        <v/>
      </c>
      <c r="G95" s="238" t="str">
        <f>IF(②選手情報入力!J94="","",②選手情報入力!J94)</f>
        <v/>
      </c>
      <c r="H95" s="296"/>
      <c r="I95" s="297"/>
      <c r="J95" s="296"/>
      <c r="K95" s="297"/>
      <c r="L95" s="239" t="str">
        <f>IF(②選手情報入力!Q94="","",②選手情報入力!Q94)</f>
        <v/>
      </c>
      <c r="M95" s="241" t="str">
        <f>IF(②選手情報入力!T94="","",②選手情報入力!T94)</f>
        <v/>
      </c>
    </row>
    <row r="96" spans="1:13" s="221" customFormat="1" ht="18" customHeight="1">
      <c r="A96" s="242">
        <v>85</v>
      </c>
      <c r="B96" s="243" t="str">
        <f>IF(②選手情報入力!B95="","",②選手情報入力!B95)</f>
        <v/>
      </c>
      <c r="C96" s="243" t="str">
        <f>IF(②選手情報入力!C95="","",②選手情報入力!C95)</f>
        <v/>
      </c>
      <c r="D96" s="244" t="str">
        <f>IF(②選手情報入力!F95="","",②選手情報入力!F95)</f>
        <v/>
      </c>
      <c r="E96" s="244" t="str">
        <f>IF(②選手情報入力!G95="","",②選手情報入力!G95)</f>
        <v/>
      </c>
      <c r="F96" s="245" t="str">
        <f>IF(②選手情報入力!I95="","",IF(②選手情報入力!H95="",②選手情報入力!I95,②選手情報入力!H95&amp;②選手情報入力!I95))</f>
        <v/>
      </c>
      <c r="G96" s="243" t="str">
        <f>IF(②選手情報入力!J95="","",②選手情報入力!J95)</f>
        <v/>
      </c>
      <c r="H96" s="298"/>
      <c r="I96" s="299"/>
      <c r="J96" s="298"/>
      <c r="K96" s="299"/>
      <c r="L96" s="244" t="str">
        <f>IF(②選手情報入力!Q95="","",②選手情報入力!Q95)</f>
        <v/>
      </c>
      <c r="M96" s="246" t="str">
        <f>IF(②選手情報入力!T95="","",②選手情報入力!T95)</f>
        <v/>
      </c>
    </row>
    <row r="97" spans="1:13" s="221" customFormat="1" ht="18" customHeight="1">
      <c r="A97" s="232">
        <v>86</v>
      </c>
      <c r="B97" s="233" t="str">
        <f>IF(②選手情報入力!B96="","",②選手情報入力!B96)</f>
        <v/>
      </c>
      <c r="C97" s="233" t="str">
        <f>IF(②選手情報入力!C96="","",②選手情報入力!C96)</f>
        <v/>
      </c>
      <c r="D97" s="234" t="str">
        <f>IF(②選手情報入力!F96="","",②選手情報入力!F96)</f>
        <v/>
      </c>
      <c r="E97" s="234" t="str">
        <f>IF(②選手情報入力!G96="","",②選手情報入力!G96)</f>
        <v/>
      </c>
      <c r="F97" s="235" t="str">
        <f>IF(②選手情報入力!I96="","",IF(②選手情報入力!H96="",②選手情報入力!I96,②選手情報入力!H96&amp;②選手情報入力!I96))</f>
        <v/>
      </c>
      <c r="G97" s="233" t="str">
        <f>IF(②選手情報入力!J96="","",②選手情報入力!J96)</f>
        <v/>
      </c>
      <c r="H97" s="294"/>
      <c r="I97" s="295"/>
      <c r="J97" s="294"/>
      <c r="K97" s="295"/>
      <c r="L97" s="234" t="str">
        <f>IF(②選手情報入力!Q96="","",②選手情報入力!Q96)</f>
        <v/>
      </c>
      <c r="M97" s="236" t="str">
        <f>IF(②選手情報入力!T96="","",②選手情報入力!T96)</f>
        <v/>
      </c>
    </row>
    <row r="98" spans="1:13" s="221" customFormat="1" ht="18" customHeight="1">
      <c r="A98" s="237">
        <v>87</v>
      </c>
      <c r="B98" s="238" t="str">
        <f>IF(②選手情報入力!B97="","",②選手情報入力!B97)</f>
        <v/>
      </c>
      <c r="C98" s="238" t="str">
        <f>IF(②選手情報入力!C97="","",②選手情報入力!C97)</f>
        <v/>
      </c>
      <c r="D98" s="239" t="str">
        <f>IF(②選手情報入力!F97="","",②選手情報入力!F97)</f>
        <v/>
      </c>
      <c r="E98" s="239" t="str">
        <f>IF(②選手情報入力!G97="","",②選手情報入力!G97)</f>
        <v/>
      </c>
      <c r="F98" s="240" t="str">
        <f>IF(②選手情報入力!I97="","",IF(②選手情報入力!H97="",②選手情報入力!I97,②選手情報入力!H97&amp;②選手情報入力!I97))</f>
        <v/>
      </c>
      <c r="G98" s="238" t="str">
        <f>IF(②選手情報入力!J97="","",②選手情報入力!J97)</f>
        <v/>
      </c>
      <c r="H98" s="296"/>
      <c r="I98" s="297"/>
      <c r="J98" s="296"/>
      <c r="K98" s="297"/>
      <c r="L98" s="239" t="str">
        <f>IF(②選手情報入力!Q97="","",②選手情報入力!Q97)</f>
        <v/>
      </c>
      <c r="M98" s="241" t="str">
        <f>IF(②選手情報入力!T97="","",②選手情報入力!T97)</f>
        <v/>
      </c>
    </row>
    <row r="99" spans="1:13" s="221" customFormat="1" ht="18" customHeight="1">
      <c r="A99" s="237">
        <v>88</v>
      </c>
      <c r="B99" s="238" t="str">
        <f>IF(②選手情報入力!B98="","",②選手情報入力!B98)</f>
        <v/>
      </c>
      <c r="C99" s="238" t="str">
        <f>IF(②選手情報入力!C98="","",②選手情報入力!C98)</f>
        <v/>
      </c>
      <c r="D99" s="239" t="str">
        <f>IF(②選手情報入力!F98="","",②選手情報入力!F98)</f>
        <v/>
      </c>
      <c r="E99" s="239" t="str">
        <f>IF(②選手情報入力!G98="","",②選手情報入力!G98)</f>
        <v/>
      </c>
      <c r="F99" s="240" t="str">
        <f>IF(②選手情報入力!I98="","",IF(②選手情報入力!H98="",②選手情報入力!I98,②選手情報入力!H98&amp;②選手情報入力!I98))</f>
        <v/>
      </c>
      <c r="G99" s="238" t="str">
        <f>IF(②選手情報入力!J98="","",②選手情報入力!J98)</f>
        <v/>
      </c>
      <c r="H99" s="296"/>
      <c r="I99" s="297"/>
      <c r="J99" s="296"/>
      <c r="K99" s="297"/>
      <c r="L99" s="239" t="str">
        <f>IF(②選手情報入力!Q98="","",②選手情報入力!Q98)</f>
        <v/>
      </c>
      <c r="M99" s="241" t="str">
        <f>IF(②選手情報入力!T98="","",②選手情報入力!T98)</f>
        <v/>
      </c>
    </row>
    <row r="100" spans="1:13" s="221" customFormat="1" ht="18" customHeight="1">
      <c r="A100" s="237">
        <v>89</v>
      </c>
      <c r="B100" s="238" t="str">
        <f>IF(②選手情報入力!B99="","",②選手情報入力!B99)</f>
        <v/>
      </c>
      <c r="C100" s="238" t="str">
        <f>IF(②選手情報入力!C99="","",②選手情報入力!C99)</f>
        <v/>
      </c>
      <c r="D100" s="239" t="str">
        <f>IF(②選手情報入力!F99="","",②選手情報入力!F99)</f>
        <v/>
      </c>
      <c r="E100" s="239" t="str">
        <f>IF(②選手情報入力!G99="","",②選手情報入力!G99)</f>
        <v/>
      </c>
      <c r="F100" s="240" t="str">
        <f>IF(②選手情報入力!I99="","",IF(②選手情報入力!H99="",②選手情報入力!I99,②選手情報入力!H99&amp;②選手情報入力!I99))</f>
        <v/>
      </c>
      <c r="G100" s="238" t="str">
        <f>IF(②選手情報入力!J99="","",②選手情報入力!J99)</f>
        <v/>
      </c>
      <c r="H100" s="296"/>
      <c r="I100" s="297"/>
      <c r="J100" s="296"/>
      <c r="K100" s="297"/>
      <c r="L100" s="239" t="str">
        <f>IF(②選手情報入力!Q99="","",②選手情報入力!Q99)</f>
        <v/>
      </c>
      <c r="M100" s="241" t="str">
        <f>IF(②選手情報入力!T99="","",②選手情報入力!T99)</f>
        <v/>
      </c>
    </row>
    <row r="101" spans="1:13" s="221" customFormat="1" ht="18" customHeight="1" thickBot="1">
      <c r="A101" s="257">
        <v>90</v>
      </c>
      <c r="B101" s="258" t="str">
        <f>IF(②選手情報入力!B100="","",②選手情報入力!B100)</f>
        <v/>
      </c>
      <c r="C101" s="258" t="str">
        <f>IF(②選手情報入力!C100="","",②選手情報入力!C100)</f>
        <v/>
      </c>
      <c r="D101" s="259" t="str">
        <f>IF(②選手情報入力!F100="","",②選手情報入力!F100)</f>
        <v/>
      </c>
      <c r="E101" s="259" t="str">
        <f>IF(②選手情報入力!G100="","",②選手情報入力!G100)</f>
        <v/>
      </c>
      <c r="F101" s="260" t="str">
        <f>IF(②選手情報入力!I100="","",IF(②選手情報入力!H100="",②選手情報入力!I100,②選手情報入力!H100&amp;②選手情報入力!I100))</f>
        <v/>
      </c>
      <c r="G101" s="258" t="str">
        <f>IF(②選手情報入力!J100="","",②選手情報入力!J100)</f>
        <v/>
      </c>
      <c r="H101" s="304"/>
      <c r="I101" s="305"/>
      <c r="J101" s="304"/>
      <c r="K101" s="305"/>
      <c r="L101" s="259" t="str">
        <f>IF(②選手情報入力!Q100="","",②選手情報入力!Q100)</f>
        <v/>
      </c>
      <c r="M101" s="261" t="str">
        <f>IF(②選手情報入力!T100="","",②選手情報入力!T100)</f>
        <v/>
      </c>
    </row>
  </sheetData>
  <sheetProtection sheet="1" objects="1" scenarios="1" selectLockedCells="1" selectUnlockedCells="1"/>
  <mergeCells count="11">
    <mergeCell ref="B8:C8"/>
    <mergeCell ref="D8:F8"/>
    <mergeCell ref="G8:H8"/>
    <mergeCell ref="D2:H2"/>
    <mergeCell ref="B9:B10"/>
    <mergeCell ref="G9:G10"/>
    <mergeCell ref="D9:E9"/>
    <mergeCell ref="D10:E10"/>
    <mergeCell ref="C6:E6"/>
    <mergeCell ref="F6:J6"/>
    <mergeCell ref="J2:K2"/>
  </mergeCells>
  <phoneticPr fontId="40"/>
  <dataValidations count="2">
    <dataValidation imeMode="hiragana" allowBlank="1" showInputMessage="1" showErrorMessage="1" sqref="D8:F8 D7 F6"/>
    <dataValidation imeMode="on" allowBlank="1" showInputMessage="1" showErrorMessage="1" sqref="C8 C7"/>
  </dataValidations>
  <printOptions horizontalCentered="1"/>
  <pageMargins left="0.51181102362204722" right="0.11811023622047245" top="0.55118110236220474" bottom="0.35433070866141736" header="0.31496062992125984" footer="0.31496062992125984"/>
  <pageSetup paperSize="9" scale="91" fitToHeight="2" orientation="portrait" verticalDpi="0" r:id="rId1"/>
  <headerFooter>
    <oddHeader>&amp;R&amp;14&amp;D　</oddHeader>
    <oddFooter>&amp;P / &amp;N ページ</oddFooter>
  </headerFooter>
  <rowBreaks count="1" manualBreakCount="1">
    <brk id="5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D100" sqref="C11:D100"/>
    </sheetView>
  </sheetViews>
  <sheetFormatPr defaultRowHeight="13.5"/>
  <sheetData/>
  <sheetProtection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D100" sqref="C11:D100"/>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503" t="s">
        <v>119</v>
      </c>
      <c r="B1" s="503"/>
      <c r="C1" s="503"/>
      <c r="E1" s="503" t="s">
        <v>120</v>
      </c>
      <c r="F1" s="503"/>
      <c r="G1" s="503"/>
      <c r="I1" s="503" t="s">
        <v>224</v>
      </c>
      <c r="J1" s="503"/>
      <c r="K1" s="503"/>
      <c r="O1" s="58"/>
    </row>
    <row r="2" spans="1:15">
      <c r="A2" s="503" t="s">
        <v>113</v>
      </c>
      <c r="B2" s="197" t="s">
        <v>113</v>
      </c>
      <c r="C2" s="197" t="s">
        <v>121</v>
      </c>
      <c r="E2" s="503" t="s">
        <v>113</v>
      </c>
      <c r="F2" s="197" t="s">
        <v>113</v>
      </c>
      <c r="G2" s="197" t="s">
        <v>121</v>
      </c>
      <c r="I2" s="503" t="s">
        <v>113</v>
      </c>
      <c r="J2" s="197" t="s">
        <v>113</v>
      </c>
      <c r="K2" s="197" t="s">
        <v>121</v>
      </c>
      <c r="N2" s="503" t="s">
        <v>142</v>
      </c>
      <c r="O2" s="503"/>
    </row>
    <row r="3" spans="1:15" ht="14.25" thickBot="1">
      <c r="A3" s="503"/>
      <c r="B3" s="197" t="s">
        <v>225</v>
      </c>
      <c r="C3" s="197" t="s">
        <v>226</v>
      </c>
      <c r="E3" s="503"/>
      <c r="F3" s="197" t="s">
        <v>225</v>
      </c>
      <c r="G3" s="197" t="s">
        <v>226</v>
      </c>
      <c r="I3" s="503"/>
      <c r="J3" s="197" t="s">
        <v>225</v>
      </c>
      <c r="K3" s="197" t="s">
        <v>226</v>
      </c>
      <c r="N3" s="58"/>
      <c r="O3" s="58"/>
    </row>
    <row r="4" spans="1:15">
      <c r="A4" t="s">
        <v>264</v>
      </c>
      <c r="B4" s="34">
        <v>15</v>
      </c>
      <c r="C4">
        <v>2</v>
      </c>
      <c r="E4" t="s">
        <v>265</v>
      </c>
      <c r="F4" s="34">
        <v>51</v>
      </c>
      <c r="G4">
        <v>2</v>
      </c>
      <c r="I4" t="s">
        <v>165</v>
      </c>
      <c r="J4" s="34">
        <v>79</v>
      </c>
      <c r="K4">
        <v>2</v>
      </c>
      <c r="M4" s="500" t="s">
        <v>140</v>
      </c>
      <c r="N4" s="76" t="s">
        <v>264</v>
      </c>
      <c r="O4" s="59" t="s">
        <v>264</v>
      </c>
    </row>
    <row r="5" spans="1:15">
      <c r="A5" t="s">
        <v>266</v>
      </c>
      <c r="B5" s="34">
        <v>16</v>
      </c>
      <c r="C5">
        <v>2</v>
      </c>
      <c r="E5" t="s">
        <v>267</v>
      </c>
      <c r="F5" s="34">
        <v>52</v>
      </c>
      <c r="G5">
        <v>2</v>
      </c>
      <c r="J5" s="34"/>
      <c r="M5" s="501"/>
      <c r="N5" s="26" t="s">
        <v>266</v>
      </c>
      <c r="O5" s="60" t="s">
        <v>266</v>
      </c>
    </row>
    <row r="6" spans="1:15">
      <c r="A6" t="s">
        <v>268</v>
      </c>
      <c r="B6" s="34">
        <v>17</v>
      </c>
      <c r="C6">
        <v>2</v>
      </c>
      <c r="E6" t="s">
        <v>269</v>
      </c>
      <c r="F6" s="34">
        <v>53</v>
      </c>
      <c r="G6">
        <v>2</v>
      </c>
      <c r="I6" t="s">
        <v>166</v>
      </c>
      <c r="J6" s="34">
        <v>80</v>
      </c>
      <c r="K6">
        <v>2</v>
      </c>
      <c r="M6" s="501"/>
      <c r="N6" s="26" t="s">
        <v>268</v>
      </c>
      <c r="O6" s="60" t="s">
        <v>268</v>
      </c>
    </row>
    <row r="7" spans="1:15">
      <c r="A7" t="s">
        <v>270</v>
      </c>
      <c r="B7" s="34">
        <v>18</v>
      </c>
      <c r="C7">
        <v>2</v>
      </c>
      <c r="E7" t="s">
        <v>271</v>
      </c>
      <c r="F7" s="34">
        <v>54</v>
      </c>
      <c r="G7">
        <v>2</v>
      </c>
      <c r="M7" s="501"/>
      <c r="N7" s="26" t="s">
        <v>270</v>
      </c>
      <c r="O7" s="60" t="s">
        <v>270</v>
      </c>
    </row>
    <row r="8" spans="1:15">
      <c r="A8" t="s">
        <v>272</v>
      </c>
      <c r="B8" s="34">
        <v>19</v>
      </c>
      <c r="C8">
        <v>2</v>
      </c>
      <c r="E8" t="s">
        <v>273</v>
      </c>
      <c r="F8" s="34">
        <v>55</v>
      </c>
      <c r="G8">
        <v>2</v>
      </c>
      <c r="M8" s="501"/>
      <c r="N8" s="26" t="s">
        <v>272</v>
      </c>
      <c r="O8" s="60" t="s">
        <v>272</v>
      </c>
    </row>
    <row r="9" spans="1:15">
      <c r="A9" t="s">
        <v>274</v>
      </c>
      <c r="B9" s="34">
        <v>20</v>
      </c>
      <c r="C9">
        <v>0</v>
      </c>
      <c r="E9" t="s">
        <v>275</v>
      </c>
      <c r="F9" s="34">
        <v>56</v>
      </c>
      <c r="G9">
        <v>0</v>
      </c>
      <c r="M9" s="501"/>
      <c r="N9" s="26" t="s">
        <v>274</v>
      </c>
      <c r="O9" s="60" t="s">
        <v>274</v>
      </c>
    </row>
    <row r="10" spans="1:15">
      <c r="A10" t="s">
        <v>276</v>
      </c>
      <c r="B10" s="34">
        <v>21</v>
      </c>
      <c r="C10">
        <v>0</v>
      </c>
      <c r="E10" t="s">
        <v>277</v>
      </c>
      <c r="F10" s="34">
        <v>57</v>
      </c>
      <c r="G10">
        <v>0</v>
      </c>
      <c r="M10" s="501"/>
      <c r="N10" s="26" t="s">
        <v>276</v>
      </c>
      <c r="O10" s="60" t="s">
        <v>276</v>
      </c>
    </row>
    <row r="11" spans="1:15">
      <c r="B11" s="34"/>
      <c r="F11" s="34"/>
      <c r="M11" s="501"/>
      <c r="N11" s="26"/>
      <c r="O11" s="60"/>
    </row>
    <row r="12" spans="1:15">
      <c r="B12" s="34"/>
      <c r="F12" s="34"/>
      <c r="M12" s="501"/>
      <c r="N12" s="26"/>
      <c r="O12" s="60"/>
    </row>
    <row r="13" spans="1:15">
      <c r="B13" s="34"/>
      <c r="F13" s="34"/>
      <c r="M13" s="501"/>
      <c r="N13" s="26"/>
      <c r="O13" s="60"/>
    </row>
    <row r="14" spans="1:15">
      <c r="M14" s="501"/>
      <c r="N14" s="26"/>
      <c r="O14" s="60"/>
    </row>
    <row r="15" spans="1:15">
      <c r="M15" s="501"/>
      <c r="N15" s="26"/>
      <c r="O15" s="60"/>
    </row>
    <row r="16" spans="1:15">
      <c r="M16" s="501"/>
      <c r="N16" s="26"/>
      <c r="O16" s="60"/>
    </row>
    <row r="17" spans="13:15">
      <c r="M17" s="501"/>
      <c r="N17" s="26"/>
      <c r="O17" s="60"/>
    </row>
    <row r="18" spans="13:15">
      <c r="M18" s="501"/>
      <c r="N18" s="26"/>
      <c r="O18" s="60"/>
    </row>
    <row r="19" spans="13:15">
      <c r="M19" s="501"/>
      <c r="N19" s="26"/>
      <c r="O19" s="60"/>
    </row>
    <row r="20" spans="13:15">
      <c r="M20" s="501"/>
      <c r="N20" s="26"/>
      <c r="O20" s="60"/>
    </row>
    <row r="21" spans="13:15">
      <c r="M21" s="501"/>
      <c r="N21" s="26"/>
      <c r="O21" s="60"/>
    </row>
    <row r="22" spans="13:15">
      <c r="M22" s="501"/>
      <c r="N22" s="146"/>
      <c r="O22" s="60"/>
    </row>
    <row r="23" spans="13:15">
      <c r="M23" s="501"/>
      <c r="N23" s="26"/>
      <c r="O23" s="60"/>
    </row>
    <row r="24" spans="13:15">
      <c r="M24" s="501"/>
      <c r="N24" s="26"/>
      <c r="O24" s="60"/>
    </row>
    <row r="25" spans="13:15">
      <c r="M25" s="501"/>
      <c r="O25" s="60"/>
    </row>
    <row r="26" spans="13:15">
      <c r="M26" s="501"/>
      <c r="N26" s="26"/>
      <c r="O26" s="60"/>
    </row>
    <row r="27" spans="13:15">
      <c r="M27" s="501"/>
      <c r="N27" s="26"/>
      <c r="O27" s="60"/>
    </row>
    <row r="28" spans="13:15">
      <c r="M28" s="501"/>
      <c r="N28" s="26"/>
      <c r="O28" s="60"/>
    </row>
    <row r="29" spans="13:15">
      <c r="M29" s="501"/>
      <c r="N29" s="26"/>
      <c r="O29" s="60"/>
    </row>
    <row r="30" spans="13:15">
      <c r="M30" s="78"/>
      <c r="N30" s="79"/>
      <c r="O30" s="80"/>
    </row>
    <row r="31" spans="13:15">
      <c r="M31" s="501" t="s">
        <v>141</v>
      </c>
      <c r="N31" s="26" t="s">
        <v>265</v>
      </c>
      <c r="O31" s="60" t="s">
        <v>265</v>
      </c>
    </row>
    <row r="32" spans="13:15">
      <c r="M32" s="501"/>
      <c r="N32" s="26" t="s">
        <v>267</v>
      </c>
      <c r="O32" s="60" t="s">
        <v>267</v>
      </c>
    </row>
    <row r="33" spans="13:15">
      <c r="M33" s="501"/>
      <c r="N33" s="26" t="s">
        <v>269</v>
      </c>
      <c r="O33" s="60" t="s">
        <v>269</v>
      </c>
    </row>
    <row r="34" spans="13:15">
      <c r="M34" s="501"/>
      <c r="N34" s="26" t="s">
        <v>271</v>
      </c>
      <c r="O34" s="60" t="s">
        <v>271</v>
      </c>
    </row>
    <row r="35" spans="13:15">
      <c r="M35" s="501"/>
      <c r="N35" s="26" t="s">
        <v>273</v>
      </c>
      <c r="O35" s="60" t="s">
        <v>273</v>
      </c>
    </row>
    <row r="36" spans="13:15">
      <c r="M36" s="501"/>
      <c r="N36" s="26" t="s">
        <v>275</v>
      </c>
      <c r="O36" s="60" t="s">
        <v>275</v>
      </c>
    </row>
    <row r="37" spans="13:15">
      <c r="M37" s="501"/>
      <c r="N37" s="26" t="s">
        <v>277</v>
      </c>
      <c r="O37" s="60" t="s">
        <v>277</v>
      </c>
    </row>
    <row r="38" spans="13:15">
      <c r="M38" s="501"/>
      <c r="N38" s="26"/>
      <c r="O38" s="60"/>
    </row>
    <row r="39" spans="13:15">
      <c r="M39" s="501"/>
      <c r="N39" s="26"/>
      <c r="O39" s="60"/>
    </row>
    <row r="40" spans="13:15">
      <c r="M40" s="501"/>
      <c r="N40" s="26"/>
      <c r="O40" s="60"/>
    </row>
    <row r="41" spans="13:15">
      <c r="M41" s="501"/>
      <c r="N41" s="26"/>
      <c r="O41" s="60"/>
    </row>
    <row r="42" spans="13:15">
      <c r="M42" s="501"/>
      <c r="N42" s="26"/>
      <c r="O42" s="60"/>
    </row>
    <row r="43" spans="13:15">
      <c r="M43" s="501"/>
      <c r="N43" s="26"/>
      <c r="O43" s="60"/>
    </row>
    <row r="44" spans="13:15">
      <c r="M44" s="501"/>
      <c r="N44" s="26"/>
      <c r="O44" s="60"/>
    </row>
    <row r="45" spans="13:15">
      <c r="M45" s="501"/>
      <c r="N45" s="26"/>
      <c r="O45" s="60"/>
    </row>
    <row r="46" spans="13:15">
      <c r="M46" s="501"/>
      <c r="N46" s="146"/>
      <c r="O46" s="60"/>
    </row>
    <row r="47" spans="13:15">
      <c r="M47" s="501"/>
      <c r="N47" s="26"/>
      <c r="O47" s="60"/>
    </row>
    <row r="48" spans="13:15">
      <c r="M48" s="501"/>
      <c r="N48" s="26"/>
      <c r="O48" s="60"/>
    </row>
    <row r="49" spans="13:15">
      <c r="M49" s="501"/>
      <c r="N49" s="26"/>
      <c r="O49" s="60"/>
    </row>
    <row r="50" spans="13:15">
      <c r="M50" s="501"/>
      <c r="N50" s="26"/>
      <c r="O50" s="60"/>
    </row>
    <row r="51" spans="13:15" ht="14.25" thickBot="1">
      <c r="M51" s="502"/>
      <c r="N51" s="77"/>
      <c r="O51" s="61"/>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市スポ</vt:lpstr>
      <vt:lpstr>注意事項</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2016-04-19T15:19:50Z</cp:lastPrinted>
  <dcterms:created xsi:type="dcterms:W3CDTF">2013-01-03T14:12:28Z</dcterms:created>
  <dcterms:modified xsi:type="dcterms:W3CDTF">2017-07-03T05:29:57Z</dcterms:modified>
  <cp:contentStatus/>
</cp:coreProperties>
</file>