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4850" windowHeight="10455" tabRatio="925" activeTab="4"/>
  </bookViews>
  <sheets>
    <sheet name="注意事項" sheetId="1" r:id="rId1"/>
    <sheet name="①学校情報入力" sheetId="2" r:id="rId2"/>
    <sheet name="②選手情報入力" sheetId="3" r:id="rId3"/>
    <sheet name="③リレー情報確認" sheetId="4" r:id="rId4"/>
    <sheet name="④種目別人数" sheetId="5" r:id="rId5"/>
    <sheet name="⑤申込一覧表" sheetId="6" r:id="rId6"/>
    <sheet name="記録確認表" sheetId="7" r:id="rId7"/>
    <sheet name="　　　　　" sheetId="8" r:id="rId8"/>
    <sheet name="種目情報" sheetId="9" r:id="rId9"/>
    <sheet name="data_kyogisha" sheetId="10" r:id="rId10"/>
    <sheet name="data_team" sheetId="11" r:id="rId11"/>
  </sheets>
  <externalReferences>
    <externalReference r:id="rId14"/>
    <externalReference r:id="rId15"/>
  </externalReferences>
  <definedNames>
    <definedName name="_xlnm.Print_Area" localSheetId="4">'④種目別人数'!$A$3:$H$46</definedName>
    <definedName name="_xlnm.Print_Area" localSheetId="5">'⑤申込一覧表'!$A$2:$U$124</definedName>
    <definedName name="_xlnm.Print_Area" localSheetId="6">'記録確認表'!$A$1:$M$97</definedName>
    <definedName name="_xlnm.Print_Titles" localSheetId="6">'記録確認表'!$1:$3</definedName>
    <definedName name="リレー">'[1]一覧表'!$R$13</definedName>
    <definedName name="女子種目">'[2]一覧表'!$U$13:$U$28</definedName>
    <definedName name="性別">'[1]一覧表'!$S$13:$S$14</definedName>
    <definedName name="男子種目">'[1]一覧表'!$T$13:$T$32</definedName>
    <definedName name="男種目">'[2]一覧表'!$T$13:$T$32</definedName>
  </definedNames>
  <calcPr fullCalcOnLoad="1"/>
</workbook>
</file>

<file path=xl/comments2.xml><?xml version="1.0" encoding="utf-8"?>
<comments xmlns="http://schemas.openxmlformats.org/spreadsheetml/2006/main">
  <authors>
    <author>KATSUMI</author>
  </authors>
  <commentList>
    <comment ref="D3" authorId="0">
      <text>
        <r>
          <rPr>
            <b/>
            <sz val="14"/>
            <rFont val="ＭＳ Ｐゴシック"/>
            <family val="3"/>
          </rPr>
          <t>入力の必要はありません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4" authorId="0">
      <text>
        <r>
          <rPr>
            <b/>
            <sz val="14"/>
            <rFont val="ＭＳ Ｐゴシック"/>
            <family val="3"/>
          </rPr>
          <t>愛知県立･名古屋市立等を省いてください</t>
        </r>
      </text>
    </comment>
    <comment ref="D5" authorId="0">
      <text>
        <r>
          <rPr>
            <b/>
            <sz val="14"/>
            <rFont val="ＭＳ Ｐゴシック"/>
            <family val="3"/>
          </rPr>
          <t>６文字以内です。</t>
        </r>
      </text>
    </comment>
    <comment ref="D6" authorId="0">
      <text>
        <r>
          <rPr>
            <b/>
            <sz val="16"/>
            <rFont val="ＭＳ Ｐゴシック"/>
            <family val="3"/>
          </rPr>
          <t>半角ｶﾀｶﾅ</t>
        </r>
        <r>
          <rPr>
            <b/>
            <sz val="9"/>
            <rFont val="ＭＳ Ｐゴシック"/>
            <family val="3"/>
          </rPr>
          <t>で入力してください。</t>
        </r>
      </text>
    </comment>
    <comment ref="D9" authorId="0">
      <text>
        <r>
          <rPr>
            <b/>
            <sz val="14"/>
            <rFont val="ＭＳ Ｐゴシック"/>
            <family val="3"/>
          </rPr>
          <t>プログラム購入部数を入力してください。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fumiaki</author>
    <author>KATSUMI</author>
  </authors>
  <commentList>
    <comment ref="F10" authorId="0">
      <text>
        <r>
          <rPr>
            <b/>
            <sz val="9"/>
            <rFont val="ＭＳ ゴシック"/>
            <family val="3"/>
          </rPr>
          <t>入力の必要はありません</t>
        </r>
      </text>
    </comment>
    <comment ref="J1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O5" authorId="0">
      <text>
        <r>
          <rPr>
            <b/>
            <sz val="9"/>
            <rFont val="ＭＳ ゴシック"/>
            <family val="3"/>
          </rPr>
          <t xml:space="preserve">記録の入力方法　※すべて半角
   ＜例＞
</t>
        </r>
        <r>
          <rPr>
            <sz val="9"/>
            <rFont val="ＭＳ ゴシック"/>
            <family val="3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P5" authorId="0">
      <text>
        <r>
          <rPr>
            <b/>
            <sz val="9"/>
            <rFont val="ＭＳ ゴシック"/>
            <family val="3"/>
          </rPr>
          <t xml:space="preserve">記録の入力方法　※すべて半角
　 ＜例＞
</t>
        </r>
        <r>
          <rPr>
            <sz val="9"/>
            <rFont val="ＭＳ ゴシック"/>
            <family val="3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P6" authorId="0">
      <text>
        <r>
          <rPr>
            <b/>
            <sz val="9"/>
            <rFont val="ＭＳ ゴシック"/>
            <family val="3"/>
          </rPr>
          <t xml:space="preserve">記録の入力方法　※すべて半角
　 ＜例＞
</t>
        </r>
        <r>
          <rPr>
            <sz val="9"/>
            <rFont val="ＭＳ ゴシック"/>
            <family val="3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O6" authorId="0">
      <text>
        <r>
          <rPr>
            <b/>
            <sz val="9"/>
            <rFont val="ＭＳ ゴシック"/>
            <family val="3"/>
          </rPr>
          <t xml:space="preserve">記録の入力方法　※すべて半角
   ＜例＞
</t>
        </r>
        <r>
          <rPr>
            <sz val="9"/>
            <rFont val="ＭＳ ゴシック"/>
            <family val="3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B10" authorId="1">
      <text>
        <r>
          <rPr>
            <b/>
            <sz val="9"/>
            <rFont val="ＭＳ Ｐゴシック"/>
            <family val="3"/>
          </rPr>
          <t xml:space="preserve">アルファベットを大文字で入力してください。
小文字ではエラーになります。
</t>
        </r>
      </text>
    </comment>
    <comment ref="L1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</commentList>
</comments>
</file>

<file path=xl/sharedStrings.xml><?xml version="1.0" encoding="utf-8"?>
<sst xmlns="http://schemas.openxmlformats.org/spreadsheetml/2006/main" count="620" uniqueCount="400">
  <si>
    <t>ﾅﾝﾊﾞｰ</t>
  </si>
  <si>
    <t>学年</t>
  </si>
  <si>
    <t>男</t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</si>
  <si>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</si>
  <si>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</si>
  <si>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</si>
  <si>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</si>
  <si>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</si>
  <si>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</si>
  <si>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</si>
  <si>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</si>
  <si>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</si>
  <si>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</si>
  <si>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</si>
  <si>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</si>
  <si>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</si>
  <si>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</si>
  <si>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</si>
  <si>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</si>
  <si>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</si>
  <si>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</si>
  <si>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</si>
  <si>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</si>
  <si>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</si>
  <si>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</si>
  <si>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</si>
  <si>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</si>
  <si>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</si>
  <si>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</si>
  <si>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</si>
  <si>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</si>
  <si>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</si>
  <si>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</si>
  <si>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</si>
  <si>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</si>
  <si>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</si>
  <si>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</si>
  <si>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連絡先電話番号</t>
  </si>
  <si>
    <t>性別</t>
  </si>
  <si>
    <t>学年</t>
  </si>
  <si>
    <t>記録</t>
  </si>
  <si>
    <t>種目１</t>
  </si>
  <si>
    <t>記録１</t>
  </si>
  <si>
    <t>種目２</t>
  </si>
  <si>
    <t>記録２</t>
  </si>
  <si>
    <t>例</t>
  </si>
  <si>
    <t>西三　太郎</t>
  </si>
  <si>
    <t>4X100mR</t>
  </si>
  <si>
    <t>4X400mR</t>
  </si>
  <si>
    <t>氏　名</t>
  </si>
  <si>
    <t>A4サイズ</t>
  </si>
  <si>
    <t>男　　　子</t>
  </si>
  <si>
    <t>女　　　子</t>
  </si>
  <si>
    <t>種　　目</t>
  </si>
  <si>
    <t>申込数</t>
  </si>
  <si>
    <t>種　　　目</t>
  </si>
  <si>
    <t>男種目</t>
  </si>
  <si>
    <t>女種目</t>
  </si>
  <si>
    <t>４×１００ｍＲ</t>
  </si>
  <si>
    <t>４×４００ｍＲ</t>
  </si>
  <si>
    <t>参　　加　　料</t>
  </si>
  <si>
    <t>種目別申込人数一覧表</t>
  </si>
  <si>
    <t>女</t>
  </si>
  <si>
    <t>男</t>
  </si>
  <si>
    <t>○</t>
  </si>
  <si>
    <t>大会名</t>
  </si>
  <si>
    <t>所属コード</t>
  </si>
  <si>
    <t>チーム名</t>
  </si>
  <si>
    <t>チーム名カナ</t>
  </si>
  <si>
    <t>チーム名略称</t>
  </si>
  <si>
    <t>チーム正式名称</t>
  </si>
  <si>
    <t>ID</t>
  </si>
  <si>
    <t>参加競技-競技コード</t>
  </si>
  <si>
    <t>参加競技-自己記録</t>
  </si>
  <si>
    <t>参加競技-オープン参加FLG</t>
  </si>
  <si>
    <t>参加競技-記録FLG</t>
  </si>
  <si>
    <t>ﾅﾝﾊﾞｰ</t>
  </si>
  <si>
    <t>申込チーム数</t>
  </si>
  <si>
    <t>②選手情報入力</t>
  </si>
  <si>
    <t>④種目別人数一覧表</t>
  </si>
  <si>
    <t>⑤申込者一覧表</t>
  </si>
  <si>
    <t xml:space="preserve">チーム名 </t>
  </si>
  <si>
    <t>12m00</t>
  </si>
  <si>
    <t>54秒23</t>
  </si>
  <si>
    <t>期　日</t>
  </si>
  <si>
    <t>会　場</t>
  </si>
  <si>
    <t>　★作業の流れは次のとおりです。</t>
  </si>
  <si>
    <t>　　②選手情報の入力</t>
  </si>
  <si>
    <t>送付先</t>
  </si>
  <si>
    <t>　★問い合わせ先</t>
  </si>
  <si>
    <t>　★データ入力前にこのページの内容を必ずお読みください。</t>
  </si>
  <si>
    <t>12秒00</t>
  </si>
  <si>
    <t>　　 のときは整数で表示されます。</t>
  </si>
  <si>
    <t>大会要項（出場制限等）をよく読んで入力してください。</t>
  </si>
  <si>
    <t>　　なっていることを確認してください。</t>
  </si>
  <si>
    <t>←入力</t>
  </si>
  <si>
    <t>　　※リレーに出場する選手は、リレー種目の欄へ「○」を入力してください。</t>
  </si>
  <si>
    <t>○</t>
  </si>
  <si>
    <t>男100m</t>
  </si>
  <si>
    <t>男砲丸投</t>
  </si>
  <si>
    <t>★記録がない場合は空欄にしてください。</t>
  </si>
  <si>
    <r>
      <t>　　※</t>
    </r>
    <r>
      <rPr>
        <b/>
        <u val="single"/>
        <sz val="11"/>
        <color indexed="8"/>
        <rFont val="ＭＳ 明朝"/>
        <family val="1"/>
      </rPr>
      <t>入力は、男子を先に入力し、続けて女子を入力してください。</t>
    </r>
  </si>
  <si>
    <t>　・参加選手のナンバー、氏名、性別、学年、申込種目、記録を入力してください。</t>
  </si>
  <si>
    <t>Ord</t>
  </si>
  <si>
    <r>
      <t>　　※</t>
    </r>
    <r>
      <rPr>
        <b/>
        <sz val="11"/>
        <color indexed="10"/>
        <rFont val="ＭＳ ゴシック"/>
        <family val="3"/>
      </rPr>
      <t>記録は、次のとおり入力してください。</t>
    </r>
  </si>
  <si>
    <t>4分07秒00</t>
  </si>
  <si>
    <t>氏　名</t>
  </si>
  <si>
    <t>このファイルの内容は、プログラム編成及び作成、記録処理、その他競技会運営の目的で使用します。</t>
  </si>
  <si>
    <t>　＜注意事項等＞</t>
  </si>
  <si>
    <t>　 ※記録が１分未満で、10分の1以下が「00」</t>
  </si>
  <si>
    <t>例１</t>
  </si>
  <si>
    <t>例２</t>
  </si>
  <si>
    <t>例３</t>
  </si>
  <si>
    <t>ナンバー・氏名・種目等、入力間違いのないようにお願いします。</t>
  </si>
  <si>
    <t>ｾｲｻﾝ ﾀﾛｳ</t>
  </si>
  <si>
    <t>ﾌﾘｶﾞﾅ</t>
  </si>
  <si>
    <t>種目</t>
  </si>
  <si>
    <t>区　分</t>
  </si>
  <si>
    <t>Ｎｏ．</t>
  </si>
  <si>
    <t>学校名</t>
  </si>
  <si>
    <t>監督名</t>
  </si>
  <si>
    <t>Ｎｏ</t>
  </si>
  <si>
    <t>登録番号</t>
  </si>
  <si>
    <t>個人出場種目</t>
  </si>
  <si>
    <t>氏　　　名</t>
  </si>
  <si>
    <t>4X400mR</t>
  </si>
  <si>
    <t>4X100mR</t>
  </si>
  <si>
    <t>男4X100mR</t>
  </si>
  <si>
    <t>男4X400mR</t>
  </si>
  <si>
    <t>男4X100mR</t>
  </si>
  <si>
    <t>男4X400mR</t>
  </si>
  <si>
    <t>女4X100mR</t>
  </si>
  <si>
    <t>女4X400mR</t>
  </si>
  <si>
    <t>男子</t>
  </si>
  <si>
    <t>女子</t>
  </si>
  <si>
    <t>FLAG</t>
  </si>
  <si>
    <t>記録</t>
  </si>
  <si>
    <r>
      <t xml:space="preserve">氏　名
</t>
    </r>
    <r>
      <rPr>
        <b/>
        <sz val="8"/>
        <color indexed="10"/>
        <rFont val="ＭＳ 明朝"/>
        <family val="1"/>
      </rPr>
      <t>姓と名の間に
全角ｽﾍﾟｰｽ1つ</t>
    </r>
  </si>
  <si>
    <r>
      <t xml:space="preserve">ﾌﾘｶﾞﾅ
</t>
    </r>
    <r>
      <rPr>
        <b/>
        <sz val="8"/>
        <color indexed="10"/>
        <rFont val="ＭＳ 明朝"/>
        <family val="1"/>
      </rPr>
      <t>姓と名の間に
半角ｽﾍﾟｰｽ1つ</t>
    </r>
  </si>
  <si>
    <r>
      <t>←入力(ハイフンを入れる)　</t>
    </r>
    <r>
      <rPr>
        <b/>
        <sz val="11"/>
        <rFont val="ＭＳ ゴシック"/>
        <family val="3"/>
      </rPr>
      <t>※緊急時に連絡がとれる番号</t>
    </r>
  </si>
  <si>
    <t>学校名</t>
  </si>
  <si>
    <t>ｶﾅ</t>
  </si>
  <si>
    <t>このファイルは申込人数90名まで入力できます。男女合わせて90名を超える場合は、男女別で作成してください。</t>
  </si>
  <si>
    <t>　・必要事項を入力してください。</t>
  </si>
  <si>
    <r>
      <t>◎トラック種目・・・・分秒をドット「．」で区切り、</t>
    </r>
    <r>
      <rPr>
        <b/>
        <u val="single"/>
        <sz val="11"/>
        <color indexed="10"/>
        <rFont val="ＭＳ ゴシック"/>
        <family val="3"/>
      </rPr>
      <t>100分の1秒まで入力</t>
    </r>
  </si>
  <si>
    <r>
      <t>◎フィールド種目・・・メートルを「m」で区切り、</t>
    </r>
    <r>
      <rPr>
        <b/>
        <u val="single"/>
        <sz val="11"/>
        <color indexed="10"/>
        <rFont val="ＭＳ ゴシック"/>
        <family val="3"/>
      </rPr>
      <t>cm単位まで入力（「cm」の文字は入れない）</t>
    </r>
  </si>
  <si>
    <t>学校名</t>
  </si>
  <si>
    <t>女4X100mR</t>
  </si>
  <si>
    <t>女4X400mR</t>
  </si>
  <si>
    <t>リレー</t>
  </si>
  <si>
    <t>ﾅﾝﾊﾞｰ</t>
  </si>
  <si>
    <t>氏　名</t>
  </si>
  <si>
    <t>性</t>
  </si>
  <si>
    <t>年</t>
  </si>
  <si>
    <t>記録確認表</t>
  </si>
  <si>
    <t>4R</t>
  </si>
  <si>
    <t>16R</t>
  </si>
  <si>
    <t>コピーしたデータを貼り付ける場合は、「形式を選択して貼り付け」から「値」を選択して貼り付けてください。</t>
  </si>
  <si>
    <t>人数</t>
  </si>
  <si>
    <t>男　　子</t>
  </si>
  <si>
    <t>女　　子</t>
  </si>
  <si>
    <t>※コピーしたデータを貼り付ける場合は、「形式を選択して貼り付け」から「値」で貼り付けてください。</t>
  </si>
  <si>
    <t>男　　　子</t>
  </si>
  <si>
    <t>女　　　子</t>
  </si>
  <si>
    <t>大会名</t>
  </si>
  <si>
    <t>一覧表用　種目名</t>
  </si>
  <si>
    <t>振込明細書のコピーを裏面に添付してください</t>
  </si>
  <si>
    <r>
      <t>申込は、</t>
    </r>
    <r>
      <rPr>
        <b/>
        <u val="single"/>
        <sz val="12"/>
        <color indexed="10"/>
        <rFont val="ＭＳ ゴシック"/>
        <family val="3"/>
      </rPr>
      <t>メール送信と書類提出の両方が必要になります</t>
    </r>
    <r>
      <rPr>
        <sz val="11"/>
        <color indexed="8"/>
        <rFont val="ＭＳ 明朝"/>
        <family val="1"/>
      </rPr>
      <t>ので、お忘れのないようにお願いします。</t>
    </r>
  </si>
  <si>
    <r>
      <t>　　※</t>
    </r>
    <r>
      <rPr>
        <b/>
        <sz val="11"/>
        <color indexed="10"/>
        <rFont val="ＭＳ ゴシック"/>
        <family val="3"/>
      </rPr>
      <t>氏名</t>
    </r>
    <r>
      <rPr>
        <sz val="11"/>
        <color indexed="8"/>
        <rFont val="ＭＳ 明朝"/>
        <family val="1"/>
      </rPr>
      <t>については、</t>
    </r>
    <r>
      <rPr>
        <b/>
        <sz val="11"/>
        <color indexed="10"/>
        <rFont val="ＭＳ ゴシック"/>
        <family val="3"/>
      </rPr>
      <t>姓と名の間に全角スペースを１つ</t>
    </r>
    <r>
      <rPr>
        <sz val="11"/>
        <color indexed="8"/>
        <rFont val="ＭＳ 明朝"/>
        <family val="1"/>
      </rPr>
      <t>入れてください。</t>
    </r>
  </si>
  <si>
    <r>
      <t>　　※</t>
    </r>
    <r>
      <rPr>
        <b/>
        <sz val="11"/>
        <color indexed="10"/>
        <rFont val="ＭＳ ゴシック"/>
        <family val="3"/>
      </rPr>
      <t>ﾌﾘｶﾞﾅ</t>
    </r>
    <r>
      <rPr>
        <sz val="11"/>
        <color indexed="8"/>
        <rFont val="ＭＳ 明朝"/>
        <family val="1"/>
      </rPr>
      <t>については、</t>
    </r>
    <r>
      <rPr>
        <b/>
        <sz val="11"/>
        <color indexed="10"/>
        <rFont val="ＭＳ ゴシック"/>
        <family val="3"/>
      </rPr>
      <t>姓と名の間に半角スペースを１つ</t>
    </r>
    <r>
      <rPr>
        <sz val="11"/>
        <color indexed="8"/>
        <rFont val="ＭＳ 明朝"/>
        <family val="1"/>
      </rPr>
      <t>入れてください。</t>
    </r>
  </si>
  <si>
    <r>
      <t>　・参加料を振り込み、</t>
    </r>
    <r>
      <rPr>
        <b/>
        <sz val="11"/>
        <color indexed="10"/>
        <rFont val="ＭＳ ゴシック"/>
        <family val="3"/>
      </rPr>
      <t>明細書のコピーを「種目別人数一覧」の裏面に添付</t>
    </r>
    <r>
      <rPr>
        <sz val="11"/>
        <color indexed="8"/>
        <rFont val="ＭＳ 明朝"/>
        <family val="1"/>
      </rPr>
      <t>してください。</t>
    </r>
  </si>
  <si>
    <t>　　⑨郵送</t>
  </si>
  <si>
    <t>　　⑩申込完了</t>
  </si>
  <si>
    <t>※データを修正する場合は、必ず「Delete」キーを使用してください。</t>
  </si>
  <si>
    <t>競技者NO</t>
  </si>
  <si>
    <t>男400R</t>
  </si>
  <si>
    <t>リレー記録</t>
  </si>
  <si>
    <t>4X100mR</t>
  </si>
  <si>
    <t>4X400mR</t>
  </si>
  <si>
    <t>男子</t>
  </si>
  <si>
    <t>女子</t>
  </si>
  <si>
    <t>男1600R</t>
  </si>
  <si>
    <t>女400R</t>
  </si>
  <si>
    <t>女1600R</t>
  </si>
  <si>
    <t>※必要事項を全て入力してください。</t>
  </si>
  <si>
    <t>※リレー種目にエントリーをする場合は○を選択し、「③リレー情報確認」でメンバーを確認してください。</t>
  </si>
  <si>
    <t>※リレーにエントリーをする選手とチームの記録を確認してください。</t>
  </si>
  <si>
    <t>③リレー情報確認</t>
  </si>
  <si>
    <t>※修正をする場合は「②選手情報入力」で修正してください。</t>
  </si>
  <si>
    <t>　　③リレー情報の確認</t>
  </si>
  <si>
    <t>　・リレーにエントリーをする選手のナンバーと、チームの記録を確認してください。</t>
  </si>
  <si>
    <t>　　修正がある場合は、「②選手情報入力」で修正してください。</t>
  </si>
  <si>
    <t>パロマ瑞穂スタジアム・パロマ瑞穂北陸上競技場</t>
  </si>
  <si>
    <t>男子100m</t>
  </si>
  <si>
    <t>男子200m</t>
  </si>
  <si>
    <t>男子400m</t>
  </si>
  <si>
    <t>男子800m</t>
  </si>
  <si>
    <t>男子1500m</t>
  </si>
  <si>
    <t>男子4X100mR</t>
  </si>
  <si>
    <t>男子4X400mR</t>
  </si>
  <si>
    <t>男子走幅跳</t>
  </si>
  <si>
    <t>女子100m</t>
  </si>
  <si>
    <t>女子200m</t>
  </si>
  <si>
    <t>女子400m</t>
  </si>
  <si>
    <t>女子800m</t>
  </si>
  <si>
    <t>女子1500m</t>
  </si>
  <si>
    <t>女子3000m</t>
  </si>
  <si>
    <t>女子4X100mR</t>
  </si>
  <si>
    <t>女子4X400mR</t>
  </si>
  <si>
    <t>女子走幅跳</t>
  </si>
  <si>
    <t>種　目　数</t>
  </si>
  <si>
    <t>種目計</t>
  </si>
  <si>
    <t>種目数</t>
  </si>
  <si>
    <t>リレー</t>
  </si>
  <si>
    <t>　・種目ごとの申込人数と申込金額を確認してください。</t>
  </si>
  <si>
    <t>リレー計</t>
  </si>
  <si>
    <t>プログラム購入部数</t>
  </si>
  <si>
    <t>支払金額</t>
  </si>
  <si>
    <t>部</t>
  </si>
  <si>
    <t>団体名</t>
  </si>
  <si>
    <t>男</t>
  </si>
  <si>
    <t>女</t>
  </si>
  <si>
    <t>申込責任者</t>
  </si>
  <si>
    <t>　・30名ごとにＡ４用紙１枚で出力されます。</t>
  </si>
  <si>
    <t>女子中学砲丸投</t>
  </si>
  <si>
    <t>種目数×500円</t>
  </si>
  <si>
    <t>申込責任者</t>
  </si>
  <si>
    <t>中学</t>
  </si>
  <si>
    <t>申込責任者</t>
  </si>
  <si>
    <r>
      <t>入力したデータを削除・修正する場合は、必ず「Delete」キーで処理してください。</t>
    </r>
    <r>
      <rPr>
        <b/>
        <sz val="14"/>
        <color indexed="10"/>
        <rFont val="ＭＳ 明朝"/>
        <family val="1"/>
      </rPr>
      <t>※行削除はしないでください！</t>
    </r>
  </si>
  <si>
    <t>　・正しく送信されれば、受信した旨の返信が届きます。</t>
  </si>
  <si>
    <r>
      <t>　・入力したファイルを送信してください。</t>
    </r>
  </si>
  <si>
    <t>No</t>
  </si>
  <si>
    <t>男100m</t>
  </si>
  <si>
    <t>女100m</t>
  </si>
  <si>
    <t>男200m</t>
  </si>
  <si>
    <t>女200m</t>
  </si>
  <si>
    <t>男400m</t>
  </si>
  <si>
    <t>女400m</t>
  </si>
  <si>
    <t>男800m</t>
  </si>
  <si>
    <t>女800m</t>
  </si>
  <si>
    <t>男1500m</t>
  </si>
  <si>
    <t>女1500m</t>
  </si>
  <si>
    <t>男5000m</t>
  </si>
  <si>
    <t>女100mH</t>
  </si>
  <si>
    <t>男子5000m</t>
  </si>
  <si>
    <t>男110mH</t>
  </si>
  <si>
    <t>男子110mH</t>
  </si>
  <si>
    <t>女400mH</t>
  </si>
  <si>
    <t>男400mH</t>
  </si>
  <si>
    <t>男子400mH</t>
  </si>
  <si>
    <t>男3000mSC</t>
  </si>
  <si>
    <t>男子3000mSC</t>
  </si>
  <si>
    <t>男5000mW</t>
  </si>
  <si>
    <t>男子5000mW</t>
  </si>
  <si>
    <t>女走幅跳</t>
  </si>
  <si>
    <t>男走幅跳</t>
  </si>
  <si>
    <t>女砲丸投</t>
  </si>
  <si>
    <t>男ﾊﾝﾏｰ投</t>
  </si>
  <si>
    <t>男子ﾊﾝﾏｰ投</t>
  </si>
  <si>
    <t>男高校砲丸投</t>
  </si>
  <si>
    <t>男子高校砲丸投</t>
  </si>
  <si>
    <t>男高校円盤投</t>
  </si>
  <si>
    <t>男子高校円盤投</t>
  </si>
  <si>
    <t>男高校ﾊﾝﾏｰ投</t>
  </si>
  <si>
    <t>男子高校ﾊﾝﾏｰ投</t>
  </si>
  <si>
    <t>女子100mH</t>
  </si>
  <si>
    <t>女子400mH</t>
  </si>
  <si>
    <t>女子50000mW</t>
  </si>
  <si>
    <t>女子砲丸投</t>
  </si>
  <si>
    <t>①団体情報入力</t>
  </si>
  <si>
    <t>団体コード</t>
  </si>
  <si>
    <t>　未記入(担当者が入力します)</t>
  </si>
  <si>
    <t>団体名</t>
  </si>
  <si>
    <t>略称団体名</t>
  </si>
  <si>
    <r>
      <t>←入力 中･高･大を入れて</t>
    </r>
    <r>
      <rPr>
        <b/>
        <sz val="11"/>
        <rFont val="ＭＳ ゴシック"/>
        <family val="3"/>
      </rPr>
      <t>全角６文字以内です</t>
    </r>
  </si>
  <si>
    <t>団体名ﾌﾘｶﾞﾅ</t>
  </si>
  <si>
    <t>←入力 半角カタカナで入力してください。</t>
  </si>
  <si>
    <t>プログラム購入部数</t>
  </si>
  <si>
    <t>部</t>
  </si>
  <si>
    <t>女3000m</t>
  </si>
  <si>
    <t>女50000mW</t>
  </si>
  <si>
    <r>
      <t>　・</t>
    </r>
    <r>
      <rPr>
        <b/>
        <sz val="11"/>
        <color indexed="10"/>
        <rFont val="ＭＳ 明朝"/>
        <family val="1"/>
      </rPr>
      <t>「④種目別一覧表」「⑤申込一覧表」</t>
    </r>
    <r>
      <rPr>
        <b/>
        <sz val="11"/>
        <color indexed="8"/>
        <rFont val="ＭＳ 明朝"/>
        <family val="1"/>
      </rPr>
      <t>を郵送してください。</t>
    </r>
  </si>
  <si>
    <r>
      <rPr>
        <sz val="11"/>
        <rFont val="ＭＳ 明朝"/>
        <family val="1"/>
      </rPr>
      <t>　・</t>
    </r>
    <r>
      <rPr>
        <b/>
        <sz val="11"/>
        <rFont val="ＭＳ ゴシック"/>
        <family val="3"/>
      </rPr>
      <t>「種目別人数一覧」の裏面には振込明細書のコピーを添付して</t>
    </r>
    <r>
      <rPr>
        <sz val="11"/>
        <rFont val="ＭＳ 明朝"/>
        <family val="1"/>
      </rPr>
      <t>ください。</t>
    </r>
  </si>
  <si>
    <t>ナンバー</t>
  </si>
  <si>
    <t>↓</t>
  </si>
  <si>
    <t>　　※ナンバーは、アルファベットと数字を分けて入力してください。</t>
  </si>
  <si>
    <t>ﾅﾝﾊﾞｰ1</t>
  </si>
  <si>
    <t>ﾅﾝﾊﾞｰ2</t>
  </si>
  <si>
    <t>A</t>
  </si>
  <si>
    <t xml:space="preserve">１ </t>
  </si>
  <si>
    <t xml:space="preserve">２ 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</si>
  <si>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</si>
  <si>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</si>
  <si>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</si>
  <si>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</si>
  <si>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</si>
  <si>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 xml:space="preserve">８ </t>
  </si>
  <si>
    <r>
      <t>このファイルには、印刷ボタンにマクロを使用しています。</t>
    </r>
    <r>
      <rPr>
        <sz val="11"/>
        <color indexed="10"/>
        <rFont val="ＭＳ 明朝"/>
        <family val="1"/>
      </rPr>
      <t>エクセルの設定をマクロ有効にしてください。</t>
    </r>
  </si>
  <si>
    <t>　　①団体情報の入力</t>
  </si>
  <si>
    <t>↓</t>
  </si>
  <si>
    <t>⇒</t>
  </si>
  <si>
    <t>4.07.00</t>
  </si>
  <si>
    <t>↓</t>
  </si>
  <si>
    <t>20m</t>
  </si>
  <si>
    <t>20m00</t>
  </si>
  <si>
    <t>↓</t>
  </si>
  <si>
    <t>　　④種目別人数の確認</t>
  </si>
  <si>
    <t>　・プログラム購入部数を入力後、合計金額を確認してください。</t>
  </si>
  <si>
    <t>　・入力漏れや入力間違い等がないかを確認してください。</t>
  </si>
  <si>
    <t>　　⑥種目別人数表と申込一覧表の印刷</t>
  </si>
  <si>
    <r>
      <t>　・「④種目別人数表」にある、</t>
    </r>
    <r>
      <rPr>
        <b/>
        <sz val="11"/>
        <color indexed="10"/>
        <rFont val="ＭＳ ゴシック"/>
        <family val="3"/>
      </rPr>
      <t>帳票印刷ボタン</t>
    </r>
    <r>
      <rPr>
        <sz val="11"/>
        <color indexed="8"/>
        <rFont val="ＭＳ 明朝"/>
        <family val="1"/>
      </rPr>
      <t>をクリックして印刷を行ってください。</t>
    </r>
  </si>
  <si>
    <t>　　⑦ファイルの保存</t>
  </si>
  <si>
    <t>　　⑧メール送信</t>
  </si>
  <si>
    <r>
      <t>　・</t>
    </r>
    <r>
      <rPr>
        <b/>
        <u val="single"/>
        <sz val="11"/>
        <color indexed="10"/>
        <rFont val="ＭＳ ゴシック"/>
        <family val="3"/>
      </rPr>
      <t>メールの件名に「大会名」と「団体名」を入力してください。</t>
    </r>
  </si>
  <si>
    <t>　　⑨参加料の振込</t>
  </si>
  <si>
    <t>mail：</t>
  </si>
  <si>
    <t>　　⑤申込一覧表の確認</t>
  </si>
  <si>
    <r>
      <t>　　　帳票印刷ボタンをクリックして印刷を行ってください。</t>
    </r>
    <r>
      <rPr>
        <b/>
        <sz val="16"/>
        <color indexed="10"/>
        <rFont val="ＭＳ ゴシック"/>
        <family val="3"/>
      </rPr>
      <t>↓</t>
    </r>
    <r>
      <rPr>
        <b/>
        <sz val="12"/>
        <color indexed="10"/>
        <rFont val="ＭＳ ゴシック"/>
        <family val="3"/>
      </rPr>
      <t>　　</t>
    </r>
  </si>
  <si>
    <t>a]s:d;</t>
  </si>
  <si>
    <t>国体選手選考強化･普及競技会</t>
  </si>
  <si>
    <t>中学クラブチーム用</t>
  </si>
  <si>
    <t>申込期間</t>
  </si>
  <si>
    <t>※メール送信・書類郵送・振込を完了してください！</t>
  </si>
  <si>
    <t>男子少年110mJH</t>
  </si>
  <si>
    <t>男子走高跳Ａ</t>
  </si>
  <si>
    <t>男子走高跳Ｂ</t>
  </si>
  <si>
    <t>男子棒高跳Ａ</t>
  </si>
  <si>
    <t>男子棒高跳Ｂ</t>
  </si>
  <si>
    <t>男子三段跳Ａ</t>
  </si>
  <si>
    <t>男子三段跳B</t>
  </si>
  <si>
    <t>男子砲丸投</t>
  </si>
  <si>
    <t>男子少B･中学砲丸投</t>
  </si>
  <si>
    <t>男子円盤投</t>
  </si>
  <si>
    <t>男子やり投</t>
  </si>
  <si>
    <t>女子5000m</t>
  </si>
  <si>
    <t>女子少年100mYH</t>
  </si>
  <si>
    <t>女子走高跳Ａ</t>
  </si>
  <si>
    <t>女子走高跳Ｂ</t>
  </si>
  <si>
    <t>女子棒高跳</t>
  </si>
  <si>
    <t>女子円盤投</t>
  </si>
  <si>
    <t>女子ﾊﾝﾏｰ投</t>
  </si>
  <si>
    <t>女子やり投</t>
  </si>
  <si>
    <t>リレー</t>
  </si>
  <si>
    <t>No</t>
  </si>
  <si>
    <t>FLAG</t>
  </si>
  <si>
    <t>No</t>
  </si>
  <si>
    <t>男少年110mJH</t>
  </si>
  <si>
    <t>男子少年110mJH</t>
  </si>
  <si>
    <t>男走高跳Ａ</t>
  </si>
  <si>
    <t>女少年100mYH</t>
  </si>
  <si>
    <t>男走高跳Ｂ</t>
  </si>
  <si>
    <t>女走高跳Ａ</t>
  </si>
  <si>
    <t>男棒高跳Ａ</t>
  </si>
  <si>
    <t>女走高跳Ｂ</t>
  </si>
  <si>
    <t>男棒高跳Ｂ</t>
  </si>
  <si>
    <t>女棒高跳</t>
  </si>
  <si>
    <t>男少B･中学砲丸投</t>
  </si>
  <si>
    <t>女中学砲丸投</t>
  </si>
  <si>
    <t>男子走高跳Ａ</t>
  </si>
  <si>
    <t>女円盤投</t>
  </si>
  <si>
    <t>男子走高跳Ｂ</t>
  </si>
  <si>
    <t>男子棒高跳Ａ</t>
  </si>
  <si>
    <t>男子棒高跳Ｂ</t>
  </si>
  <si>
    <t>男三段跳Ａ</t>
  </si>
  <si>
    <t>男子三段跳Ａ</t>
  </si>
  <si>
    <t>男三段跳B</t>
  </si>
  <si>
    <t>男子三段跳B</t>
  </si>
  <si>
    <t>男砲丸投</t>
  </si>
  <si>
    <t>男子砲丸投</t>
  </si>
  <si>
    <t>男子少B･中学砲丸投</t>
  </si>
  <si>
    <t>男円盤投</t>
  </si>
  <si>
    <t>男子円盤投</t>
  </si>
  <si>
    <t>男子ﾊﾝﾏｰ投</t>
  </si>
  <si>
    <t>男やり投</t>
  </si>
  <si>
    <t>女5000m</t>
  </si>
  <si>
    <t>女子5000m</t>
  </si>
  <si>
    <t>女子少年100mYH</t>
  </si>
  <si>
    <t>女子走高跳Ａ</t>
  </si>
  <si>
    <t>女子走高跳Ｂ</t>
  </si>
  <si>
    <t>女ﾊﾝﾏｰ投</t>
  </si>
  <si>
    <t>女やり投</t>
  </si>
  <si>
    <t>女子中学砲丸投</t>
  </si>
  <si>
    <t>プログラム部数✕1000円</t>
  </si>
  <si>
    <t>リレー参加数✕2000円</t>
  </si>
  <si>
    <t>↓</t>
  </si>
  <si>
    <r>
      <t>申込みメールアドレス→　</t>
    </r>
    <r>
      <rPr>
        <sz val="18"/>
        <color indexed="8"/>
        <rFont val="ＭＳ Ｐゴシック"/>
        <family val="3"/>
      </rPr>
      <t>kyoukahukyu@gmail.com</t>
    </r>
  </si>
  <si>
    <t>↓</t>
  </si>
  <si>
    <t>↓</t>
  </si>
  <si>
    <t>↓</t>
  </si>
  <si>
    <t>↓</t>
  </si>
  <si>
    <t>↓</t>
  </si>
  <si>
    <t xml:space="preserve">〒460-0012　名古屋市中区千代田２－19－16　千代田ビル７Ｆ
             　（財）愛知陸上競技協会　「国体選考・強化普及競技会」宛
</t>
  </si>
  <si>
    <t>↓</t>
  </si>
  <si>
    <t>↓</t>
  </si>
  <si>
    <t>toiawase.aichi@gmail.com</t>
  </si>
  <si>
    <t>Ver2</t>
  </si>
  <si>
    <r>
      <t>　・</t>
    </r>
    <r>
      <rPr>
        <b/>
        <u val="single"/>
        <sz val="11"/>
        <color indexed="10"/>
        <rFont val="ＭＳ ゴシック"/>
        <family val="3"/>
      </rPr>
      <t>ファイル名を学校･団体名（例：○○○）に変更し</t>
    </r>
    <r>
      <rPr>
        <sz val="11"/>
        <color indexed="8"/>
        <rFont val="ＭＳ 明朝"/>
        <family val="1"/>
      </rPr>
      <t>保存してください。メールに添付するときは、ファイル名が団体名に</t>
    </r>
  </si>
  <si>
    <t>平成29年4月9日(日)･15日(土)･16日(日)</t>
  </si>
  <si>
    <t>平成29年3月9日(木)～16日(木)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</si>
</sst>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13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ＤＨＰ平成明朝体W7"/>
      <family val="1"/>
    </font>
    <font>
      <sz val="14"/>
      <name val="ＤＨＰ平成明朝体W7"/>
      <family val="1"/>
    </font>
    <font>
      <sz val="12"/>
      <name val="ＤＨＰ平成明朝体W7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1"/>
      <name val="ＤＦ平成明朝体W7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6"/>
      <name val="ＭＳ Ｐゴシック"/>
      <family val="3"/>
    </font>
    <font>
      <b/>
      <sz val="8"/>
      <color indexed="10"/>
      <name val="ＭＳ 明朝"/>
      <family val="1"/>
    </font>
    <font>
      <b/>
      <u val="single"/>
      <sz val="11"/>
      <color indexed="8"/>
      <name val="ＭＳ 明朝"/>
      <family val="1"/>
    </font>
    <font>
      <b/>
      <u val="single"/>
      <sz val="11"/>
      <color indexed="10"/>
      <name val="ＭＳ ゴシック"/>
      <family val="3"/>
    </font>
    <font>
      <b/>
      <sz val="12"/>
      <name val="ＭＳ ゴシック"/>
      <family val="3"/>
    </font>
    <font>
      <b/>
      <u val="single"/>
      <sz val="12"/>
      <color indexed="10"/>
      <name val="ＭＳ ゴシック"/>
      <family val="3"/>
    </font>
    <font>
      <b/>
      <sz val="11"/>
      <color indexed="8"/>
      <name val="ＭＳ 明朝"/>
      <family val="1"/>
    </font>
    <font>
      <b/>
      <sz val="12"/>
      <color indexed="8"/>
      <name val="ＭＳ 明朝"/>
      <family val="1"/>
    </font>
    <font>
      <b/>
      <sz val="11"/>
      <color indexed="10"/>
      <name val="ＭＳ 明朝"/>
      <family val="1"/>
    </font>
    <font>
      <b/>
      <sz val="16"/>
      <color indexed="8"/>
      <name val="ＭＳ 明朝"/>
      <family val="1"/>
    </font>
    <font>
      <b/>
      <sz val="12"/>
      <color indexed="10"/>
      <name val="ＭＳ 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sz val="22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9"/>
      <color indexed="10"/>
      <name val="ＭＳ 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明朝"/>
      <family val="1"/>
    </font>
    <font>
      <b/>
      <sz val="14"/>
      <color indexed="10"/>
      <name val="ＭＳ 明朝"/>
      <family val="1"/>
    </font>
    <font>
      <sz val="6"/>
      <name val="ＭＳ ゴシック"/>
      <family val="3"/>
    </font>
    <font>
      <b/>
      <sz val="16"/>
      <color indexed="10"/>
      <name val="ＭＳ 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明朝"/>
      <family val="1"/>
    </font>
    <font>
      <sz val="18"/>
      <color indexed="8"/>
      <name val="ＭＳ Ｐゴシック"/>
      <family val="3"/>
    </font>
    <font>
      <sz val="8"/>
      <name val="ＤＦ平成明朝体W7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b/>
      <sz val="10"/>
      <color indexed="8"/>
      <name val="ＭＳ ゴシック"/>
      <family val="3"/>
    </font>
    <font>
      <b/>
      <u val="single"/>
      <sz val="11"/>
      <color indexed="10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22"/>
      <color indexed="8"/>
      <name val="ＭＳ ゴシック"/>
      <family val="3"/>
    </font>
    <font>
      <sz val="22"/>
      <color indexed="8"/>
      <name val="ＭＳ ゴシック"/>
      <family val="3"/>
    </font>
    <font>
      <b/>
      <sz val="11"/>
      <color indexed="56"/>
      <name val="ＭＳ ゴシック"/>
      <family val="3"/>
    </font>
    <font>
      <sz val="12"/>
      <color indexed="8"/>
      <name val="ＭＳ ゴシック"/>
      <family val="3"/>
    </font>
    <font>
      <b/>
      <sz val="14"/>
      <color indexed="8"/>
      <name val="ＭＳ 明朝"/>
      <family val="1"/>
    </font>
    <font>
      <sz val="16"/>
      <color indexed="8"/>
      <name val="ＭＳ 明朝"/>
      <family val="1"/>
    </font>
    <font>
      <sz val="20"/>
      <color indexed="8"/>
      <name val="ＭＳ 明朝"/>
      <family val="1"/>
    </font>
    <font>
      <sz val="20"/>
      <color indexed="8"/>
      <name val="ＭＳ Ｐゴシック"/>
      <family val="3"/>
    </font>
    <font>
      <b/>
      <sz val="14"/>
      <color indexed="10"/>
      <name val="ＭＳ ゴシック"/>
      <family val="3"/>
    </font>
    <font>
      <b/>
      <sz val="40"/>
      <color indexed="10"/>
      <name val="ＭＳ ゴシック"/>
      <family val="3"/>
    </font>
    <font>
      <b/>
      <sz val="16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11"/>
      <color rgb="FFFF0000"/>
      <name val="ＭＳ ゴシック"/>
      <family val="3"/>
    </font>
    <font>
      <b/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b/>
      <sz val="10"/>
      <color theme="1"/>
      <name val="ＭＳ ゴシック"/>
      <family val="3"/>
    </font>
    <font>
      <b/>
      <sz val="11"/>
      <color theme="1"/>
      <name val="ＭＳ 明朝"/>
      <family val="1"/>
    </font>
    <font>
      <b/>
      <sz val="16"/>
      <color theme="1"/>
      <name val="ＭＳ 明朝"/>
      <family val="1"/>
    </font>
    <font>
      <b/>
      <u val="single"/>
      <sz val="11"/>
      <color rgb="FFFF0000"/>
      <name val="ＭＳ 明朝"/>
      <family val="1"/>
    </font>
    <font>
      <sz val="10"/>
      <color theme="1"/>
      <name val="ＭＳ 明朝"/>
      <family val="1"/>
    </font>
    <font>
      <b/>
      <sz val="12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22"/>
      <color theme="1"/>
      <name val="ＭＳ ゴシック"/>
      <family val="3"/>
    </font>
    <font>
      <sz val="22"/>
      <color theme="1"/>
      <name val="ＭＳ ゴシック"/>
      <family val="3"/>
    </font>
    <font>
      <b/>
      <sz val="11"/>
      <color theme="3"/>
      <name val="ＭＳ ゴシック"/>
      <family val="3"/>
    </font>
    <font>
      <sz val="12"/>
      <color theme="1"/>
      <name val="ＭＳ ゴシック"/>
      <family val="3"/>
    </font>
    <font>
      <b/>
      <sz val="14"/>
      <color theme="1"/>
      <name val="ＭＳ 明朝"/>
      <family val="1"/>
    </font>
    <font>
      <sz val="16"/>
      <color theme="1"/>
      <name val="ＭＳ 明朝"/>
      <family val="1"/>
    </font>
    <font>
      <sz val="20"/>
      <color theme="1"/>
      <name val="ＭＳ 明朝"/>
      <family val="1"/>
    </font>
    <font>
      <sz val="20"/>
      <color theme="1"/>
      <name val="Calibri"/>
      <family val="3"/>
    </font>
    <font>
      <b/>
      <sz val="14"/>
      <color rgb="FFFF0000"/>
      <name val="ＭＳ ゴシック"/>
      <family val="3"/>
    </font>
    <font>
      <b/>
      <sz val="40"/>
      <color rgb="FFFF0000"/>
      <name val="ＭＳ ゴシック"/>
      <family val="3"/>
    </font>
    <font>
      <b/>
      <sz val="16"/>
      <color theme="1"/>
      <name val="ＭＳ ゴシック"/>
      <family val="3"/>
    </font>
    <font>
      <b/>
      <sz val="12"/>
      <color rgb="FFFF0000"/>
      <name val="ＭＳ ゴシック"/>
      <family val="3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double"/>
    </border>
    <border>
      <left style="thin"/>
      <right style="medium"/>
      <top/>
      <bottom style="medium"/>
    </border>
    <border>
      <left style="thin"/>
      <right style="medium"/>
      <top style="medium"/>
      <bottom style="double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 style="double"/>
    </border>
    <border>
      <left style="thin"/>
      <right/>
      <top/>
      <bottom style="medium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 diagonalUp="1" diagonalDown="1">
      <left style="medium"/>
      <right style="thin"/>
      <top style="medium"/>
      <bottom style="thin"/>
      <diagonal style="hair"/>
    </border>
    <border diagonalUp="1" diagonalDown="1">
      <left style="thin"/>
      <right style="medium"/>
      <top style="medium"/>
      <bottom style="thin"/>
      <diagonal style="hair"/>
    </border>
    <border diagonalUp="1" diagonalDown="1">
      <left style="medium"/>
      <right style="thin"/>
      <top style="thin"/>
      <bottom style="thin"/>
      <diagonal style="hair"/>
    </border>
    <border diagonalUp="1" diagonalDown="1">
      <left style="thin"/>
      <right style="medium"/>
      <top style="thin"/>
      <bottom style="thin"/>
      <diagonal style="hair"/>
    </border>
    <border diagonalUp="1" diagonalDown="1">
      <left style="medium"/>
      <right style="thin"/>
      <top style="thin"/>
      <bottom style="medium"/>
      <diagonal style="hair"/>
    </border>
    <border diagonalUp="1" diagonalDown="1">
      <left style="thin"/>
      <right style="medium"/>
      <top style="thin"/>
      <bottom style="medium"/>
      <diagonal style="hair"/>
    </border>
    <border diagonalUp="1" diagonalDown="1">
      <left style="thin"/>
      <right style="thin"/>
      <top style="thin"/>
      <bottom style="thin"/>
      <diagonal style="hair"/>
    </border>
    <border diagonalUp="1" diagonalDown="1">
      <left style="thin"/>
      <right style="thin"/>
      <top style="thin"/>
      <bottom style="hair"/>
      <diagonal style="hair"/>
    </border>
    <border diagonalUp="1" diagonalDown="1">
      <left style="thin"/>
      <right style="thin"/>
      <top style="hair"/>
      <bottom style="hair"/>
      <diagonal style="hair"/>
    </border>
    <border diagonalUp="1" diagonalDown="1">
      <left style="thin"/>
      <right style="thin"/>
      <top style="hair"/>
      <bottom/>
      <diagonal style="hair"/>
    </border>
    <border diagonalUp="1" diagonalDown="1">
      <left style="thin"/>
      <right style="thin"/>
      <top style="hair"/>
      <bottom style="thin"/>
      <diagonal style="hair"/>
    </border>
    <border diagonalUp="1" diagonalDown="1">
      <left style="thin"/>
      <right style="thin"/>
      <top/>
      <bottom style="hair"/>
      <diagonal style="hair"/>
    </border>
    <border diagonalDown="1">
      <left style="thin"/>
      <right style="medium"/>
      <top style="thin"/>
      <bottom style="thin"/>
      <diagonal style="hair"/>
    </border>
    <border diagonalDown="1">
      <left style="medium"/>
      <right style="thin"/>
      <top style="thin"/>
      <bottom style="thin"/>
      <diagonal style="hair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thin"/>
      <right style="thin"/>
      <top style="thin"/>
      <bottom/>
    </border>
    <border diagonalDown="1">
      <left style="thin"/>
      <right/>
      <top style="thin"/>
      <bottom style="thin"/>
      <diagonal style="hair"/>
    </border>
    <border diagonalDown="1">
      <left/>
      <right style="medium"/>
      <top style="thin"/>
      <bottom style="thin"/>
      <diagonal style="hair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 diagonalUp="1" diagonalDown="1">
      <left style="thin"/>
      <right style="thin"/>
      <top/>
      <bottom style="thin"/>
      <diagonal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 diagonalUp="1" diagonalDown="1">
      <left style="thin"/>
      <right/>
      <top style="thin"/>
      <bottom style="medium"/>
      <diagonal style="thin"/>
    </border>
    <border diagonalUp="1" diagonalDown="1">
      <left/>
      <right/>
      <top style="thin"/>
      <bottom style="medium"/>
      <diagonal style="thin"/>
    </border>
    <border diagonalUp="1" diagonalDown="1">
      <left/>
      <right style="thin"/>
      <top style="thin"/>
      <bottom style="medium"/>
      <diagonal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6" borderId="1" applyNumberFormat="0" applyAlignment="0" applyProtection="0"/>
    <xf numFmtId="0" fontId="90" fillId="27" borderId="0" applyNumberFormat="0" applyBorder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92" fillId="0" borderId="3" applyNumberFormat="0" applyFill="0" applyAlignment="0" applyProtection="0"/>
    <xf numFmtId="0" fontId="93" fillId="29" borderId="0" applyNumberFormat="0" applyBorder="0" applyAlignment="0" applyProtection="0"/>
    <xf numFmtId="0" fontId="94" fillId="30" borderId="4" applyNumberFormat="0" applyAlignment="0" applyProtection="0"/>
    <xf numFmtId="0" fontId="9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6" fillId="0" borderId="5" applyNumberFormat="0" applyFill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8" applyNumberFormat="0" applyFill="0" applyAlignment="0" applyProtection="0"/>
    <xf numFmtId="0" fontId="100" fillId="30" borderId="9" applyNumberFormat="0" applyAlignment="0" applyProtection="0"/>
    <xf numFmtId="0" fontId="10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2" fillId="31" borderId="4" applyNumberFormat="0" applyAlignment="0" applyProtection="0"/>
    <xf numFmtId="0" fontId="103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04" fillId="32" borderId="0" applyNumberFormat="0" applyBorder="0" applyAlignment="0" applyProtection="0"/>
  </cellStyleXfs>
  <cellXfs count="481">
    <xf numFmtId="0" fontId="0" fillId="0" borderId="0" xfId="0" applyFont="1" applyAlignment="1">
      <alignment vertical="center"/>
    </xf>
    <xf numFmtId="0" fontId="105" fillId="0" borderId="0" xfId="0" applyFont="1" applyAlignment="1">
      <alignment horizontal="center" vertical="center"/>
    </xf>
    <xf numFmtId="0" fontId="106" fillId="0" borderId="0" xfId="0" applyFont="1" applyAlignment="1">
      <alignment horizontal="center" vertical="center"/>
    </xf>
    <xf numFmtId="0" fontId="106" fillId="0" borderId="0" xfId="0" applyFont="1" applyAlignment="1">
      <alignment vertical="center"/>
    </xf>
    <xf numFmtId="0" fontId="107" fillId="0" borderId="0" xfId="0" applyFont="1" applyAlignment="1">
      <alignment vertical="center"/>
    </xf>
    <xf numFmtId="0" fontId="108" fillId="0" borderId="0" xfId="0" applyFont="1" applyFill="1" applyBorder="1" applyAlignment="1">
      <alignment vertical="center"/>
    </xf>
    <xf numFmtId="0" fontId="106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6" fillId="0" borderId="0" xfId="0" applyFont="1" applyFill="1" applyBorder="1" applyAlignment="1">
      <alignment vertical="center"/>
    </xf>
    <xf numFmtId="0" fontId="109" fillId="0" borderId="0" xfId="0" applyFont="1" applyAlignment="1">
      <alignment vertical="center"/>
    </xf>
    <xf numFmtId="0" fontId="109" fillId="0" borderId="0" xfId="0" applyFont="1" applyFill="1" applyBorder="1" applyAlignment="1">
      <alignment vertical="center"/>
    </xf>
    <xf numFmtId="0" fontId="106" fillId="0" borderId="10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106" fillId="0" borderId="0" xfId="0" applyFont="1" applyAlignment="1">
      <alignment vertical="center"/>
    </xf>
    <xf numFmtId="49" fontId="106" fillId="0" borderId="0" xfId="0" applyNumberFormat="1" applyFont="1" applyAlignment="1">
      <alignment horizontal="right" vertical="center"/>
    </xf>
    <xf numFmtId="0" fontId="106" fillId="0" borderId="0" xfId="0" applyFont="1" applyAlignment="1">
      <alignment horizontal="right" vertical="center"/>
    </xf>
    <xf numFmtId="0" fontId="106" fillId="0" borderId="11" xfId="0" applyFont="1" applyBorder="1" applyAlignment="1">
      <alignment horizontal="right" vertical="center"/>
    </xf>
    <xf numFmtId="0" fontId="106" fillId="0" borderId="12" xfId="0" applyFont="1" applyBorder="1" applyAlignment="1">
      <alignment horizontal="right" vertical="center"/>
    </xf>
    <xf numFmtId="0" fontId="107" fillId="0" borderId="0" xfId="0" applyFont="1" applyAlignment="1">
      <alignment vertical="center"/>
    </xf>
    <xf numFmtId="0" fontId="110" fillId="33" borderId="13" xfId="0" applyFont="1" applyFill="1" applyBorder="1" applyAlignment="1">
      <alignment horizontal="center" vertical="center"/>
    </xf>
    <xf numFmtId="0" fontId="106" fillId="35" borderId="0" xfId="0" applyFont="1" applyFill="1" applyAlignment="1">
      <alignment vertical="center"/>
    </xf>
    <xf numFmtId="0" fontId="106" fillId="0" borderId="0" xfId="0" applyFont="1" applyFill="1" applyBorder="1" applyAlignment="1">
      <alignment horizontal="left" vertical="center"/>
    </xf>
    <xf numFmtId="0" fontId="111" fillId="35" borderId="0" xfId="0" applyFont="1" applyFill="1" applyAlignment="1">
      <alignment vertical="center"/>
    </xf>
    <xf numFmtId="0" fontId="106" fillId="35" borderId="0" xfId="0" applyFont="1" applyFill="1" applyAlignment="1">
      <alignment horizontal="center" vertical="center"/>
    </xf>
    <xf numFmtId="0" fontId="106" fillId="0" borderId="14" xfId="0" applyFont="1" applyBorder="1" applyAlignment="1">
      <alignment horizontal="center" vertical="center"/>
    </xf>
    <xf numFmtId="0" fontId="106" fillId="0" borderId="15" xfId="0" applyFont="1" applyBorder="1" applyAlignment="1">
      <alignment horizontal="center" vertical="center"/>
    </xf>
    <xf numFmtId="0" fontId="106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06" fillId="0" borderId="18" xfId="0" applyFont="1" applyBorder="1" applyAlignment="1">
      <alignment horizontal="center" vertical="center"/>
    </xf>
    <xf numFmtId="0" fontId="110" fillId="33" borderId="19" xfId="0" applyFont="1" applyFill="1" applyBorder="1" applyAlignment="1">
      <alignment horizontal="center" vertical="center"/>
    </xf>
    <xf numFmtId="0" fontId="110" fillId="33" borderId="20" xfId="0" applyFont="1" applyFill="1" applyBorder="1" applyAlignment="1">
      <alignment horizontal="center" vertical="center"/>
    </xf>
    <xf numFmtId="0" fontId="106" fillId="0" borderId="21" xfId="0" applyFont="1" applyBorder="1" applyAlignment="1">
      <alignment horizontal="center" vertical="center"/>
    </xf>
    <xf numFmtId="0" fontId="110" fillId="33" borderId="22" xfId="0" applyFont="1" applyFill="1" applyBorder="1" applyAlignment="1">
      <alignment horizontal="center" vertical="center"/>
    </xf>
    <xf numFmtId="0" fontId="106" fillId="0" borderId="16" xfId="0" applyFont="1" applyBorder="1" applyAlignment="1">
      <alignment horizontal="center" vertical="center" wrapText="1"/>
    </xf>
    <xf numFmtId="0" fontId="112" fillId="33" borderId="19" xfId="0" applyFont="1" applyFill="1" applyBorder="1" applyAlignment="1">
      <alignment horizontal="center" vertical="center"/>
    </xf>
    <xf numFmtId="0" fontId="106" fillId="0" borderId="1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9" fillId="0" borderId="0" xfId="0" applyFont="1" applyFill="1" applyBorder="1" applyAlignment="1" applyProtection="1">
      <alignment vertical="center"/>
      <protection/>
    </xf>
    <xf numFmtId="0" fontId="109" fillId="0" borderId="0" xfId="0" applyFont="1" applyFill="1" applyBorder="1" applyAlignment="1" applyProtection="1">
      <alignment vertical="center"/>
      <protection/>
    </xf>
    <xf numFmtId="0" fontId="106" fillId="0" borderId="0" xfId="0" applyFont="1" applyFill="1" applyBorder="1" applyAlignment="1" applyProtection="1">
      <alignment horizontal="center" vertical="center"/>
      <protection/>
    </xf>
    <xf numFmtId="0" fontId="106" fillId="0" borderId="0" xfId="0" applyFont="1" applyFill="1" applyAlignment="1" applyProtection="1">
      <alignment vertical="center"/>
      <protection/>
    </xf>
    <xf numFmtId="0" fontId="106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08" fillId="35" borderId="0" xfId="0" applyFont="1" applyFill="1" applyAlignment="1">
      <alignment vertical="center"/>
    </xf>
    <xf numFmtId="0" fontId="106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106" fillId="35" borderId="0" xfId="0" applyFont="1" applyFill="1" applyAlignment="1">
      <alignment horizontal="right" vertical="center"/>
    </xf>
    <xf numFmtId="0" fontId="106" fillId="35" borderId="23" xfId="0" applyFont="1" applyFill="1" applyBorder="1" applyAlignment="1">
      <alignment vertical="center"/>
    </xf>
    <xf numFmtId="0" fontId="106" fillId="35" borderId="24" xfId="0" applyFont="1" applyFill="1" applyBorder="1" applyAlignment="1">
      <alignment vertical="center"/>
    </xf>
    <xf numFmtId="0" fontId="106" fillId="35" borderId="25" xfId="0" applyFont="1" applyFill="1" applyBorder="1" applyAlignment="1">
      <alignment vertical="center"/>
    </xf>
    <xf numFmtId="0" fontId="106" fillId="35" borderId="0" xfId="0" applyFont="1" applyFill="1" applyBorder="1" applyAlignment="1">
      <alignment horizontal="right" vertical="center"/>
    </xf>
    <xf numFmtId="0" fontId="106" fillId="35" borderId="26" xfId="0" applyFont="1" applyFill="1" applyBorder="1" applyAlignment="1">
      <alignment vertical="center"/>
    </xf>
    <xf numFmtId="0" fontId="106" fillId="35" borderId="0" xfId="0" applyFont="1" applyFill="1" applyBorder="1" applyAlignment="1">
      <alignment vertical="center"/>
    </xf>
    <xf numFmtId="0" fontId="106" fillId="35" borderId="27" xfId="0" applyFont="1" applyFill="1" applyBorder="1" applyAlignment="1">
      <alignment vertical="center"/>
    </xf>
    <xf numFmtId="0" fontId="106" fillId="35" borderId="28" xfId="0" applyFont="1" applyFill="1" applyBorder="1" applyAlignment="1">
      <alignment horizontal="right" vertical="center"/>
    </xf>
    <xf numFmtId="0" fontId="106" fillId="35" borderId="29" xfId="0" applyFont="1" applyFill="1" applyBorder="1" applyAlignment="1">
      <alignment horizontal="right" vertical="center"/>
    </xf>
    <xf numFmtId="0" fontId="106" fillId="35" borderId="29" xfId="0" applyFont="1" applyFill="1" applyBorder="1" applyAlignment="1">
      <alignment horizontal="center" vertical="center"/>
    </xf>
    <xf numFmtId="0" fontId="106" fillId="35" borderId="29" xfId="0" applyFont="1" applyFill="1" applyBorder="1" applyAlignment="1">
      <alignment horizontal="left" vertical="center"/>
    </xf>
    <xf numFmtId="0" fontId="106" fillId="35" borderId="30" xfId="0" applyFont="1" applyFill="1" applyBorder="1" applyAlignment="1">
      <alignment vertical="center"/>
    </xf>
    <xf numFmtId="0" fontId="106" fillId="0" borderId="0" xfId="0" applyFont="1" applyAlignment="1" applyProtection="1">
      <alignment vertical="center"/>
      <protection/>
    </xf>
    <xf numFmtId="0" fontId="106" fillId="0" borderId="13" xfId="0" applyFont="1" applyBorder="1" applyAlignment="1" applyProtection="1">
      <alignment horizontal="center" vertical="center" shrinkToFit="1"/>
      <protection locked="0"/>
    </xf>
    <xf numFmtId="0" fontId="106" fillId="0" borderId="20" xfId="0" applyFont="1" applyBorder="1" applyAlignment="1" applyProtection="1">
      <alignment horizontal="center" vertical="center" shrinkToFit="1"/>
      <protection locked="0"/>
    </xf>
    <xf numFmtId="0" fontId="106" fillId="0" borderId="19" xfId="0" applyFont="1" applyBorder="1" applyAlignment="1" applyProtection="1">
      <alignment horizontal="center" vertical="center" shrinkToFit="1"/>
      <protection locked="0"/>
    </xf>
    <xf numFmtId="0" fontId="106" fillId="0" borderId="22" xfId="0" applyFont="1" applyBorder="1" applyAlignment="1" applyProtection="1">
      <alignment horizontal="center" vertical="center" shrinkToFit="1"/>
      <protection locked="0"/>
    </xf>
    <xf numFmtId="0" fontId="106" fillId="0" borderId="31" xfId="0" applyFont="1" applyBorder="1" applyAlignment="1" applyProtection="1">
      <alignment horizontal="center" vertical="center" shrinkToFit="1"/>
      <protection locked="0"/>
    </xf>
    <xf numFmtId="0" fontId="106" fillId="0" borderId="32" xfId="0" applyFont="1" applyBorder="1" applyAlignment="1" applyProtection="1">
      <alignment horizontal="center" vertical="center" shrinkToFit="1"/>
      <protection locked="0"/>
    </xf>
    <xf numFmtId="0" fontId="106" fillId="0" borderId="14" xfId="0" applyFont="1" applyBorder="1" applyAlignment="1" applyProtection="1">
      <alignment horizontal="center" vertical="center" shrinkToFit="1"/>
      <protection locked="0"/>
    </xf>
    <xf numFmtId="0" fontId="106" fillId="0" borderId="33" xfId="0" applyFont="1" applyBorder="1" applyAlignment="1" applyProtection="1">
      <alignment horizontal="center" vertical="center" shrinkToFit="1"/>
      <protection locked="0"/>
    </xf>
    <xf numFmtId="0" fontId="11" fillId="0" borderId="0" xfId="62" applyProtection="1">
      <alignment vertical="center"/>
      <protection/>
    </xf>
    <xf numFmtId="0" fontId="11" fillId="0" borderId="0" xfId="62" applyAlignment="1" applyProtection="1">
      <alignment horizontal="left" vertical="center"/>
      <protection/>
    </xf>
    <xf numFmtId="0" fontId="27" fillId="0" borderId="0" xfId="62" applyFont="1" applyProtection="1">
      <alignment vertical="center"/>
      <protection/>
    </xf>
    <xf numFmtId="0" fontId="27" fillId="0" borderId="11" xfId="62" applyFont="1" applyBorder="1" applyProtection="1">
      <alignment vertical="center"/>
      <protection/>
    </xf>
    <xf numFmtId="0" fontId="113" fillId="0" borderId="0" xfId="0" applyFont="1" applyAlignment="1">
      <alignment vertical="center"/>
    </xf>
    <xf numFmtId="0" fontId="106" fillId="0" borderId="0" xfId="0" applyFont="1" applyFill="1" applyBorder="1" applyAlignment="1" applyProtection="1">
      <alignment horizontal="right" vertical="center"/>
      <protection/>
    </xf>
    <xf numFmtId="0" fontId="27" fillId="0" borderId="0" xfId="62" applyFont="1" applyAlignment="1" applyProtection="1">
      <alignment horizontal="center" vertical="center"/>
      <protection/>
    </xf>
    <xf numFmtId="0" fontId="27" fillId="0" borderId="0" xfId="62" applyFont="1" applyBorder="1" applyAlignment="1" applyProtection="1">
      <alignment horizontal="center" vertical="center"/>
      <protection/>
    </xf>
    <xf numFmtId="0" fontId="11" fillId="0" borderId="31" xfId="62" applyBorder="1" applyAlignment="1" applyProtection="1">
      <alignment horizontal="center" vertical="center"/>
      <protection/>
    </xf>
    <xf numFmtId="0" fontId="106" fillId="0" borderId="34" xfId="0" applyFont="1" applyBorder="1" applyAlignment="1">
      <alignment vertical="center"/>
    </xf>
    <xf numFmtId="0" fontId="106" fillId="0" borderId="35" xfId="0" applyFont="1" applyBorder="1" applyAlignment="1">
      <alignment horizontal="center" vertical="center"/>
    </xf>
    <xf numFmtId="0" fontId="106" fillId="0" borderId="36" xfId="0" applyFont="1" applyBorder="1" applyAlignment="1">
      <alignment vertical="center"/>
    </xf>
    <xf numFmtId="0" fontId="106" fillId="0" borderId="37" xfId="0" applyFont="1" applyBorder="1" applyAlignment="1">
      <alignment vertical="center"/>
    </xf>
    <xf numFmtId="0" fontId="114" fillId="0" borderId="0" xfId="0" applyFont="1" applyBorder="1" applyAlignment="1">
      <alignment vertical="center"/>
    </xf>
    <xf numFmtId="0" fontId="107" fillId="0" borderId="0" xfId="0" applyFont="1" applyAlignment="1">
      <alignment horizontal="center" vertical="center"/>
    </xf>
    <xf numFmtId="0" fontId="30" fillId="0" borderId="16" xfId="62" applyFont="1" applyBorder="1" applyAlignment="1" applyProtection="1">
      <alignment horizontal="center" vertical="center"/>
      <protection/>
    </xf>
    <xf numFmtId="0" fontId="30" fillId="0" borderId="16" xfId="62" applyFont="1" applyBorder="1" applyAlignment="1" applyProtection="1">
      <alignment horizontal="center" vertical="center" shrinkToFit="1"/>
      <protection/>
    </xf>
    <xf numFmtId="0" fontId="30" fillId="0" borderId="13" xfId="62" applyFont="1" applyBorder="1" applyAlignment="1" applyProtection="1">
      <alignment horizontal="center" vertical="center"/>
      <protection/>
    </xf>
    <xf numFmtId="0" fontId="30" fillId="0" borderId="13" xfId="62" applyFont="1" applyBorder="1" applyAlignment="1" applyProtection="1">
      <alignment horizontal="center" vertical="center" shrinkToFit="1"/>
      <protection/>
    </xf>
    <xf numFmtId="0" fontId="30" fillId="0" borderId="31" xfId="62" applyFont="1" applyBorder="1" applyAlignment="1" applyProtection="1">
      <alignment horizontal="center" vertical="center"/>
      <protection/>
    </xf>
    <xf numFmtId="0" fontId="30" fillId="0" borderId="31" xfId="62" applyFont="1" applyBorder="1" applyAlignment="1" applyProtection="1">
      <alignment horizontal="center" vertical="center" shrinkToFit="1"/>
      <protection/>
    </xf>
    <xf numFmtId="0" fontId="11" fillId="0" borderId="11" xfId="62" applyBorder="1" applyProtection="1">
      <alignment vertical="center"/>
      <protection/>
    </xf>
    <xf numFmtId="0" fontId="30" fillId="0" borderId="38" xfId="62" applyFont="1" applyBorder="1" applyAlignment="1" applyProtection="1">
      <alignment horizontal="center" vertical="center"/>
      <protection/>
    </xf>
    <xf numFmtId="0" fontId="30" fillId="0" borderId="38" xfId="62" applyFont="1" applyBorder="1" applyAlignment="1" applyProtection="1">
      <alignment horizontal="center" vertical="center" shrinkToFit="1"/>
      <protection/>
    </xf>
    <xf numFmtId="0" fontId="30" fillId="0" borderId="39" xfId="62" applyFont="1" applyBorder="1" applyAlignment="1" applyProtection="1">
      <alignment horizontal="center" vertical="center"/>
      <protection/>
    </xf>
    <xf numFmtId="0" fontId="30" fillId="0" borderId="39" xfId="62" applyFont="1" applyBorder="1" applyAlignment="1" applyProtection="1">
      <alignment horizontal="center" vertical="center" shrinkToFit="1"/>
      <protection/>
    </xf>
    <xf numFmtId="0" fontId="0" fillId="0" borderId="0" xfId="0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Border="1" applyAlignment="1">
      <alignment vertical="center"/>
    </xf>
    <xf numFmtId="0" fontId="115" fillId="35" borderId="0" xfId="0" applyFont="1" applyFill="1" applyAlignment="1">
      <alignment vertical="center"/>
    </xf>
    <xf numFmtId="0" fontId="106" fillId="0" borderId="34" xfId="0" applyFont="1" applyBorder="1" applyAlignment="1">
      <alignment vertical="center"/>
    </xf>
    <xf numFmtId="0" fontId="106" fillId="0" borderId="41" xfId="0" applyFont="1" applyBorder="1" applyAlignment="1">
      <alignment vertical="center"/>
    </xf>
    <xf numFmtId="0" fontId="110" fillId="0" borderId="41" xfId="0" applyFont="1" applyBorder="1" applyAlignment="1">
      <alignment vertical="center"/>
    </xf>
    <xf numFmtId="0" fontId="106" fillId="0" borderId="35" xfId="0" applyFont="1" applyBorder="1" applyAlignment="1">
      <alignment vertical="center"/>
    </xf>
    <xf numFmtId="0" fontId="106" fillId="0" borderId="36" xfId="0" applyFont="1" applyBorder="1" applyAlignment="1">
      <alignment vertical="center"/>
    </xf>
    <xf numFmtId="0" fontId="106" fillId="0" borderId="0" xfId="0" applyFont="1" applyBorder="1" applyAlignment="1">
      <alignment vertical="center"/>
    </xf>
    <xf numFmtId="0" fontId="106" fillId="0" borderId="37" xfId="0" applyFont="1" applyBorder="1" applyAlignment="1">
      <alignment vertical="center"/>
    </xf>
    <xf numFmtId="0" fontId="106" fillId="0" borderId="42" xfId="0" applyFont="1" applyBorder="1" applyAlignment="1">
      <alignment vertical="center"/>
    </xf>
    <xf numFmtId="0" fontId="106" fillId="0" borderId="43" xfId="0" applyFont="1" applyBorder="1" applyAlignment="1">
      <alignment vertical="center"/>
    </xf>
    <xf numFmtId="0" fontId="106" fillId="0" borderId="40" xfId="0" applyFont="1" applyBorder="1" applyAlignment="1">
      <alignment vertical="center"/>
    </xf>
    <xf numFmtId="0" fontId="113" fillId="0" borderId="0" xfId="0" applyFont="1" applyAlignment="1">
      <alignment vertical="center"/>
    </xf>
    <xf numFmtId="0" fontId="113" fillId="0" borderId="13" xfId="0" applyFont="1" applyBorder="1" applyAlignment="1">
      <alignment horizontal="center" vertical="center"/>
    </xf>
    <xf numFmtId="0" fontId="116" fillId="0" borderId="0" xfId="0" applyFont="1" applyAlignment="1">
      <alignment vertical="center"/>
    </xf>
    <xf numFmtId="0" fontId="116" fillId="0" borderId="15" xfId="0" applyFont="1" applyBorder="1" applyAlignment="1">
      <alignment horizontal="center" vertical="center"/>
    </xf>
    <xf numFmtId="0" fontId="116" fillId="0" borderId="18" xfId="0" applyFont="1" applyBorder="1" applyAlignment="1">
      <alignment horizontal="center" vertical="center"/>
    </xf>
    <xf numFmtId="0" fontId="116" fillId="0" borderId="0" xfId="0" applyFont="1" applyAlignment="1">
      <alignment horizontal="center" vertical="center"/>
    </xf>
    <xf numFmtId="0" fontId="116" fillId="0" borderId="14" xfId="0" applyFont="1" applyBorder="1" applyAlignment="1">
      <alignment horizontal="center" vertical="center"/>
    </xf>
    <xf numFmtId="0" fontId="116" fillId="0" borderId="32" xfId="0" applyFont="1" applyBorder="1" applyAlignment="1">
      <alignment horizontal="center" vertical="center"/>
    </xf>
    <xf numFmtId="0" fontId="116" fillId="0" borderId="13" xfId="0" applyFont="1" applyBorder="1" applyAlignment="1">
      <alignment vertical="center"/>
    </xf>
    <xf numFmtId="0" fontId="116" fillId="0" borderId="13" xfId="0" applyFont="1" applyBorder="1" applyAlignment="1">
      <alignment horizontal="center" vertical="center"/>
    </xf>
    <xf numFmtId="0" fontId="116" fillId="0" borderId="44" xfId="0" applyFont="1" applyBorder="1" applyAlignment="1">
      <alignment vertical="center"/>
    </xf>
    <xf numFmtId="0" fontId="116" fillId="0" borderId="44" xfId="0" applyFont="1" applyBorder="1" applyAlignment="1">
      <alignment horizontal="center" vertical="center"/>
    </xf>
    <xf numFmtId="0" fontId="116" fillId="0" borderId="45" xfId="0" applyFont="1" applyBorder="1" applyAlignment="1">
      <alignment vertical="center"/>
    </xf>
    <xf numFmtId="0" fontId="116" fillId="0" borderId="45" xfId="0" applyFont="1" applyBorder="1" applyAlignment="1">
      <alignment horizontal="center" vertical="center"/>
    </xf>
    <xf numFmtId="0" fontId="116" fillId="0" borderId="46" xfId="0" applyFont="1" applyBorder="1" applyAlignment="1">
      <alignment vertical="center"/>
    </xf>
    <xf numFmtId="0" fontId="116" fillId="0" borderId="46" xfId="0" applyFont="1" applyBorder="1" applyAlignment="1">
      <alignment horizontal="center" vertical="center"/>
    </xf>
    <xf numFmtId="0" fontId="116" fillId="0" borderId="47" xfId="0" applyFont="1" applyBorder="1" applyAlignment="1">
      <alignment vertical="center"/>
    </xf>
    <xf numFmtId="0" fontId="116" fillId="0" borderId="47" xfId="0" applyFont="1" applyBorder="1" applyAlignment="1">
      <alignment horizontal="center" vertical="center"/>
    </xf>
    <xf numFmtId="0" fontId="116" fillId="0" borderId="48" xfId="0" applyFont="1" applyBorder="1" applyAlignment="1">
      <alignment vertical="center"/>
    </xf>
    <xf numFmtId="0" fontId="116" fillId="0" borderId="48" xfId="0" applyFont="1" applyBorder="1" applyAlignment="1">
      <alignment horizontal="center" vertical="center"/>
    </xf>
    <xf numFmtId="0" fontId="113" fillId="35" borderId="0" xfId="0" applyFont="1" applyFill="1" applyAlignment="1">
      <alignment vertical="center"/>
    </xf>
    <xf numFmtId="0" fontId="13" fillId="35" borderId="0" xfId="0" applyFont="1" applyFill="1" applyAlignment="1">
      <alignment vertical="center"/>
    </xf>
    <xf numFmtId="0" fontId="116" fillId="0" borderId="21" xfId="0" applyFont="1" applyBorder="1" applyAlignment="1">
      <alignment horizontal="center" vertical="center"/>
    </xf>
    <xf numFmtId="0" fontId="116" fillId="0" borderId="33" xfId="0" applyFont="1" applyBorder="1" applyAlignment="1">
      <alignment horizontal="center" vertical="center"/>
    </xf>
    <xf numFmtId="0" fontId="106" fillId="0" borderId="0" xfId="0" applyFont="1" applyFill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117" fillId="0" borderId="11" xfId="0" applyFont="1" applyBorder="1" applyAlignment="1">
      <alignment horizontal="center" vertical="center"/>
    </xf>
    <xf numFmtId="0" fontId="0" fillId="35" borderId="19" xfId="0" applyFill="1" applyBorder="1" applyAlignment="1">
      <alignment vertical="center" textRotation="255"/>
    </xf>
    <xf numFmtId="0" fontId="0" fillId="35" borderId="12" xfId="0" applyFill="1" applyBorder="1" applyAlignment="1">
      <alignment vertical="center"/>
    </xf>
    <xf numFmtId="0" fontId="0" fillId="35" borderId="49" xfId="0" applyFill="1" applyBorder="1" applyAlignment="1">
      <alignment vertical="center"/>
    </xf>
    <xf numFmtId="0" fontId="116" fillId="0" borderId="50" xfId="0" applyFont="1" applyBorder="1" applyAlignment="1">
      <alignment horizontal="center" vertical="center"/>
    </xf>
    <xf numFmtId="0" fontId="116" fillId="0" borderId="51" xfId="0" applyFont="1" applyBorder="1" applyAlignment="1">
      <alignment horizontal="center" vertical="center"/>
    </xf>
    <xf numFmtId="0" fontId="118" fillId="0" borderId="44" xfId="0" applyFont="1" applyFill="1" applyBorder="1" applyAlignment="1" applyProtection="1">
      <alignment horizontal="center" vertical="center" shrinkToFit="1"/>
      <protection/>
    </xf>
    <xf numFmtId="0" fontId="118" fillId="0" borderId="45" xfId="0" applyFont="1" applyFill="1" applyBorder="1" applyAlignment="1" applyProtection="1">
      <alignment horizontal="center" vertical="center" shrinkToFit="1"/>
      <protection/>
    </xf>
    <xf numFmtId="0" fontId="118" fillId="0" borderId="46" xfId="0" applyFont="1" applyFill="1" applyBorder="1" applyAlignment="1" applyProtection="1">
      <alignment horizontal="center" vertical="center" shrinkToFit="1"/>
      <protection/>
    </xf>
    <xf numFmtId="0" fontId="116" fillId="0" borderId="44" xfId="0" applyFont="1" applyBorder="1" applyAlignment="1">
      <alignment horizontal="center" vertical="center" shrinkToFit="1"/>
    </xf>
    <xf numFmtId="0" fontId="116" fillId="0" borderId="45" xfId="0" applyFont="1" applyBorder="1" applyAlignment="1">
      <alignment horizontal="center" vertical="center" shrinkToFit="1"/>
    </xf>
    <xf numFmtId="0" fontId="116" fillId="0" borderId="47" xfId="0" applyFont="1" applyBorder="1" applyAlignment="1">
      <alignment horizontal="center" vertical="center" shrinkToFit="1"/>
    </xf>
    <xf numFmtId="0" fontId="116" fillId="0" borderId="46" xfId="0" applyFont="1" applyBorder="1" applyAlignment="1">
      <alignment horizontal="center" vertical="center" shrinkToFit="1"/>
    </xf>
    <xf numFmtId="0" fontId="116" fillId="0" borderId="48" xfId="0" applyFont="1" applyBorder="1" applyAlignment="1">
      <alignment horizontal="center" vertical="center" shrinkToFit="1"/>
    </xf>
    <xf numFmtId="0" fontId="106" fillId="0" borderId="11" xfId="0" applyFont="1" applyBorder="1" applyAlignment="1">
      <alignment horizontal="center" vertical="center"/>
    </xf>
    <xf numFmtId="0" fontId="106" fillId="0" borderId="52" xfId="0" applyFont="1" applyBorder="1" applyAlignment="1">
      <alignment horizontal="center" vertical="center"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108" fillId="0" borderId="0" xfId="0" applyFont="1" applyBorder="1" applyAlignment="1">
      <alignment vertical="center"/>
    </xf>
    <xf numFmtId="0" fontId="107" fillId="0" borderId="0" xfId="63" applyFont="1">
      <alignment vertical="center"/>
      <protection/>
    </xf>
    <xf numFmtId="0" fontId="106" fillId="0" borderId="0" xfId="63" applyFont="1">
      <alignment vertical="center"/>
      <protection/>
    </xf>
    <xf numFmtId="0" fontId="106" fillId="0" borderId="0" xfId="63" applyFont="1" applyAlignment="1">
      <alignment horizontal="right" vertical="center"/>
      <protection/>
    </xf>
    <xf numFmtId="0" fontId="5" fillId="35" borderId="0" xfId="0" applyFont="1" applyFill="1" applyAlignment="1">
      <alignment vertical="center"/>
    </xf>
    <xf numFmtId="0" fontId="113" fillId="0" borderId="0" xfId="0" applyFont="1" applyFill="1" applyBorder="1" applyAlignment="1" applyProtection="1">
      <alignment horizontal="center" vertical="center"/>
      <protection/>
    </xf>
    <xf numFmtId="0" fontId="106" fillId="0" borderId="53" xfId="0" applyFont="1" applyBorder="1" applyAlignment="1">
      <alignment horizontal="center" vertical="center"/>
    </xf>
    <xf numFmtId="0" fontId="106" fillId="0" borderId="54" xfId="0" applyFont="1" applyBorder="1" applyAlignment="1">
      <alignment horizontal="center" vertical="center"/>
    </xf>
    <xf numFmtId="0" fontId="106" fillId="0" borderId="55" xfId="0" applyFont="1" applyBorder="1" applyAlignment="1">
      <alignment horizontal="center" vertical="center"/>
    </xf>
    <xf numFmtId="0" fontId="106" fillId="0" borderId="56" xfId="0" applyFont="1" applyBorder="1" applyAlignment="1">
      <alignment horizontal="center" vertical="center"/>
    </xf>
    <xf numFmtId="0" fontId="106" fillId="0" borderId="33" xfId="0" applyFont="1" applyBorder="1" applyAlignment="1">
      <alignment horizontal="center" vertical="center"/>
    </xf>
    <xf numFmtId="0" fontId="107" fillId="0" borderId="0" xfId="0" applyFont="1" applyAlignment="1" applyProtection="1">
      <alignment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106" fillId="35" borderId="0" xfId="0" applyFont="1" applyFill="1" applyAlignment="1" applyProtection="1">
      <alignment horizontal="center" vertical="center"/>
      <protection/>
    </xf>
    <xf numFmtId="0" fontId="106" fillId="0" borderId="0" xfId="0" applyFont="1" applyAlignment="1" applyProtection="1">
      <alignment horizontal="center" vertical="center"/>
      <protection/>
    </xf>
    <xf numFmtId="0" fontId="107" fillId="0" borderId="0" xfId="0" applyFont="1" applyFill="1" applyBorder="1" applyAlignment="1" applyProtection="1">
      <alignment vertical="center"/>
      <protection/>
    </xf>
    <xf numFmtId="0" fontId="106" fillId="0" borderId="0" xfId="0" applyFont="1" applyFill="1" applyBorder="1" applyAlignment="1" applyProtection="1">
      <alignment vertical="center"/>
      <protection/>
    </xf>
    <xf numFmtId="0" fontId="106" fillId="0" borderId="38" xfId="0" applyFont="1" applyFill="1" applyBorder="1" applyAlignment="1" applyProtection="1">
      <alignment horizontal="center" vertical="center"/>
      <protection/>
    </xf>
    <xf numFmtId="0" fontId="106" fillId="0" borderId="13" xfId="0" applyFont="1" applyFill="1" applyBorder="1" applyAlignment="1" applyProtection="1">
      <alignment horizontal="center" vertical="center"/>
      <protection/>
    </xf>
    <xf numFmtId="0" fontId="106" fillId="0" borderId="44" xfId="0" applyFont="1" applyFill="1" applyBorder="1" applyAlignment="1" applyProtection="1">
      <alignment horizontal="center" vertical="center"/>
      <protection/>
    </xf>
    <xf numFmtId="0" fontId="106" fillId="0" borderId="45" xfId="0" applyFont="1" applyFill="1" applyBorder="1" applyAlignment="1" applyProtection="1">
      <alignment horizontal="center" vertical="center"/>
      <protection/>
    </xf>
    <xf numFmtId="0" fontId="106" fillId="0" borderId="46" xfId="0" applyFont="1" applyFill="1" applyBorder="1" applyAlignment="1" applyProtection="1">
      <alignment horizontal="center" vertical="center"/>
      <protection/>
    </xf>
    <xf numFmtId="0" fontId="119" fillId="0" borderId="17" xfId="0" applyFont="1" applyFill="1" applyBorder="1" applyAlignment="1" applyProtection="1">
      <alignment vertical="center"/>
      <protection/>
    </xf>
    <xf numFmtId="0" fontId="119" fillId="0" borderId="17" xfId="0" applyFont="1" applyFill="1" applyBorder="1" applyAlignment="1" applyProtection="1">
      <alignment horizontal="right" vertical="center"/>
      <protection/>
    </xf>
    <xf numFmtId="0" fontId="119" fillId="0" borderId="0" xfId="0" applyFont="1" applyFill="1" applyBorder="1" applyAlignment="1" applyProtection="1">
      <alignment horizontal="right" vertical="center"/>
      <protection/>
    </xf>
    <xf numFmtId="0" fontId="110" fillId="0" borderId="0" xfId="0" applyFont="1" applyFill="1" applyBorder="1" applyAlignment="1" applyProtection="1">
      <alignment horizontal="center" vertical="center"/>
      <protection/>
    </xf>
    <xf numFmtId="0" fontId="113" fillId="0" borderId="10" xfId="0" applyFont="1" applyFill="1" applyBorder="1" applyAlignment="1" applyProtection="1">
      <alignment horizontal="center" vertical="center"/>
      <protection/>
    </xf>
    <xf numFmtId="0" fontId="106" fillId="0" borderId="57" xfId="0" applyFont="1" applyFill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 vertical="center"/>
      <protection/>
    </xf>
    <xf numFmtId="0" fontId="106" fillId="0" borderId="0" xfId="0" applyFont="1" applyFill="1" applyAlignment="1" applyProtection="1">
      <alignment horizontal="center" vertical="center"/>
      <protection/>
    </xf>
    <xf numFmtId="0" fontId="103" fillId="0" borderId="0" xfId="61" applyAlignment="1" applyProtection="1">
      <alignment horizontal="right" vertical="center" shrinkToFit="1"/>
      <protection/>
    </xf>
    <xf numFmtId="0" fontId="103" fillId="0" borderId="0" xfId="61" applyAlignment="1" applyProtection="1">
      <alignment vertical="center"/>
      <protection/>
    </xf>
    <xf numFmtId="0" fontId="117" fillId="0" borderId="0" xfId="61" applyFont="1" applyFill="1" applyBorder="1" applyAlignment="1" applyProtection="1">
      <alignment horizontal="right" vertical="center"/>
      <protection/>
    </xf>
    <xf numFmtId="0" fontId="120" fillId="0" borderId="0" xfId="61" applyFont="1" applyFill="1" applyBorder="1" applyAlignment="1" applyProtection="1">
      <alignment horizontal="center" vertical="center"/>
      <protection/>
    </xf>
    <xf numFmtId="0" fontId="113" fillId="0" borderId="0" xfId="61" applyFont="1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21" fillId="0" borderId="0" xfId="0" applyFont="1" applyBorder="1" applyAlignment="1" applyProtection="1">
      <alignment vertical="center"/>
      <protection/>
    </xf>
    <xf numFmtId="0" fontId="103" fillId="0" borderId="0" xfId="61" applyFont="1" applyAlignment="1" applyProtection="1">
      <alignment vertical="center"/>
      <protection/>
    </xf>
    <xf numFmtId="0" fontId="6" fillId="0" borderId="0" xfId="61" applyFont="1" applyAlignment="1" applyProtection="1">
      <alignment horizontal="center" shrinkToFit="1"/>
      <protection/>
    </xf>
    <xf numFmtId="0" fontId="8" fillId="0" borderId="0" xfId="61" applyFont="1" applyBorder="1" applyAlignment="1" applyProtection="1">
      <alignment vertical="center" shrinkToFit="1"/>
      <protection/>
    </xf>
    <xf numFmtId="0" fontId="10" fillId="0" borderId="0" xfId="61" applyFont="1" applyBorder="1" applyAlignment="1" applyProtection="1">
      <alignment horizontal="center" vertical="center"/>
      <protection/>
    </xf>
    <xf numFmtId="0" fontId="11" fillId="0" borderId="58" xfId="61" applyFont="1" applyBorder="1" applyAlignment="1" applyProtection="1">
      <alignment horizontal="center" vertical="center"/>
      <protection/>
    </xf>
    <xf numFmtId="0" fontId="11" fillId="0" borderId="59" xfId="61" applyFont="1" applyBorder="1" applyAlignment="1" applyProtection="1">
      <alignment horizontal="center" vertical="center"/>
      <protection/>
    </xf>
    <xf numFmtId="0" fontId="11" fillId="0" borderId="0" xfId="61" applyFont="1" applyAlignment="1" applyProtection="1">
      <alignment horizontal="left" vertical="center"/>
      <protection/>
    </xf>
    <xf numFmtId="0" fontId="19" fillId="0" borderId="20" xfId="61" applyFont="1" applyBorder="1" applyAlignment="1" applyProtection="1">
      <alignment horizontal="center" vertical="center"/>
      <protection/>
    </xf>
    <xf numFmtId="0" fontId="14" fillId="0" borderId="0" xfId="61" applyFont="1" applyBorder="1" applyAlignment="1" applyProtection="1">
      <alignment horizontal="left" vertical="center"/>
      <protection/>
    </xf>
    <xf numFmtId="0" fontId="11" fillId="0" borderId="0" xfId="61" applyFont="1" applyAlignment="1" applyProtection="1">
      <alignment horizontal="center" vertical="center"/>
      <protection/>
    </xf>
    <xf numFmtId="0" fontId="12" fillId="0" borderId="60" xfId="61" applyFont="1" applyBorder="1" applyAlignment="1" applyProtection="1">
      <alignment horizontal="distributed" vertical="center" indent="1" shrinkToFit="1"/>
      <protection/>
    </xf>
    <xf numFmtId="0" fontId="19" fillId="0" borderId="61" xfId="61" applyFont="1" applyBorder="1" applyAlignment="1" applyProtection="1">
      <alignment horizontal="center" vertical="center"/>
      <protection/>
    </xf>
    <xf numFmtId="0" fontId="12" fillId="0" borderId="60" xfId="61" applyFont="1" applyBorder="1" applyAlignment="1" applyProtection="1">
      <alignment horizontal="distributed" vertical="center" indent="1" shrinkToFit="1"/>
      <protection/>
    </xf>
    <xf numFmtId="0" fontId="12" fillId="0" borderId="15" xfId="61" applyFont="1" applyBorder="1" applyAlignment="1" applyProtection="1">
      <alignment horizontal="distributed" vertical="center" indent="1" shrinkToFit="1"/>
      <protection/>
    </xf>
    <xf numFmtId="0" fontId="19" fillId="0" borderId="18" xfId="61" applyFont="1" applyBorder="1" applyAlignment="1" applyProtection="1">
      <alignment horizontal="center" vertical="center"/>
      <protection/>
    </xf>
    <xf numFmtId="0" fontId="12" fillId="0" borderId="14" xfId="61" applyFont="1" applyBorder="1" applyAlignment="1" applyProtection="1">
      <alignment horizontal="distributed" vertical="center" indent="1" shrinkToFit="1"/>
      <protection/>
    </xf>
    <xf numFmtId="0" fontId="19" fillId="0" borderId="32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horizontal="distributed" vertical="center" indent="1" shrinkToFit="1"/>
      <protection/>
    </xf>
    <xf numFmtId="0" fontId="13" fillId="0" borderId="0" xfId="61" applyFont="1" applyBorder="1" applyAlignment="1" applyProtection="1">
      <alignment horizontal="center" vertical="center"/>
      <protection/>
    </xf>
    <xf numFmtId="0" fontId="12" fillId="0" borderId="62" xfId="61" applyFont="1" applyBorder="1" applyAlignment="1" applyProtection="1">
      <alignment horizontal="distributed" vertical="center" indent="2"/>
      <protection/>
    </xf>
    <xf numFmtId="0" fontId="12" fillId="0" borderId="63" xfId="61" applyFont="1" applyBorder="1" applyAlignment="1" applyProtection="1">
      <alignment horizontal="distributed" vertical="center" indent="1"/>
      <protection/>
    </xf>
    <xf numFmtId="5" fontId="19" fillId="0" borderId="53" xfId="61" applyNumberFormat="1" applyFont="1" applyBorder="1" applyAlignment="1" applyProtection="1">
      <alignment vertical="center"/>
      <protection/>
    </xf>
    <xf numFmtId="0" fontId="12" fillId="0" borderId="64" xfId="61" applyFont="1" applyBorder="1" applyAlignment="1" applyProtection="1">
      <alignment horizontal="distributed" vertical="center" indent="2"/>
      <protection/>
    </xf>
    <xf numFmtId="0" fontId="12" fillId="0" borderId="0" xfId="61" applyFont="1" applyBorder="1" applyAlignment="1" applyProtection="1">
      <alignment horizontal="distributed" vertical="center" indent="1"/>
      <protection/>
    </xf>
    <xf numFmtId="5" fontId="19" fillId="0" borderId="0" xfId="61" applyNumberFormat="1" applyFont="1" applyBorder="1" applyAlignment="1" applyProtection="1">
      <alignment vertical="center"/>
      <protection/>
    </xf>
    <xf numFmtId="0" fontId="103" fillId="0" borderId="0" xfId="61" applyBorder="1" applyAlignment="1" applyProtection="1">
      <alignment vertical="center"/>
      <protection/>
    </xf>
    <xf numFmtId="0" fontId="6" fillId="0" borderId="0" xfId="61" applyFont="1" applyBorder="1" applyAlignment="1" applyProtection="1">
      <alignment horizontal="distributed" vertical="center" indent="2"/>
      <protection/>
    </xf>
    <xf numFmtId="0" fontId="120" fillId="0" borderId="0" xfId="61" applyFont="1" applyBorder="1" applyAlignment="1" applyProtection="1">
      <alignment vertical="center" shrinkToFit="1"/>
      <protection/>
    </xf>
    <xf numFmtId="0" fontId="15" fillId="0" borderId="0" xfId="61" applyFont="1" applyBorder="1" applyAlignment="1" applyProtection="1">
      <alignment/>
      <protection/>
    </xf>
    <xf numFmtId="0" fontId="103" fillId="0" borderId="0" xfId="61" applyBorder="1" applyAlignment="1" applyProtection="1">
      <alignment horizontal="right" shrinkToFit="1"/>
      <protection/>
    </xf>
    <xf numFmtId="0" fontId="103" fillId="0" borderId="0" xfId="61" applyBorder="1" applyAlignment="1" applyProtection="1">
      <alignment horizontal="right"/>
      <protection/>
    </xf>
    <xf numFmtId="2" fontId="106" fillId="0" borderId="20" xfId="0" applyNumberFormat="1" applyFont="1" applyBorder="1" applyAlignment="1" applyProtection="1">
      <alignment horizontal="center" vertical="center" shrinkToFit="1"/>
      <protection locked="0"/>
    </xf>
    <xf numFmtId="2" fontId="106" fillId="0" borderId="32" xfId="0" applyNumberFormat="1" applyFont="1" applyBorder="1" applyAlignment="1" applyProtection="1">
      <alignment horizontal="center" vertical="center" shrinkToFit="1"/>
      <protection locked="0"/>
    </xf>
    <xf numFmtId="2" fontId="106" fillId="0" borderId="52" xfId="0" applyNumberFormat="1" applyFont="1" applyBorder="1" applyAlignment="1" applyProtection="1">
      <alignment horizontal="center" vertical="center"/>
      <protection locked="0"/>
    </xf>
    <xf numFmtId="2" fontId="106" fillId="0" borderId="51" xfId="0" applyNumberFormat="1" applyFont="1" applyBorder="1" applyAlignment="1" applyProtection="1">
      <alignment horizontal="center" vertical="center"/>
      <protection locked="0"/>
    </xf>
    <xf numFmtId="0" fontId="106" fillId="0" borderId="59" xfId="0" applyNumberFormat="1" applyFont="1" applyBorder="1" applyAlignment="1" applyProtection="1">
      <alignment horizontal="center" vertical="center"/>
      <protection locked="0"/>
    </xf>
    <xf numFmtId="0" fontId="106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11" fillId="0" borderId="0" xfId="62" applyBorder="1" applyAlignment="1" applyProtection="1">
      <alignment horizontal="center" vertical="center"/>
      <protection/>
    </xf>
    <xf numFmtId="0" fontId="35" fillId="0" borderId="0" xfId="0" applyFont="1" applyFill="1" applyAlignment="1">
      <alignment vertical="center"/>
    </xf>
    <xf numFmtId="0" fontId="113" fillId="0" borderId="0" xfId="0" applyFont="1" applyAlignment="1">
      <alignment vertical="center" shrinkToFit="1"/>
    </xf>
    <xf numFmtId="0" fontId="122" fillId="0" borderId="13" xfId="0" applyFont="1" applyBorder="1" applyAlignment="1" applyProtection="1">
      <alignment horizontal="center" vertical="center" shrinkToFit="1"/>
      <protection/>
    </xf>
    <xf numFmtId="0" fontId="12" fillId="0" borderId="19" xfId="61" applyFont="1" applyBorder="1" applyAlignment="1" applyProtection="1">
      <alignment horizontal="center" vertical="center" shrinkToFit="1"/>
      <protection/>
    </xf>
    <xf numFmtId="0" fontId="12" fillId="0" borderId="19" xfId="61" applyFont="1" applyBorder="1" applyAlignment="1" applyProtection="1">
      <alignment horizontal="center" vertical="center" shrinkToFit="1"/>
      <protection/>
    </xf>
    <xf numFmtId="0" fontId="12" fillId="0" borderId="42" xfId="61" applyFont="1" applyBorder="1" applyAlignment="1" applyProtection="1">
      <alignment horizontal="distributed" vertical="center" indent="1"/>
      <protection/>
    </xf>
    <xf numFmtId="5" fontId="19" fillId="0" borderId="65" xfId="61" applyNumberFormat="1" applyFont="1" applyBorder="1" applyAlignment="1" applyProtection="1">
      <alignment vertical="center"/>
      <protection/>
    </xf>
    <xf numFmtId="5" fontId="19" fillId="0" borderId="66" xfId="61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61" applyFont="1" applyBorder="1" applyAlignment="1" applyProtection="1">
      <alignment horizontal="center" vertical="center" shrinkToFit="1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12" fillId="0" borderId="40" xfId="61" applyFont="1" applyBorder="1" applyAlignment="1" applyProtection="1">
      <alignment horizontal="center" vertical="center"/>
      <protection/>
    </xf>
    <xf numFmtId="0" fontId="12" fillId="0" borderId="67" xfId="61" applyFont="1" applyBorder="1" applyAlignment="1" applyProtection="1">
      <alignment horizontal="distributed" vertical="center" indent="1" shrinkToFit="1"/>
      <protection/>
    </xf>
    <xf numFmtId="0" fontId="12" fillId="0" borderId="62" xfId="61" applyFont="1" applyBorder="1" applyAlignment="1" applyProtection="1">
      <alignment horizontal="distributed" vertical="center" indent="1" shrinkToFit="1"/>
      <protection/>
    </xf>
    <xf numFmtId="0" fontId="10" fillId="0" borderId="68" xfId="61" applyFont="1" applyBorder="1" applyAlignment="1" applyProtection="1">
      <alignment horizontal="center" vertical="center"/>
      <protection/>
    </xf>
    <xf numFmtId="0" fontId="12" fillId="0" borderId="69" xfId="61" applyFont="1" applyBorder="1" applyAlignment="1" applyProtection="1">
      <alignment horizontal="center" vertical="center" shrinkToFit="1"/>
      <protection/>
    </xf>
    <xf numFmtId="0" fontId="30" fillId="0" borderId="0" xfId="62" applyFont="1" applyBorder="1" applyAlignment="1" applyProtection="1">
      <alignment horizontal="center" vertical="center"/>
      <protection/>
    </xf>
    <xf numFmtId="0" fontId="30" fillId="0" borderId="0" xfId="62" applyFont="1" applyBorder="1" applyAlignment="1" applyProtection="1">
      <alignment horizontal="center" vertical="center" shrinkToFit="1"/>
      <protection/>
    </xf>
    <xf numFmtId="0" fontId="30" fillId="0" borderId="0" xfId="62" applyNumberFormat="1" applyFont="1" applyBorder="1" applyAlignment="1" applyProtection="1">
      <alignment horizontal="center" vertical="center" shrinkToFit="1"/>
      <protection/>
    </xf>
    <xf numFmtId="0" fontId="106" fillId="0" borderId="70" xfId="0" applyFont="1" applyBorder="1" applyAlignment="1">
      <alignment horizontal="center" vertical="center" wrapText="1"/>
    </xf>
    <xf numFmtId="0" fontId="110" fillId="33" borderId="71" xfId="0" applyNumberFormat="1" applyFont="1" applyFill="1" applyBorder="1" applyAlignment="1">
      <alignment horizontal="center" vertical="center"/>
    </xf>
    <xf numFmtId="0" fontId="106" fillId="0" borderId="71" xfId="0" applyNumberFormat="1" applyFont="1" applyBorder="1" applyAlignment="1" applyProtection="1">
      <alignment horizontal="center" vertical="center" shrinkToFit="1"/>
      <protection locked="0"/>
    </xf>
    <xf numFmtId="0" fontId="106" fillId="0" borderId="72" xfId="0" applyNumberFormat="1" applyFont="1" applyBorder="1" applyAlignment="1" applyProtection="1">
      <alignment horizontal="center" vertical="center" shrinkToFit="1"/>
      <protection locked="0"/>
    </xf>
    <xf numFmtId="0" fontId="7" fillId="0" borderId="73" xfId="61" applyFont="1" applyBorder="1" applyAlignment="1" applyProtection="1">
      <alignment horizontal="center" vertical="center" shrinkToFit="1"/>
      <protection/>
    </xf>
    <xf numFmtId="0" fontId="12" fillId="13" borderId="42" xfId="61" applyFont="1" applyFill="1" applyBorder="1" applyAlignment="1" applyProtection="1">
      <alignment horizontal="distributed" vertical="center" indent="2"/>
      <protection/>
    </xf>
    <xf numFmtId="0" fontId="109" fillId="0" borderId="0" xfId="61" applyFont="1" applyAlignment="1" applyProtection="1">
      <alignment horizontal="center" vertical="center"/>
      <protection/>
    </xf>
    <xf numFmtId="0" fontId="123" fillId="0" borderId="0" xfId="0" applyFont="1" applyFill="1" applyBorder="1" applyAlignment="1">
      <alignment vertical="center"/>
    </xf>
    <xf numFmtId="0" fontId="19" fillId="0" borderId="74" xfId="61" applyNumberFormat="1" applyFont="1" applyBorder="1" applyAlignment="1" applyProtection="1">
      <alignment horizontal="center" vertical="center"/>
      <protection locked="0"/>
    </xf>
    <xf numFmtId="0" fontId="19" fillId="0" borderId="75" xfId="61" applyNumberFormat="1" applyFont="1" applyBorder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8" fillId="0" borderId="76" xfId="61" applyFont="1" applyBorder="1" applyAlignment="1" applyProtection="1">
      <alignment horizontal="center" vertical="center" shrinkToFit="1"/>
      <protection/>
    </xf>
    <xf numFmtId="0" fontId="8" fillId="0" borderId="55" xfId="61" applyFont="1" applyBorder="1" applyAlignment="1" applyProtection="1">
      <alignment horizontal="center" vertical="center" shrinkToFit="1"/>
      <protection/>
    </xf>
    <xf numFmtId="0" fontId="124" fillId="0" borderId="0" xfId="61" applyFont="1" applyAlignment="1" applyProtection="1">
      <alignment vertical="center"/>
      <protection/>
    </xf>
    <xf numFmtId="0" fontId="106" fillId="0" borderId="50" xfId="0" applyFont="1" applyBorder="1" applyAlignment="1">
      <alignment horizontal="center" vertical="center"/>
    </xf>
    <xf numFmtId="0" fontId="112" fillId="33" borderId="77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8" fillId="0" borderId="0" xfId="0" applyFont="1" applyAlignment="1">
      <alignment vertical="center"/>
    </xf>
    <xf numFmtId="0" fontId="36" fillId="0" borderId="0" xfId="0" applyFont="1" applyFill="1" applyAlignment="1">
      <alignment horizontal="right" vertical="center"/>
    </xf>
    <xf numFmtId="0" fontId="46" fillId="0" borderId="63" xfId="61" applyFont="1" applyBorder="1" applyAlignment="1" applyProtection="1">
      <alignment horizontal="distributed" vertical="center" indent="1"/>
      <protection/>
    </xf>
    <xf numFmtId="0" fontId="46" fillId="0" borderId="78" xfId="61" applyFont="1" applyBorder="1" applyAlignment="1" applyProtection="1">
      <alignment horizontal="distributed" vertical="center" indent="1"/>
      <protection/>
    </xf>
    <xf numFmtId="0" fontId="106" fillId="0" borderId="77" xfId="0" applyFont="1" applyBorder="1" applyAlignment="1" applyProtection="1">
      <alignment horizontal="center" vertical="center"/>
      <protection locked="0"/>
    </xf>
    <xf numFmtId="0" fontId="106" fillId="0" borderId="5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9" fillId="0" borderId="79" xfId="61" applyNumberFormat="1" applyFont="1" applyBorder="1" applyAlignment="1" applyProtection="1">
      <alignment horizontal="center" vertical="center"/>
      <protection/>
    </xf>
    <xf numFmtId="0" fontId="125" fillId="33" borderId="80" xfId="0" applyFont="1" applyFill="1" applyBorder="1" applyAlignment="1">
      <alignment vertical="center" shrinkToFit="1"/>
    </xf>
    <xf numFmtId="0" fontId="19" fillId="0" borderId="0" xfId="61" applyNumberFormat="1" applyFont="1" applyBorder="1" applyAlignment="1" applyProtection="1">
      <alignment horizontal="center" vertical="center"/>
      <protection locked="0"/>
    </xf>
    <xf numFmtId="0" fontId="19" fillId="0" borderId="0" xfId="61" applyNumberFormat="1" applyFont="1" applyBorder="1" applyAlignment="1" applyProtection="1">
      <alignment vertical="center"/>
      <protection/>
    </xf>
    <xf numFmtId="0" fontId="12" fillId="0" borderId="0" xfId="61" applyFont="1" applyFill="1" applyBorder="1" applyAlignment="1" applyProtection="1">
      <alignment horizontal="center" vertical="center"/>
      <protection/>
    </xf>
    <xf numFmtId="0" fontId="106" fillId="36" borderId="81" xfId="0" applyFont="1" applyFill="1" applyBorder="1" applyAlignment="1" applyProtection="1">
      <alignment horizontal="center" vertical="center"/>
      <protection/>
    </xf>
    <xf numFmtId="0" fontId="106" fillId="36" borderId="82" xfId="0" applyFont="1" applyFill="1" applyBorder="1" applyAlignment="1" applyProtection="1">
      <alignment horizontal="center" vertical="center"/>
      <protection/>
    </xf>
    <xf numFmtId="0" fontId="110" fillId="33" borderId="83" xfId="0" applyFont="1" applyFill="1" applyBorder="1" applyAlignment="1" applyProtection="1">
      <alignment horizontal="center" vertical="center"/>
      <protection/>
    </xf>
    <xf numFmtId="0" fontId="110" fillId="33" borderId="84" xfId="0" applyFont="1" applyFill="1" applyBorder="1" applyAlignment="1" applyProtection="1">
      <alignment horizontal="center" vertical="center"/>
      <protection/>
    </xf>
    <xf numFmtId="0" fontId="106" fillId="0" borderId="83" xfId="0" applyFont="1" applyBorder="1" applyAlignment="1" applyProtection="1">
      <alignment horizontal="center" vertical="center" shrinkToFit="1"/>
      <protection/>
    </xf>
    <xf numFmtId="2" fontId="106" fillId="36" borderId="84" xfId="0" applyNumberFormat="1" applyFont="1" applyFill="1" applyBorder="1" applyAlignment="1" applyProtection="1">
      <alignment horizontal="center" vertical="center" shrinkToFit="1"/>
      <protection/>
    </xf>
    <xf numFmtId="0" fontId="106" fillId="0" borderId="85" xfId="0" applyFont="1" applyBorder="1" applyAlignment="1" applyProtection="1">
      <alignment horizontal="center" vertical="center" shrinkToFit="1"/>
      <protection/>
    </xf>
    <xf numFmtId="2" fontId="106" fillId="36" borderId="86" xfId="0" applyNumberFormat="1" applyFont="1" applyFill="1" applyBorder="1" applyAlignment="1" applyProtection="1">
      <alignment horizontal="center" vertical="center" shrinkToFit="1"/>
      <protection/>
    </xf>
    <xf numFmtId="0" fontId="27" fillId="0" borderId="41" xfId="62" applyFont="1" applyBorder="1" applyAlignment="1" applyProtection="1">
      <alignment vertical="center"/>
      <protection/>
    </xf>
    <xf numFmtId="0" fontId="27" fillId="0" borderId="43" xfId="62" applyFont="1" applyBorder="1" applyAlignment="1" applyProtection="1">
      <alignment vertical="center"/>
      <protection/>
    </xf>
    <xf numFmtId="0" fontId="28" fillId="0" borderId="34" xfId="62" applyFont="1" applyBorder="1" applyAlignment="1" applyProtection="1">
      <alignment vertical="center" shrinkToFit="1"/>
      <protection/>
    </xf>
    <xf numFmtId="0" fontId="28" fillId="0" borderId="41" xfId="62" applyFont="1" applyBorder="1" applyAlignment="1" applyProtection="1">
      <alignment vertical="center" shrinkToFit="1"/>
      <protection/>
    </xf>
    <xf numFmtId="0" fontId="28" fillId="0" borderId="35" xfId="62" applyFont="1" applyBorder="1" applyAlignment="1" applyProtection="1">
      <alignment vertical="center" shrinkToFit="1"/>
      <protection/>
    </xf>
    <xf numFmtId="0" fontId="28" fillId="0" borderId="42" xfId="62" applyFont="1" applyBorder="1" applyAlignment="1" applyProtection="1">
      <alignment vertical="center" shrinkToFit="1"/>
      <protection/>
    </xf>
    <xf numFmtId="0" fontId="28" fillId="0" borderId="43" xfId="62" applyFont="1" applyBorder="1" applyAlignment="1" applyProtection="1">
      <alignment vertical="center" shrinkToFit="1"/>
      <protection/>
    </xf>
    <xf numFmtId="0" fontId="28" fillId="0" borderId="40" xfId="62" applyFont="1" applyBorder="1" applyAlignment="1" applyProtection="1">
      <alignment vertical="center" shrinkToFit="1"/>
      <protection/>
    </xf>
    <xf numFmtId="0" fontId="116" fillId="0" borderId="87" xfId="0" applyFont="1" applyBorder="1" applyAlignment="1">
      <alignment horizontal="center" vertical="center"/>
    </xf>
    <xf numFmtId="0" fontId="116" fillId="0" borderId="88" xfId="0" applyFont="1" applyBorder="1" applyAlignment="1">
      <alignment vertical="center"/>
    </xf>
    <xf numFmtId="0" fontId="116" fillId="0" borderId="88" xfId="0" applyFont="1" applyBorder="1" applyAlignment="1">
      <alignment horizontal="center" vertical="center"/>
    </xf>
    <xf numFmtId="0" fontId="116" fillId="0" borderId="89" xfId="0" applyFont="1" applyBorder="1" applyAlignment="1">
      <alignment vertical="center"/>
    </xf>
    <xf numFmtId="0" fontId="116" fillId="0" borderId="89" xfId="0" applyFont="1" applyBorder="1" applyAlignment="1">
      <alignment horizontal="center" vertical="center"/>
    </xf>
    <xf numFmtId="0" fontId="116" fillId="0" borderId="90" xfId="0" applyFont="1" applyBorder="1" applyAlignment="1">
      <alignment vertical="center"/>
    </xf>
    <xf numFmtId="0" fontId="116" fillId="0" borderId="90" xfId="0" applyFont="1" applyBorder="1" applyAlignment="1">
      <alignment horizontal="center" vertical="center"/>
    </xf>
    <xf numFmtId="0" fontId="116" fillId="0" borderId="91" xfId="0" applyFont="1" applyBorder="1" applyAlignment="1">
      <alignment vertical="center"/>
    </xf>
    <xf numFmtId="0" fontId="116" fillId="0" borderId="91" xfId="0" applyFont="1" applyBorder="1" applyAlignment="1">
      <alignment horizontal="center" vertical="center"/>
    </xf>
    <xf numFmtId="0" fontId="116" fillId="0" borderId="92" xfId="0" applyFont="1" applyBorder="1" applyAlignment="1">
      <alignment vertical="center"/>
    </xf>
    <xf numFmtId="0" fontId="116" fillId="0" borderId="92" xfId="0" applyFont="1" applyBorder="1" applyAlignment="1">
      <alignment horizontal="center" vertical="center"/>
    </xf>
    <xf numFmtId="0" fontId="12" fillId="0" borderId="69" xfId="61" applyFont="1" applyFill="1" applyBorder="1" applyAlignment="1" applyProtection="1">
      <alignment horizontal="center" vertical="center" shrinkToFit="1"/>
      <protection/>
    </xf>
    <xf numFmtId="0" fontId="12" fillId="0" borderId="19" xfId="61" applyFont="1" applyFill="1" applyBorder="1" applyAlignment="1" applyProtection="1">
      <alignment horizontal="center" vertical="center" shrinkToFit="1"/>
      <protection/>
    </xf>
    <xf numFmtId="0" fontId="19" fillId="0" borderId="93" xfId="61" applyFont="1" applyFill="1" applyBorder="1" applyAlignment="1" applyProtection="1">
      <alignment horizontal="center" vertical="center"/>
      <protection/>
    </xf>
    <xf numFmtId="0" fontId="12" fillId="0" borderId="19" xfId="61" applyFont="1" applyFill="1" applyBorder="1" applyAlignment="1" applyProtection="1">
      <alignment horizontal="center" vertical="center" shrinkToFit="1"/>
      <protection/>
    </xf>
    <xf numFmtId="0" fontId="12" fillId="0" borderId="69" xfId="61" applyFont="1" applyFill="1" applyBorder="1" applyAlignment="1" applyProtection="1">
      <alignment horizontal="center" vertical="center" shrinkToFit="1"/>
      <protection/>
    </xf>
    <xf numFmtId="0" fontId="12" fillId="0" borderId="94" xfId="61" applyFont="1" applyFill="1" applyBorder="1" applyAlignment="1" applyProtection="1">
      <alignment horizontal="center" vertical="center" shrinkToFit="1"/>
      <protection/>
    </xf>
    <xf numFmtId="0" fontId="126" fillId="0" borderId="0" xfId="63" applyFont="1">
      <alignment vertical="center"/>
      <protection/>
    </xf>
    <xf numFmtId="0" fontId="126" fillId="0" borderId="0" xfId="0" applyFont="1" applyAlignment="1">
      <alignment vertical="center"/>
    </xf>
    <xf numFmtId="0" fontId="127" fillId="0" borderId="0" xfId="0" applyFont="1" applyAlignment="1">
      <alignment vertical="center"/>
    </xf>
    <xf numFmtId="0" fontId="128" fillId="0" borderId="0" xfId="0" applyFont="1" applyAlignment="1">
      <alignment vertical="center"/>
    </xf>
    <xf numFmtId="0" fontId="129" fillId="35" borderId="0" xfId="0" applyFont="1" applyFill="1" applyAlignment="1">
      <alignment horizontal="center" vertical="center"/>
    </xf>
    <xf numFmtId="0" fontId="108" fillId="0" borderId="24" xfId="0" applyFont="1" applyBorder="1" applyAlignment="1">
      <alignment horizontal="center" vertical="center"/>
    </xf>
    <xf numFmtId="58" fontId="125" fillId="0" borderId="12" xfId="0" applyNumberFormat="1" applyFont="1" applyBorder="1" applyAlignment="1">
      <alignment horizontal="center" vertical="center"/>
    </xf>
    <xf numFmtId="0" fontId="114" fillId="0" borderId="12" xfId="0" applyFont="1" applyBorder="1" applyAlignment="1">
      <alignment horizontal="center" vertical="center" shrinkToFit="1"/>
    </xf>
    <xf numFmtId="0" fontId="114" fillId="0" borderId="11" xfId="0" applyFont="1" applyBorder="1" applyAlignment="1">
      <alignment horizontal="center" vertical="center"/>
    </xf>
    <xf numFmtId="0" fontId="130" fillId="0" borderId="95" xfId="0" applyFont="1" applyFill="1" applyBorder="1" applyAlignment="1">
      <alignment horizontal="center" vertical="center" shrinkToFit="1"/>
    </xf>
    <xf numFmtId="0" fontId="130" fillId="0" borderId="96" xfId="0" applyFont="1" applyFill="1" applyBorder="1" applyAlignment="1">
      <alignment horizontal="center" vertical="center" shrinkToFit="1"/>
    </xf>
    <xf numFmtId="0" fontId="130" fillId="0" borderId="97" xfId="0" applyFont="1" applyFill="1" applyBorder="1" applyAlignment="1">
      <alignment horizontal="center" vertical="center" shrinkToFit="1"/>
    </xf>
    <xf numFmtId="0" fontId="130" fillId="0" borderId="98" xfId="0" applyFont="1" applyFill="1" applyBorder="1" applyAlignment="1">
      <alignment horizontal="center" vertical="center" shrinkToFit="1"/>
    </xf>
    <xf numFmtId="0" fontId="130" fillId="0" borderId="0" xfId="0" applyFont="1" applyFill="1" applyBorder="1" applyAlignment="1">
      <alignment horizontal="center" vertical="center" shrinkToFit="1"/>
    </xf>
    <xf numFmtId="0" fontId="130" fillId="0" borderId="99" xfId="0" applyFont="1" applyFill="1" applyBorder="1" applyAlignment="1">
      <alignment horizontal="center" vertical="center" shrinkToFit="1"/>
    </xf>
    <xf numFmtId="0" fontId="130" fillId="0" borderId="100" xfId="0" applyFont="1" applyFill="1" applyBorder="1" applyAlignment="1">
      <alignment horizontal="center" vertical="center" shrinkToFit="1"/>
    </xf>
    <xf numFmtId="0" fontId="130" fillId="0" borderId="101" xfId="0" applyFont="1" applyFill="1" applyBorder="1" applyAlignment="1">
      <alignment horizontal="center" vertical="center" shrinkToFit="1"/>
    </xf>
    <xf numFmtId="0" fontId="130" fillId="0" borderId="102" xfId="0" applyFont="1" applyFill="1" applyBorder="1" applyAlignment="1">
      <alignment horizontal="center" vertical="center" shrinkToFit="1"/>
    </xf>
    <xf numFmtId="0" fontId="131" fillId="33" borderId="103" xfId="0" applyFont="1" applyFill="1" applyBorder="1" applyAlignment="1">
      <alignment horizontal="center" vertical="center"/>
    </xf>
    <xf numFmtId="0" fontId="131" fillId="33" borderId="10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6" fillId="0" borderId="0" xfId="0" applyFont="1" applyAlignment="1">
      <alignment horizontal="center" vertical="center" wrapText="1"/>
    </xf>
    <xf numFmtId="0" fontId="106" fillId="0" borderId="0" xfId="0" applyFont="1" applyAlignment="1">
      <alignment horizontal="center" vertical="center"/>
    </xf>
    <xf numFmtId="0" fontId="106" fillId="0" borderId="13" xfId="0" applyFont="1" applyBorder="1" applyAlignment="1">
      <alignment horizontal="distributed" vertical="center" indent="1"/>
    </xf>
    <xf numFmtId="0" fontId="106" fillId="0" borderId="105" xfId="0" applyFont="1" applyBorder="1" applyAlignment="1">
      <alignment horizontal="distributed" vertical="center" indent="1"/>
    </xf>
    <xf numFmtId="0" fontId="113" fillId="33" borderId="69" xfId="0" applyFont="1" applyFill="1" applyBorder="1" applyAlignment="1" applyProtection="1">
      <alignment horizontal="center" vertical="center" shrinkToFit="1"/>
      <protection locked="0"/>
    </xf>
    <xf numFmtId="0" fontId="113" fillId="33" borderId="12" xfId="0" applyFont="1" applyFill="1" applyBorder="1" applyAlignment="1" applyProtection="1">
      <alignment horizontal="center" vertical="center" shrinkToFit="1"/>
      <protection locked="0"/>
    </xf>
    <xf numFmtId="0" fontId="113" fillId="33" borderId="49" xfId="0" applyFont="1" applyFill="1" applyBorder="1" applyAlignment="1" applyProtection="1">
      <alignment horizontal="center" vertical="center" shrinkToFit="1"/>
      <protection locked="0"/>
    </xf>
    <xf numFmtId="0" fontId="12" fillId="37" borderId="63" xfId="61" applyFont="1" applyFill="1" applyBorder="1" applyAlignment="1" applyProtection="1">
      <alignment horizontal="center" vertical="center"/>
      <protection/>
    </xf>
    <xf numFmtId="0" fontId="12" fillId="37" borderId="54" xfId="61" applyFont="1" applyFill="1" applyBorder="1" applyAlignment="1" applyProtection="1">
      <alignment horizontal="center" vertical="center"/>
      <protection/>
    </xf>
    <xf numFmtId="0" fontId="113" fillId="0" borderId="14" xfId="0" applyFont="1" applyFill="1" applyBorder="1" applyAlignment="1" applyProtection="1">
      <alignment horizontal="center" vertical="center"/>
      <protection locked="0"/>
    </xf>
    <xf numFmtId="0" fontId="113" fillId="0" borderId="31" xfId="0" applyFont="1" applyFill="1" applyBorder="1" applyAlignment="1" applyProtection="1">
      <alignment horizontal="center" vertical="center"/>
      <protection locked="0"/>
    </xf>
    <xf numFmtId="0" fontId="113" fillId="0" borderId="32" xfId="0" applyFont="1" applyFill="1" applyBorder="1" applyAlignment="1" applyProtection="1">
      <alignment horizontal="center" vertical="center"/>
      <protection locked="0"/>
    </xf>
    <xf numFmtId="0" fontId="113" fillId="38" borderId="15" xfId="0" applyFont="1" applyFill="1" applyBorder="1" applyAlignment="1" applyProtection="1">
      <alignment horizontal="center" vertical="center"/>
      <protection locked="0"/>
    </xf>
    <xf numFmtId="0" fontId="113" fillId="38" borderId="16" xfId="0" applyFont="1" applyFill="1" applyBorder="1" applyAlignment="1" applyProtection="1">
      <alignment horizontal="center" vertical="center"/>
      <protection locked="0"/>
    </xf>
    <xf numFmtId="0" fontId="113" fillId="38" borderId="18" xfId="0" applyFont="1" applyFill="1" applyBorder="1" applyAlignment="1" applyProtection="1">
      <alignment horizontal="center" vertical="center"/>
      <protection locked="0"/>
    </xf>
    <xf numFmtId="0" fontId="113" fillId="33" borderId="19" xfId="0" applyFont="1" applyFill="1" applyBorder="1" applyAlignment="1" applyProtection="1">
      <alignment horizontal="center" vertical="center"/>
      <protection locked="0"/>
    </xf>
    <xf numFmtId="0" fontId="113" fillId="33" borderId="13" xfId="0" applyFont="1" applyFill="1" applyBorder="1" applyAlignment="1" applyProtection="1">
      <alignment horizontal="center" vertical="center"/>
      <protection locked="0"/>
    </xf>
    <xf numFmtId="0" fontId="113" fillId="33" borderId="20" xfId="0" applyFont="1" applyFill="1" applyBorder="1" applyAlignment="1" applyProtection="1">
      <alignment horizontal="center" vertical="center"/>
      <protection locked="0"/>
    </xf>
    <xf numFmtId="0" fontId="113" fillId="0" borderId="19" xfId="0" applyFont="1" applyFill="1" applyBorder="1" applyAlignment="1" applyProtection="1">
      <alignment horizontal="center" vertical="center"/>
      <protection locked="0"/>
    </xf>
    <xf numFmtId="0" fontId="113" fillId="0" borderId="13" xfId="0" applyFont="1" applyFill="1" applyBorder="1" applyAlignment="1" applyProtection="1">
      <alignment horizontal="center" vertical="center"/>
      <protection locked="0"/>
    </xf>
    <xf numFmtId="0" fontId="113" fillId="0" borderId="20" xfId="0" applyFont="1" applyFill="1" applyBorder="1" applyAlignment="1" applyProtection="1">
      <alignment horizontal="center" vertical="center"/>
      <protection locked="0"/>
    </xf>
    <xf numFmtId="0" fontId="107" fillId="39" borderId="0" xfId="0" applyFont="1" applyFill="1" applyBorder="1" applyAlignment="1">
      <alignment horizontal="center" vertical="center"/>
    </xf>
    <xf numFmtId="0" fontId="113" fillId="0" borderId="63" xfId="0" applyFont="1" applyFill="1" applyBorder="1" applyAlignment="1" applyProtection="1">
      <alignment horizontal="center" vertical="center"/>
      <protection/>
    </xf>
    <xf numFmtId="0" fontId="113" fillId="0" borderId="106" xfId="0" applyFont="1" applyFill="1" applyBorder="1" applyAlignment="1" applyProtection="1">
      <alignment horizontal="center" vertical="center"/>
      <protection/>
    </xf>
    <xf numFmtId="0" fontId="113" fillId="0" borderId="75" xfId="0" applyFont="1" applyFill="1" applyBorder="1" applyAlignment="1" applyProtection="1">
      <alignment horizontal="center" vertical="center"/>
      <protection/>
    </xf>
    <xf numFmtId="0" fontId="106" fillId="0" borderId="13" xfId="0" applyFont="1" applyFill="1" applyBorder="1" applyAlignment="1" applyProtection="1">
      <alignment horizontal="center" vertical="center"/>
      <protection/>
    </xf>
    <xf numFmtId="0" fontId="113" fillId="34" borderId="13" xfId="0" applyFont="1" applyFill="1" applyBorder="1" applyAlignment="1" applyProtection="1">
      <alignment horizontal="center" vertical="center"/>
      <protection/>
    </xf>
    <xf numFmtId="0" fontId="113" fillId="33" borderId="13" xfId="0" applyFont="1" applyFill="1" applyBorder="1" applyAlignment="1" applyProtection="1">
      <alignment horizontal="center" vertical="center"/>
      <protection/>
    </xf>
    <xf numFmtId="0" fontId="113" fillId="34" borderId="105" xfId="0" applyFont="1" applyFill="1" applyBorder="1" applyAlignment="1" applyProtection="1">
      <alignment horizontal="center" vertical="center"/>
      <protection/>
    </xf>
    <xf numFmtId="0" fontId="113" fillId="34" borderId="12" xfId="0" applyFont="1" applyFill="1" applyBorder="1" applyAlignment="1" applyProtection="1">
      <alignment horizontal="center" vertical="center"/>
      <protection/>
    </xf>
    <xf numFmtId="0" fontId="113" fillId="34" borderId="77" xfId="0" applyFont="1" applyFill="1" applyBorder="1" applyAlignment="1" applyProtection="1">
      <alignment horizontal="center" vertical="center"/>
      <protection/>
    </xf>
    <xf numFmtId="0" fontId="106" fillId="0" borderId="107" xfId="0" applyFont="1" applyFill="1" applyBorder="1" applyAlignment="1" applyProtection="1">
      <alignment horizontal="center" vertical="center"/>
      <protection/>
    </xf>
    <xf numFmtId="0" fontId="106" fillId="0" borderId="57" xfId="0" applyFont="1" applyFill="1" applyBorder="1" applyAlignment="1" applyProtection="1">
      <alignment horizontal="center" vertical="center"/>
      <protection/>
    </xf>
    <xf numFmtId="0" fontId="106" fillId="0" borderId="38" xfId="0" applyFont="1" applyFill="1" applyBorder="1" applyAlignment="1" applyProtection="1">
      <alignment horizontal="center" vertical="center"/>
      <protection/>
    </xf>
    <xf numFmtId="0" fontId="19" fillId="0" borderId="108" xfId="61" applyFont="1" applyFill="1" applyBorder="1" applyAlignment="1" applyProtection="1">
      <alignment horizontal="center" vertical="center"/>
      <protection/>
    </xf>
    <xf numFmtId="0" fontId="19" fillId="0" borderId="109" xfId="61" applyFont="1" applyFill="1" applyBorder="1" applyAlignment="1" applyProtection="1">
      <alignment horizontal="center" vertical="center"/>
      <protection/>
    </xf>
    <xf numFmtId="0" fontId="19" fillId="0" borderId="105" xfId="61" applyFont="1" applyBorder="1" applyAlignment="1" applyProtection="1">
      <alignment horizontal="center" vertical="center"/>
      <protection/>
    </xf>
    <xf numFmtId="0" fontId="19" fillId="0" borderId="49" xfId="61" applyFont="1" applyBorder="1" applyAlignment="1" applyProtection="1">
      <alignment horizontal="center" vertical="center"/>
      <protection/>
    </xf>
    <xf numFmtId="0" fontId="132" fillId="35" borderId="0" xfId="61" applyFont="1" applyFill="1" applyAlignment="1" applyProtection="1">
      <alignment horizontal="left" vertical="center"/>
      <protection/>
    </xf>
    <xf numFmtId="0" fontId="38" fillId="0" borderId="0" xfId="61" applyFont="1" applyAlignment="1" applyProtection="1">
      <alignment horizontal="distributed" vertical="center" indent="8" shrinkToFit="1"/>
      <protection/>
    </xf>
    <xf numFmtId="0" fontId="9" fillId="0" borderId="43" xfId="61" applyFont="1" applyBorder="1" applyAlignment="1" applyProtection="1">
      <alignment horizontal="center" vertical="center" shrinkToFit="1"/>
      <protection/>
    </xf>
    <xf numFmtId="0" fontId="9" fillId="0" borderId="0" xfId="61" applyFont="1" applyBorder="1" applyAlignment="1" applyProtection="1">
      <alignment horizontal="center" vertical="center" shrinkToFit="1"/>
      <protection/>
    </xf>
    <xf numFmtId="0" fontId="9" fillId="0" borderId="43" xfId="61" applyFont="1" applyBorder="1" applyAlignment="1" applyProtection="1">
      <alignment horizontal="center" vertical="center"/>
      <protection/>
    </xf>
    <xf numFmtId="0" fontId="121" fillId="0" borderId="105" xfId="0" applyFont="1" applyBorder="1" applyAlignment="1" applyProtection="1">
      <alignment horizontal="center" vertical="center" shrinkToFit="1"/>
      <protection/>
    </xf>
    <xf numFmtId="0" fontId="121" fillId="0" borderId="12" xfId="0" applyFont="1" applyBorder="1" applyAlignment="1" applyProtection="1">
      <alignment horizontal="center" vertical="center" shrinkToFit="1"/>
      <protection/>
    </xf>
    <xf numFmtId="0" fontId="121" fillId="0" borderId="77" xfId="0" applyFont="1" applyBorder="1" applyAlignment="1" applyProtection="1">
      <alignment horizontal="center" vertical="center" shrinkToFit="1"/>
      <protection/>
    </xf>
    <xf numFmtId="0" fontId="9" fillId="0" borderId="110" xfId="61" applyFont="1" applyBorder="1" applyAlignment="1" applyProtection="1">
      <alignment horizontal="center" vertical="center"/>
      <protection/>
    </xf>
    <xf numFmtId="0" fontId="9" fillId="0" borderId="111" xfId="61" applyFont="1" applyBorder="1" applyAlignment="1" applyProtection="1">
      <alignment horizontal="center" vertical="center"/>
      <protection/>
    </xf>
    <xf numFmtId="176" fontId="12" fillId="0" borderId="0" xfId="61" applyNumberFormat="1" applyFont="1" applyAlignment="1" applyProtection="1">
      <alignment horizontal="distributed" vertical="center" indent="4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8" fillId="0" borderId="63" xfId="61" applyFont="1" applyBorder="1" applyAlignment="1" applyProtection="1">
      <alignment horizontal="center" shrinkToFit="1"/>
      <protection/>
    </xf>
    <xf numFmtId="0" fontId="8" fillId="0" borderId="106" xfId="61" applyFont="1" applyBorder="1" applyAlignment="1" applyProtection="1">
      <alignment horizontal="center" shrinkToFit="1"/>
      <protection/>
    </xf>
    <xf numFmtId="0" fontId="8" fillId="0" borderId="75" xfId="61" applyFont="1" applyBorder="1" applyAlignment="1" applyProtection="1">
      <alignment horizontal="center" shrinkToFit="1"/>
      <protection/>
    </xf>
    <xf numFmtId="0" fontId="19" fillId="0" borderId="110" xfId="61" applyNumberFormat="1" applyFont="1" applyBorder="1" applyAlignment="1" applyProtection="1">
      <alignment horizontal="center" vertical="center"/>
      <protection/>
    </xf>
    <xf numFmtId="0" fontId="19" fillId="0" borderId="111" xfId="61" applyNumberFormat="1" applyFont="1" applyBorder="1" applyAlignment="1" applyProtection="1">
      <alignment horizontal="center" vertical="center"/>
      <protection/>
    </xf>
    <xf numFmtId="0" fontId="19" fillId="0" borderId="112" xfId="61" applyNumberFormat="1" applyFont="1" applyBorder="1" applyAlignment="1" applyProtection="1">
      <alignment horizontal="center" vertical="center"/>
      <protection/>
    </xf>
    <xf numFmtId="0" fontId="19" fillId="0" borderId="113" xfId="61" applyNumberFormat="1" applyFont="1" applyBorder="1" applyAlignment="1" applyProtection="1">
      <alignment horizontal="center" vertical="center"/>
      <protection/>
    </xf>
    <xf numFmtId="0" fontId="7" fillId="0" borderId="74" xfId="61" applyFont="1" applyBorder="1" applyAlignment="1" applyProtection="1">
      <alignment horizontal="center" vertical="center" shrinkToFit="1"/>
      <protection/>
    </xf>
    <xf numFmtId="0" fontId="7" fillId="0" borderId="106" xfId="61" applyFont="1" applyBorder="1" applyAlignment="1" applyProtection="1">
      <alignment horizontal="center" vertical="center" shrinkToFit="1"/>
      <protection/>
    </xf>
    <xf numFmtId="0" fontId="7" fillId="0" borderId="75" xfId="61" applyFont="1" applyBorder="1" applyAlignment="1" applyProtection="1">
      <alignment horizontal="center" vertical="center" shrinkToFit="1"/>
      <protection/>
    </xf>
    <xf numFmtId="0" fontId="19" fillId="0" borderId="79" xfId="61" applyFont="1" applyBorder="1" applyAlignment="1" applyProtection="1">
      <alignment horizontal="center" vertical="center"/>
      <protection/>
    </xf>
    <xf numFmtId="0" fontId="19" fillId="0" borderId="40" xfId="61" applyFont="1" applyBorder="1" applyAlignment="1" applyProtection="1">
      <alignment horizontal="center" vertical="center"/>
      <protection/>
    </xf>
    <xf numFmtId="0" fontId="19" fillId="0" borderId="110" xfId="61" applyFont="1" applyBorder="1" applyAlignment="1" applyProtection="1">
      <alignment horizontal="center" vertical="center"/>
      <protection/>
    </xf>
    <xf numFmtId="0" fontId="19" fillId="0" borderId="111" xfId="61" applyFont="1" applyBorder="1" applyAlignment="1" applyProtection="1">
      <alignment horizontal="center" vertical="center"/>
      <protection/>
    </xf>
    <xf numFmtId="0" fontId="11" fillId="0" borderId="58" xfId="62" applyBorder="1" applyAlignment="1" applyProtection="1">
      <alignment horizontal="center" vertical="center"/>
      <protection/>
    </xf>
    <xf numFmtId="0" fontId="11" fillId="0" borderId="38" xfId="62" applyBorder="1" applyAlignment="1" applyProtection="1">
      <alignment horizontal="center" vertical="center"/>
      <protection/>
    </xf>
    <xf numFmtId="0" fontId="30" fillId="0" borderId="16" xfId="62" applyFont="1" applyBorder="1" applyAlignment="1" applyProtection="1">
      <alignment horizontal="center" vertical="center" shrinkToFit="1"/>
      <protection/>
    </xf>
    <xf numFmtId="0" fontId="30" fillId="0" borderId="70" xfId="62" applyNumberFormat="1" applyFont="1" applyBorder="1" applyAlignment="1" applyProtection="1">
      <alignment horizontal="center" vertical="center" shrinkToFit="1"/>
      <protection/>
    </xf>
    <xf numFmtId="0" fontId="30" fillId="0" borderId="18" xfId="62" applyFont="1" applyBorder="1" applyAlignment="1" applyProtection="1">
      <alignment horizontal="center" vertical="center" shrinkToFit="1"/>
      <protection/>
    </xf>
    <xf numFmtId="0" fontId="30" fillId="0" borderId="38" xfId="62" applyFont="1" applyBorder="1" applyAlignment="1" applyProtection="1">
      <alignment horizontal="center" vertical="center" shrinkToFit="1"/>
      <protection/>
    </xf>
    <xf numFmtId="0" fontId="30" fillId="0" borderId="114" xfId="62" applyNumberFormat="1" applyFont="1" applyBorder="1" applyAlignment="1" applyProtection="1">
      <alignment horizontal="center" vertical="center" shrinkToFit="1"/>
      <protection/>
    </xf>
    <xf numFmtId="0" fontId="30" fillId="0" borderId="59" xfId="62" applyFont="1" applyBorder="1" applyAlignment="1" applyProtection="1">
      <alignment horizontal="center" vertical="center" shrinkToFit="1"/>
      <protection/>
    </xf>
    <xf numFmtId="0" fontId="30" fillId="0" borderId="39" xfId="62" applyFont="1" applyBorder="1" applyAlignment="1" applyProtection="1">
      <alignment horizontal="center" vertical="center" shrinkToFit="1"/>
      <protection/>
    </xf>
    <xf numFmtId="0" fontId="30" fillId="0" borderId="65" xfId="62" applyFont="1" applyBorder="1" applyAlignment="1" applyProtection="1">
      <alignment horizontal="center" vertical="center" shrinkToFit="1"/>
      <protection/>
    </xf>
    <xf numFmtId="0" fontId="11" fillId="0" borderId="115" xfId="62" applyBorder="1" applyAlignment="1" applyProtection="1">
      <alignment horizontal="center" vertical="center"/>
      <protection/>
    </xf>
    <xf numFmtId="0" fontId="11" fillId="0" borderId="116" xfId="62" applyBorder="1" applyAlignment="1" applyProtection="1">
      <alignment horizontal="center" vertical="center"/>
      <protection/>
    </xf>
    <xf numFmtId="0" fontId="11" fillId="0" borderId="51" xfId="62" applyBorder="1" applyAlignment="1" applyProtection="1">
      <alignment horizontal="center" vertical="center"/>
      <protection/>
    </xf>
    <xf numFmtId="0" fontId="11" fillId="0" borderId="117" xfId="62" applyBorder="1" applyAlignment="1" applyProtection="1">
      <alignment horizontal="center" vertical="center"/>
      <protection/>
    </xf>
    <xf numFmtId="0" fontId="11" fillId="0" borderId="118" xfId="62" applyBorder="1" applyAlignment="1" applyProtection="1">
      <alignment horizontal="center" vertical="center"/>
      <protection/>
    </xf>
    <xf numFmtId="0" fontId="11" fillId="0" borderId="119" xfId="62" applyBorder="1" applyAlignment="1" applyProtection="1">
      <alignment horizontal="center" vertical="center"/>
      <protection/>
    </xf>
    <xf numFmtId="0" fontId="11" fillId="0" borderId="15" xfId="62" applyBorder="1" applyAlignment="1" applyProtection="1">
      <alignment horizontal="center" vertical="center"/>
      <protection/>
    </xf>
    <xf numFmtId="0" fontId="11" fillId="0" borderId="16" xfId="62" applyBorder="1" applyAlignment="1" applyProtection="1">
      <alignment horizontal="center" vertical="center"/>
      <protection/>
    </xf>
    <xf numFmtId="0" fontId="11" fillId="0" borderId="120" xfId="62" applyBorder="1" applyAlignment="1" applyProtection="1">
      <alignment horizontal="center" vertical="center"/>
      <protection/>
    </xf>
    <xf numFmtId="0" fontId="11" fillId="0" borderId="39" xfId="62" applyBorder="1" applyAlignment="1" applyProtection="1">
      <alignment horizontal="center" vertical="center"/>
      <protection/>
    </xf>
    <xf numFmtId="0" fontId="30" fillId="0" borderId="121" xfId="62" applyNumberFormat="1" applyFont="1" applyBorder="1" applyAlignment="1" applyProtection="1">
      <alignment horizontal="center" vertical="center" shrinkToFit="1"/>
      <protection/>
    </xf>
    <xf numFmtId="0" fontId="30" fillId="0" borderId="71" xfId="62" applyNumberFormat="1" applyFont="1" applyBorder="1" applyAlignment="1" applyProtection="1">
      <alignment horizontal="center" vertical="center" shrinkToFit="1"/>
      <protection/>
    </xf>
    <xf numFmtId="0" fontId="27" fillId="0" borderId="63" xfId="62" applyFont="1" applyBorder="1" applyAlignment="1" applyProtection="1">
      <alignment horizontal="center" vertical="center"/>
      <protection/>
    </xf>
    <xf numFmtId="0" fontId="27" fillId="0" borderId="106" xfId="62" applyFont="1" applyBorder="1" applyAlignment="1" applyProtection="1">
      <alignment horizontal="center" vertical="center"/>
      <protection/>
    </xf>
    <xf numFmtId="0" fontId="27" fillId="0" borderId="75" xfId="62" applyFont="1" applyBorder="1" applyAlignment="1" applyProtection="1">
      <alignment horizontal="center" vertical="center"/>
      <protection/>
    </xf>
    <xf numFmtId="0" fontId="27" fillId="0" borderId="0" xfId="62" applyFont="1" applyBorder="1" applyAlignment="1" applyProtection="1">
      <alignment horizontal="center" vertical="center"/>
      <protection/>
    </xf>
    <xf numFmtId="0" fontId="27" fillId="0" borderId="0" xfId="62" applyFont="1" applyAlignment="1" applyProtection="1">
      <alignment horizontal="center" vertical="center"/>
      <protection/>
    </xf>
    <xf numFmtId="0" fontId="11" fillId="0" borderId="67" xfId="62" applyBorder="1" applyAlignment="1" applyProtection="1">
      <alignment horizontal="center" vertical="center"/>
      <protection/>
    </xf>
    <xf numFmtId="0" fontId="11" fillId="0" borderId="19" xfId="62" applyBorder="1" applyAlignment="1" applyProtection="1">
      <alignment horizontal="center" vertical="center"/>
      <protection/>
    </xf>
    <xf numFmtId="0" fontId="11" fillId="0" borderId="13" xfId="62" applyBorder="1" applyAlignment="1" applyProtection="1">
      <alignment horizontal="center" vertical="center"/>
      <protection/>
    </xf>
    <xf numFmtId="0" fontId="30" fillId="0" borderId="13" xfId="62" applyFont="1" applyBorder="1" applyAlignment="1" applyProtection="1">
      <alignment horizontal="center" vertical="center" shrinkToFit="1"/>
      <protection/>
    </xf>
    <xf numFmtId="0" fontId="11" fillId="0" borderId="62" xfId="62" applyBorder="1" applyAlignment="1" applyProtection="1">
      <alignment horizontal="center" vertical="center"/>
      <protection/>
    </xf>
    <xf numFmtId="0" fontId="11" fillId="0" borderId="122" xfId="62" applyBorder="1" applyAlignment="1" applyProtection="1">
      <alignment horizontal="center" vertical="center"/>
      <protection/>
    </xf>
    <xf numFmtId="0" fontId="11" fillId="0" borderId="50" xfId="62" applyBorder="1" applyAlignment="1" applyProtection="1">
      <alignment horizontal="center" vertical="center"/>
      <protection/>
    </xf>
    <xf numFmtId="0" fontId="11" fillId="0" borderId="69" xfId="62" applyBorder="1" applyAlignment="1" applyProtection="1">
      <alignment horizontal="center" vertical="center"/>
      <protection/>
    </xf>
    <xf numFmtId="0" fontId="11" fillId="0" borderId="12" xfId="62" applyBorder="1" applyAlignment="1" applyProtection="1">
      <alignment horizontal="center" vertical="center"/>
      <protection/>
    </xf>
    <xf numFmtId="0" fontId="11" fillId="0" borderId="77" xfId="62" applyBorder="1" applyAlignment="1" applyProtection="1">
      <alignment horizontal="center" vertical="center"/>
      <protection/>
    </xf>
    <xf numFmtId="0" fontId="28" fillId="0" borderId="123" xfId="62" applyFont="1" applyBorder="1" applyAlignment="1" applyProtection="1">
      <alignment horizontal="center" vertical="center"/>
      <protection/>
    </xf>
    <xf numFmtId="0" fontId="28" fillId="0" borderId="11" xfId="62" applyFont="1" applyBorder="1" applyAlignment="1" applyProtection="1">
      <alignment horizontal="center" vertical="center"/>
      <protection/>
    </xf>
    <xf numFmtId="0" fontId="11" fillId="0" borderId="14" xfId="62" applyBorder="1" applyAlignment="1" applyProtection="1">
      <alignment horizontal="center" vertical="center"/>
      <protection/>
    </xf>
    <xf numFmtId="0" fontId="11" fillId="0" borderId="31" xfId="62" applyBorder="1" applyAlignment="1" applyProtection="1">
      <alignment horizontal="center" vertical="center"/>
      <protection/>
    </xf>
    <xf numFmtId="0" fontId="30" fillId="0" borderId="31" xfId="62" applyFont="1" applyBorder="1" applyAlignment="1" applyProtection="1">
      <alignment horizontal="center" vertical="center" shrinkToFit="1"/>
      <protection/>
    </xf>
    <xf numFmtId="0" fontId="30" fillId="0" borderId="72" xfId="62" applyNumberFormat="1" applyFont="1" applyBorder="1" applyAlignment="1" applyProtection="1">
      <alignment horizontal="center" vertical="center" shrinkToFit="1"/>
      <protection/>
    </xf>
    <xf numFmtId="0" fontId="30" fillId="0" borderId="20" xfId="62" applyFont="1" applyBorder="1" applyAlignment="1" applyProtection="1">
      <alignment horizontal="center" vertical="center" shrinkToFit="1"/>
      <protection/>
    </xf>
    <xf numFmtId="0" fontId="29" fillId="0" borderId="0" xfId="62" applyFont="1" applyBorder="1" applyAlignment="1" applyProtection="1">
      <alignment horizontal="left"/>
      <protection/>
    </xf>
    <xf numFmtId="0" fontId="29" fillId="0" borderId="11" xfId="62" applyFont="1" applyBorder="1" applyAlignment="1" applyProtection="1">
      <alignment horizontal="left"/>
      <protection/>
    </xf>
    <xf numFmtId="0" fontId="26" fillId="0" borderId="0" xfId="62" applyFont="1" applyAlignment="1" applyProtection="1">
      <alignment horizontal="center" vertical="center"/>
      <protection/>
    </xf>
    <xf numFmtId="0" fontId="27" fillId="0" borderId="41" xfId="62" applyFont="1" applyBorder="1" applyAlignment="1" applyProtection="1">
      <alignment horizontal="center" vertical="center"/>
      <protection/>
    </xf>
    <xf numFmtId="0" fontId="30" fillId="0" borderId="32" xfId="62" applyFont="1" applyBorder="1" applyAlignment="1" applyProtection="1">
      <alignment horizontal="center" vertical="center" shrinkToFit="1"/>
      <protection/>
    </xf>
    <xf numFmtId="0" fontId="28" fillId="0" borderId="34" xfId="62" applyFont="1" applyBorder="1" applyAlignment="1" applyProtection="1">
      <alignment horizontal="center" vertical="center" shrinkToFit="1"/>
      <protection/>
    </xf>
    <xf numFmtId="0" fontId="28" fillId="0" borderId="41" xfId="62" applyFont="1" applyBorder="1" applyAlignment="1" applyProtection="1">
      <alignment horizontal="center" vertical="center" shrinkToFit="1"/>
      <protection/>
    </xf>
    <xf numFmtId="0" fontId="28" fillId="0" borderId="35" xfId="62" applyFont="1" applyBorder="1" applyAlignment="1" applyProtection="1">
      <alignment horizontal="center" vertical="center" shrinkToFit="1"/>
      <protection/>
    </xf>
    <xf numFmtId="0" fontId="28" fillId="0" borderId="42" xfId="62" applyFont="1" applyBorder="1" applyAlignment="1" applyProtection="1">
      <alignment horizontal="center" vertical="center" shrinkToFit="1"/>
      <protection/>
    </xf>
    <xf numFmtId="0" fontId="28" fillId="0" borderId="43" xfId="62" applyFont="1" applyBorder="1" applyAlignment="1" applyProtection="1">
      <alignment horizontal="center" vertical="center" shrinkToFit="1"/>
      <protection/>
    </xf>
    <xf numFmtId="0" fontId="28" fillId="0" borderId="40" xfId="62" applyFont="1" applyBorder="1" applyAlignment="1" applyProtection="1">
      <alignment horizontal="center" vertical="center" shrinkToFit="1"/>
      <protection/>
    </xf>
    <xf numFmtId="0" fontId="28" fillId="0" borderId="34" xfId="62" applyFont="1" applyBorder="1" applyAlignment="1" applyProtection="1">
      <alignment horizontal="center" vertical="center"/>
      <protection/>
    </xf>
    <xf numFmtId="0" fontId="28" fillId="0" borderId="41" xfId="62" applyFont="1" applyBorder="1" applyAlignment="1" applyProtection="1">
      <alignment horizontal="center" vertical="center"/>
      <protection/>
    </xf>
    <xf numFmtId="0" fontId="28" fillId="0" borderId="35" xfId="62" applyFont="1" applyBorder="1" applyAlignment="1" applyProtection="1">
      <alignment horizontal="center" vertical="center"/>
      <protection/>
    </xf>
    <xf numFmtId="0" fontId="28" fillId="0" borderId="42" xfId="62" applyFont="1" applyBorder="1" applyAlignment="1" applyProtection="1">
      <alignment horizontal="center" vertical="center"/>
      <protection/>
    </xf>
    <xf numFmtId="0" fontId="28" fillId="0" borderId="43" xfId="62" applyFont="1" applyBorder="1" applyAlignment="1" applyProtection="1">
      <alignment horizontal="center" vertical="center"/>
      <protection/>
    </xf>
    <xf numFmtId="0" fontId="28" fillId="0" borderId="40" xfId="62" applyFont="1" applyBorder="1" applyAlignment="1" applyProtection="1">
      <alignment horizontal="center" vertical="center"/>
      <protection/>
    </xf>
    <xf numFmtId="0" fontId="29" fillId="0" borderId="110" xfId="62" applyFont="1" applyBorder="1" applyAlignment="1" applyProtection="1">
      <alignment horizontal="distributed" vertical="center" indent="8"/>
      <protection/>
    </xf>
    <xf numFmtId="0" fontId="29" fillId="0" borderId="122" xfId="62" applyFont="1" applyBorder="1" applyAlignment="1" applyProtection="1">
      <alignment horizontal="distributed" vertical="center" indent="8"/>
      <protection/>
    </xf>
    <xf numFmtId="0" fontId="29" fillId="0" borderId="111" xfId="62" applyFont="1" applyBorder="1" applyAlignment="1" applyProtection="1">
      <alignment horizontal="distributed" vertical="center" indent="8"/>
      <protection/>
    </xf>
    <xf numFmtId="0" fontId="11" fillId="0" borderId="124" xfId="62" applyBorder="1" applyAlignment="1" applyProtection="1">
      <alignment horizontal="center" vertical="center"/>
      <protection/>
    </xf>
    <xf numFmtId="0" fontId="11" fillId="0" borderId="0" xfId="62" applyBorder="1" applyAlignment="1" applyProtection="1">
      <alignment horizontal="center" vertical="center"/>
      <protection/>
    </xf>
    <xf numFmtId="0" fontId="11" fillId="0" borderId="37" xfId="62" applyBorder="1" applyAlignment="1" applyProtection="1">
      <alignment horizontal="center" vertical="center"/>
      <protection/>
    </xf>
    <xf numFmtId="0" fontId="11" fillId="0" borderId="125" xfId="62" applyBorder="1" applyAlignment="1" applyProtection="1">
      <alignment horizontal="center" vertical="center"/>
      <protection/>
    </xf>
    <xf numFmtId="0" fontId="31" fillId="0" borderId="105" xfId="62" applyFont="1" applyBorder="1" applyAlignment="1" applyProtection="1">
      <alignment horizontal="center" vertical="center"/>
      <protection/>
    </xf>
    <xf numFmtId="0" fontId="31" fillId="0" borderId="12" xfId="62" applyFont="1" applyBorder="1" applyAlignment="1" applyProtection="1">
      <alignment horizontal="center" vertical="center"/>
      <protection/>
    </xf>
    <xf numFmtId="0" fontId="31" fillId="0" borderId="77" xfId="62" applyFont="1" applyBorder="1" applyAlignment="1" applyProtection="1">
      <alignment horizontal="center" vertical="center"/>
      <protection/>
    </xf>
    <xf numFmtId="0" fontId="27" fillId="0" borderId="34" xfId="62" applyFont="1" applyBorder="1" applyAlignment="1" applyProtection="1">
      <alignment horizontal="center" vertical="center"/>
      <protection/>
    </xf>
    <xf numFmtId="0" fontId="27" fillId="0" borderId="42" xfId="62" applyFont="1" applyBorder="1" applyAlignment="1" applyProtection="1">
      <alignment horizontal="center" vertical="center"/>
      <protection/>
    </xf>
    <xf numFmtId="0" fontId="116" fillId="0" borderId="126" xfId="0" applyFont="1" applyBorder="1" applyAlignment="1">
      <alignment horizontal="center" vertical="center"/>
    </xf>
    <xf numFmtId="0" fontId="116" fillId="0" borderId="76" xfId="0" applyFont="1" applyBorder="1" applyAlignment="1">
      <alignment horizontal="center" vertical="center"/>
    </xf>
    <xf numFmtId="0" fontId="117" fillId="0" borderId="62" xfId="0" applyFont="1" applyBorder="1" applyAlignment="1">
      <alignment horizontal="center" vertical="center"/>
    </xf>
    <xf numFmtId="0" fontId="117" fillId="0" borderId="111" xfId="0" applyFont="1" applyBorder="1" applyAlignment="1">
      <alignment horizontal="center" vertical="center"/>
    </xf>
    <xf numFmtId="0" fontId="117" fillId="0" borderId="67" xfId="0" applyFont="1" applyBorder="1" applyAlignment="1">
      <alignment horizontal="center" vertical="center"/>
    </xf>
    <xf numFmtId="0" fontId="117" fillId="0" borderId="125" xfId="0" applyFont="1" applyBorder="1" applyAlignment="1">
      <alignment horizontal="center" vertical="center"/>
    </xf>
    <xf numFmtId="0" fontId="117" fillId="0" borderId="11" xfId="0" applyFont="1" applyBorder="1" applyAlignment="1">
      <alignment horizontal="center" vertical="center"/>
    </xf>
    <xf numFmtId="0" fontId="0" fillId="0" borderId="127" xfId="0" applyBorder="1" applyAlignment="1">
      <alignment horizontal="center" vertical="center" textRotation="255"/>
    </xf>
    <xf numFmtId="0" fontId="0" fillId="0" borderId="128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0" fillId="0" borderId="120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43</xdr:row>
      <xdr:rowOff>0</xdr:rowOff>
    </xdr:from>
    <xdr:to>
      <xdr:col>15</xdr:col>
      <xdr:colOff>47625</xdr:colOff>
      <xdr:row>44</xdr:row>
      <xdr:rowOff>47625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884872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15</xdr:col>
      <xdr:colOff>47625</xdr:colOff>
      <xdr:row>49</xdr:row>
      <xdr:rowOff>47625</xdr:rowOff>
    </xdr:to>
    <xdr:pic>
      <xdr:nvPicPr>
        <xdr:cNvPr id="2" name="図 16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989647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15</xdr:col>
      <xdr:colOff>47625</xdr:colOff>
      <xdr:row>54</xdr:row>
      <xdr:rowOff>47625</xdr:rowOff>
    </xdr:to>
    <xdr:pic>
      <xdr:nvPicPr>
        <xdr:cNvPr id="3" name="図 18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1094422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52</xdr:row>
      <xdr:rowOff>190500</xdr:rowOff>
    </xdr:from>
    <xdr:to>
      <xdr:col>13</xdr:col>
      <xdr:colOff>495300</xdr:colOff>
      <xdr:row>54</xdr:row>
      <xdr:rowOff>38100</xdr:rowOff>
    </xdr:to>
    <xdr:sp>
      <xdr:nvSpPr>
        <xdr:cNvPr id="4" name="角丸四角形 20"/>
        <xdr:cNvSpPr>
          <a:spLocks/>
        </xdr:cNvSpPr>
      </xdr:nvSpPr>
      <xdr:spPr>
        <a:xfrm>
          <a:off x="7372350" y="10925175"/>
          <a:ext cx="923925" cy="2667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523875</xdr:colOff>
      <xdr:row>47</xdr:row>
      <xdr:rowOff>171450</xdr:rowOff>
    </xdr:from>
    <xdr:to>
      <xdr:col>12</xdr:col>
      <xdr:colOff>247650</xdr:colOff>
      <xdr:row>49</xdr:row>
      <xdr:rowOff>57150</xdr:rowOff>
    </xdr:to>
    <xdr:sp>
      <xdr:nvSpPr>
        <xdr:cNvPr id="5" name="角丸四角形 21"/>
        <xdr:cNvSpPr>
          <a:spLocks/>
        </xdr:cNvSpPr>
      </xdr:nvSpPr>
      <xdr:spPr>
        <a:xfrm>
          <a:off x="6524625" y="9858375"/>
          <a:ext cx="923925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42</xdr:row>
      <xdr:rowOff>171450</xdr:rowOff>
    </xdr:from>
    <xdr:to>
      <xdr:col>10</xdr:col>
      <xdr:colOff>581025</xdr:colOff>
      <xdr:row>44</xdr:row>
      <xdr:rowOff>57150</xdr:rowOff>
    </xdr:to>
    <xdr:sp>
      <xdr:nvSpPr>
        <xdr:cNvPr id="6" name="角丸四角形 22"/>
        <xdr:cNvSpPr>
          <a:spLocks/>
        </xdr:cNvSpPr>
      </xdr:nvSpPr>
      <xdr:spPr>
        <a:xfrm>
          <a:off x="5534025" y="8810625"/>
          <a:ext cx="1047750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15</xdr:col>
      <xdr:colOff>47625</xdr:colOff>
      <xdr:row>21</xdr:row>
      <xdr:rowOff>47625</xdr:rowOff>
    </xdr:to>
    <xdr:pic>
      <xdr:nvPicPr>
        <xdr:cNvPr id="7" name="図 11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402907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15</xdr:col>
      <xdr:colOff>47625</xdr:colOff>
      <xdr:row>25</xdr:row>
      <xdr:rowOff>47625</xdr:rowOff>
    </xdr:to>
    <xdr:pic>
      <xdr:nvPicPr>
        <xdr:cNvPr id="8" name="図 12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486727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15</xdr:col>
      <xdr:colOff>47625</xdr:colOff>
      <xdr:row>44</xdr:row>
      <xdr:rowOff>47625</xdr:rowOff>
    </xdr:to>
    <xdr:pic>
      <xdr:nvPicPr>
        <xdr:cNvPr id="9" name="図 13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884872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15</xdr:col>
      <xdr:colOff>47625</xdr:colOff>
      <xdr:row>49</xdr:row>
      <xdr:rowOff>47625</xdr:rowOff>
    </xdr:to>
    <xdr:pic>
      <xdr:nvPicPr>
        <xdr:cNvPr id="10" name="図 17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989647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15</xdr:col>
      <xdr:colOff>47625</xdr:colOff>
      <xdr:row>54</xdr:row>
      <xdr:rowOff>47625</xdr:rowOff>
    </xdr:to>
    <xdr:pic>
      <xdr:nvPicPr>
        <xdr:cNvPr id="11" name="図 19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1094422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52</xdr:row>
      <xdr:rowOff>190500</xdr:rowOff>
    </xdr:from>
    <xdr:to>
      <xdr:col>13</xdr:col>
      <xdr:colOff>495300</xdr:colOff>
      <xdr:row>54</xdr:row>
      <xdr:rowOff>38100</xdr:rowOff>
    </xdr:to>
    <xdr:sp>
      <xdr:nvSpPr>
        <xdr:cNvPr id="12" name="角丸四角形 25"/>
        <xdr:cNvSpPr>
          <a:spLocks/>
        </xdr:cNvSpPr>
      </xdr:nvSpPr>
      <xdr:spPr>
        <a:xfrm>
          <a:off x="7372350" y="10925175"/>
          <a:ext cx="923925" cy="2667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523875</xdr:colOff>
      <xdr:row>47</xdr:row>
      <xdr:rowOff>171450</xdr:rowOff>
    </xdr:from>
    <xdr:to>
      <xdr:col>12</xdr:col>
      <xdr:colOff>247650</xdr:colOff>
      <xdr:row>49</xdr:row>
      <xdr:rowOff>57150</xdr:rowOff>
    </xdr:to>
    <xdr:sp>
      <xdr:nvSpPr>
        <xdr:cNvPr id="13" name="角丸四角形 26"/>
        <xdr:cNvSpPr>
          <a:spLocks/>
        </xdr:cNvSpPr>
      </xdr:nvSpPr>
      <xdr:spPr>
        <a:xfrm>
          <a:off x="6524625" y="9858375"/>
          <a:ext cx="923925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42</xdr:row>
      <xdr:rowOff>171450</xdr:rowOff>
    </xdr:from>
    <xdr:to>
      <xdr:col>10</xdr:col>
      <xdr:colOff>581025</xdr:colOff>
      <xdr:row>44</xdr:row>
      <xdr:rowOff>57150</xdr:rowOff>
    </xdr:to>
    <xdr:sp>
      <xdr:nvSpPr>
        <xdr:cNvPr id="14" name="角丸四角形 27"/>
        <xdr:cNvSpPr>
          <a:spLocks/>
        </xdr:cNvSpPr>
      </xdr:nvSpPr>
      <xdr:spPr>
        <a:xfrm>
          <a:off x="5534025" y="8810625"/>
          <a:ext cx="1047750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371475</xdr:colOff>
      <xdr:row>23</xdr:row>
      <xdr:rowOff>171450</xdr:rowOff>
    </xdr:from>
    <xdr:to>
      <xdr:col>9</xdr:col>
      <xdr:colOff>200025</xdr:colOff>
      <xdr:row>25</xdr:row>
      <xdr:rowOff>57150</xdr:rowOff>
    </xdr:to>
    <xdr:sp>
      <xdr:nvSpPr>
        <xdr:cNvPr id="15" name="角丸四角形 28"/>
        <xdr:cNvSpPr>
          <a:spLocks/>
        </xdr:cNvSpPr>
      </xdr:nvSpPr>
      <xdr:spPr>
        <a:xfrm>
          <a:off x="4572000" y="4829175"/>
          <a:ext cx="1028700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19</xdr:row>
      <xdr:rowOff>190500</xdr:rowOff>
    </xdr:from>
    <xdr:to>
      <xdr:col>7</xdr:col>
      <xdr:colOff>447675</xdr:colOff>
      <xdr:row>21</xdr:row>
      <xdr:rowOff>57150</xdr:rowOff>
    </xdr:to>
    <xdr:sp>
      <xdr:nvSpPr>
        <xdr:cNvPr id="16" name="角丸四角形 29"/>
        <xdr:cNvSpPr>
          <a:spLocks/>
        </xdr:cNvSpPr>
      </xdr:nvSpPr>
      <xdr:spPr>
        <a:xfrm>
          <a:off x="3619500" y="4010025"/>
          <a:ext cx="1028700" cy="2857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2</xdr:row>
      <xdr:rowOff>19050</xdr:rowOff>
    </xdr:from>
    <xdr:to>
      <xdr:col>5</xdr:col>
      <xdr:colOff>1628775</xdr:colOff>
      <xdr:row>2</xdr:row>
      <xdr:rowOff>371475</xdr:rowOff>
    </xdr:to>
    <xdr:pic>
      <xdr:nvPicPr>
        <xdr:cNvPr id="1" name="btn印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52450"/>
          <a:ext cx="1552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ichi-rk.jp/photo/&#31532;&#65297;&#22238;&#21517;&#21476;&#23627;&#22320;&#21306;&#29992;&#65301;&#65296;&#20154;&#2999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2012nagoyatiku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R13" t="str">
            <v>○</v>
          </cell>
          <cell r="S13" t="str">
            <v>男</v>
          </cell>
          <cell r="T13" t="str">
            <v>100m</v>
          </cell>
        </row>
        <row r="14">
          <cell r="S14" t="str">
            <v>女</v>
          </cell>
          <cell r="T14" t="str">
            <v>200m</v>
          </cell>
        </row>
        <row r="15">
          <cell r="T15" t="str">
            <v>400m</v>
          </cell>
        </row>
        <row r="16">
          <cell r="T16" t="str">
            <v>800m</v>
          </cell>
        </row>
        <row r="17">
          <cell r="T17" t="str">
            <v>1500m</v>
          </cell>
        </row>
        <row r="18">
          <cell r="T18" t="str">
            <v>5000m</v>
          </cell>
        </row>
        <row r="19">
          <cell r="T19" t="str">
            <v>110mH</v>
          </cell>
        </row>
        <row r="20">
          <cell r="T20" t="str">
            <v>400mH</v>
          </cell>
        </row>
        <row r="21">
          <cell r="T21" t="str">
            <v>3000mSC</v>
          </cell>
        </row>
        <row r="22">
          <cell r="T22" t="str">
            <v>5000mW</v>
          </cell>
        </row>
        <row r="23">
          <cell r="T23" t="str">
            <v>走高跳</v>
          </cell>
        </row>
        <row r="24">
          <cell r="T24" t="str">
            <v>走幅跳</v>
          </cell>
        </row>
        <row r="25">
          <cell r="T25" t="str">
            <v>三段跳</v>
          </cell>
        </row>
        <row r="26">
          <cell r="T26" t="str">
            <v>砲丸投</v>
          </cell>
        </row>
        <row r="27">
          <cell r="T27" t="str">
            <v>高校砲丸投</v>
          </cell>
        </row>
        <row r="28">
          <cell r="T28" t="str">
            <v>円盤投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T13" t="str">
            <v>100m</v>
          </cell>
          <cell r="U13" t="str">
            <v>100m</v>
          </cell>
        </row>
        <row r="14">
          <cell r="T14" t="str">
            <v>200m</v>
          </cell>
          <cell r="U14" t="str">
            <v>200m</v>
          </cell>
        </row>
        <row r="15">
          <cell r="T15" t="str">
            <v>400m</v>
          </cell>
          <cell r="U15" t="str">
            <v>400m</v>
          </cell>
        </row>
        <row r="16">
          <cell r="T16" t="str">
            <v>800m</v>
          </cell>
          <cell r="U16" t="str">
            <v>800m</v>
          </cell>
        </row>
        <row r="17">
          <cell r="T17" t="str">
            <v>1500m</v>
          </cell>
          <cell r="U17" t="str">
            <v>1500m</v>
          </cell>
        </row>
        <row r="18">
          <cell r="T18" t="str">
            <v>5000m</v>
          </cell>
          <cell r="U18" t="str">
            <v>3000m</v>
          </cell>
        </row>
        <row r="19">
          <cell r="T19" t="str">
            <v>110mH</v>
          </cell>
          <cell r="U19" t="str">
            <v>100mH</v>
          </cell>
        </row>
        <row r="20">
          <cell r="T20" t="str">
            <v>400mH</v>
          </cell>
          <cell r="U20" t="str">
            <v>400mH</v>
          </cell>
        </row>
        <row r="21">
          <cell r="T21" t="str">
            <v>3000mSC</v>
          </cell>
          <cell r="U21" t="str">
            <v>5000mW</v>
          </cell>
        </row>
        <row r="22">
          <cell r="T22" t="str">
            <v>5000mW</v>
          </cell>
          <cell r="U22" t="str">
            <v>走高跳</v>
          </cell>
        </row>
        <row r="23">
          <cell r="T23" t="str">
            <v>走高跳</v>
          </cell>
          <cell r="U23" t="str">
            <v>走幅跳</v>
          </cell>
        </row>
        <row r="24">
          <cell r="T24" t="str">
            <v>走幅跳</v>
          </cell>
          <cell r="U24" t="str">
            <v>三段跳</v>
          </cell>
        </row>
        <row r="25">
          <cell r="T25" t="str">
            <v>三段跳</v>
          </cell>
          <cell r="U25" t="str">
            <v>砲丸投</v>
          </cell>
        </row>
        <row r="26">
          <cell r="T26" t="str">
            <v>砲丸投</v>
          </cell>
          <cell r="U26" t="str">
            <v>円盤投</v>
          </cell>
        </row>
        <row r="27">
          <cell r="T27" t="str">
            <v>高校砲丸投</v>
          </cell>
          <cell r="U27" t="str">
            <v>ﾊﾝﾏｰ投</v>
          </cell>
        </row>
        <row r="28">
          <cell r="T28" t="str">
            <v>円盤投</v>
          </cell>
          <cell r="U28" t="str">
            <v>やり投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iawase.nagoya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FF00"/>
    <pageSetUpPr fitToPage="1"/>
  </sheetPr>
  <dimension ref="A1:O90"/>
  <sheetViews>
    <sheetView showGridLines="0" zoomScalePageLayoutView="0" workbookViewId="0" topLeftCell="A1">
      <selection activeCell="C7" sqref="C7:H7"/>
    </sheetView>
  </sheetViews>
  <sheetFormatPr defaultColWidth="9.140625" defaultRowHeight="15"/>
  <cols>
    <col min="1" max="4" width="9.00390625" style="14" customWidth="1"/>
    <col min="5" max="16384" width="9.00390625" style="14" customWidth="1"/>
  </cols>
  <sheetData>
    <row r="1" spans="1:14" ht="16.5" customHeight="1">
      <c r="A1" s="315" t="s">
        <v>90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ht="7.5" customHeight="1" thickBot="1"/>
    <row r="3" spans="1:12" ht="19.5" customHeight="1" thickTop="1">
      <c r="A3" s="60"/>
      <c r="B3" s="17" t="s">
        <v>65</v>
      </c>
      <c r="C3" s="319" t="s">
        <v>320</v>
      </c>
      <c r="D3" s="319"/>
      <c r="E3" s="319"/>
      <c r="F3" s="319"/>
      <c r="G3" s="319"/>
      <c r="H3" s="319"/>
      <c r="I3" s="82"/>
      <c r="J3" s="320" t="s">
        <v>321</v>
      </c>
      <c r="K3" s="321"/>
      <c r="L3" s="322"/>
    </row>
    <row r="4" spans="2:12" ht="18.75" customHeight="1">
      <c r="B4" s="18" t="s">
        <v>84</v>
      </c>
      <c r="C4" s="317" t="s">
        <v>398</v>
      </c>
      <c r="D4" s="317"/>
      <c r="E4" s="317"/>
      <c r="F4" s="317"/>
      <c r="G4" s="317"/>
      <c r="H4" s="317"/>
      <c r="I4" s="82"/>
      <c r="J4" s="323"/>
      <c r="K4" s="324"/>
      <c r="L4" s="325"/>
    </row>
    <row r="5" spans="2:12" ht="19.5" customHeight="1" thickBot="1">
      <c r="B5" s="18" t="s">
        <v>85</v>
      </c>
      <c r="C5" s="318" t="s">
        <v>192</v>
      </c>
      <c r="D5" s="318"/>
      <c r="E5" s="318"/>
      <c r="F5" s="318"/>
      <c r="G5" s="318"/>
      <c r="H5" s="318"/>
      <c r="I5" s="82"/>
      <c r="J5" s="326"/>
      <c r="K5" s="327"/>
      <c r="L5" s="328"/>
    </row>
    <row r="6" ht="7.5" customHeight="1" thickBot="1" thickTop="1"/>
    <row r="7" spans="2:14" ht="19.5" customHeight="1" thickBot="1">
      <c r="B7" s="274" t="s">
        <v>322</v>
      </c>
      <c r="C7" s="329" t="s">
        <v>399</v>
      </c>
      <c r="D7" s="329"/>
      <c r="E7" s="329"/>
      <c r="F7" s="329"/>
      <c r="G7" s="329"/>
      <c r="H7" s="330"/>
      <c r="I7" s="313" t="s">
        <v>396</v>
      </c>
      <c r="J7" s="154"/>
      <c r="K7" s="154"/>
      <c r="L7" s="154"/>
      <c r="M7" s="154"/>
      <c r="N7" s="4"/>
    </row>
    <row r="8" spans="2:8" ht="13.5">
      <c r="B8" s="316" t="s">
        <v>323</v>
      </c>
      <c r="C8" s="316"/>
      <c r="D8" s="316"/>
      <c r="E8" s="316"/>
      <c r="F8" s="316"/>
      <c r="G8" s="316"/>
      <c r="H8" s="316"/>
    </row>
    <row r="9" ht="13.5" customHeight="1"/>
    <row r="10" ht="16.5" customHeight="1">
      <c r="A10" s="19" t="s">
        <v>108</v>
      </c>
    </row>
    <row r="11" spans="1:2" ht="16.5" customHeight="1">
      <c r="A11" s="15" t="s">
        <v>290</v>
      </c>
      <c r="B11" s="14" t="s">
        <v>142</v>
      </c>
    </row>
    <row r="12" spans="1:2" ht="16.5" customHeight="1">
      <c r="A12" s="15" t="s">
        <v>291</v>
      </c>
      <c r="B12" s="14" t="s">
        <v>93</v>
      </c>
    </row>
    <row r="13" spans="1:2" ht="16.5" customHeight="1">
      <c r="A13" s="15" t="s">
        <v>292</v>
      </c>
      <c r="B13" s="14" t="s">
        <v>113</v>
      </c>
    </row>
    <row r="14" spans="1:15" ht="16.5" customHeight="1">
      <c r="A14" s="15" t="s">
        <v>293</v>
      </c>
      <c r="B14" s="130" t="s">
        <v>157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16.5" customHeight="1">
      <c r="A15" s="15" t="s">
        <v>294</v>
      </c>
      <c r="B15" s="131" t="s">
        <v>229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2" ht="16.5" customHeight="1">
      <c r="A16" s="15" t="s">
        <v>295</v>
      </c>
      <c r="B16" s="14" t="s">
        <v>167</v>
      </c>
    </row>
    <row r="17" spans="1:2" ht="16.5" customHeight="1">
      <c r="A17" s="15" t="s">
        <v>296</v>
      </c>
      <c r="B17" s="14" t="s">
        <v>107</v>
      </c>
    </row>
    <row r="18" spans="1:2" ht="16.5" customHeight="1">
      <c r="A18" s="15" t="s">
        <v>297</v>
      </c>
      <c r="B18" s="14" t="s">
        <v>298</v>
      </c>
    </row>
    <row r="19" ht="16.5" customHeight="1"/>
    <row r="20" ht="16.5" customHeight="1">
      <c r="A20" s="14" t="s">
        <v>86</v>
      </c>
    </row>
    <row r="21" ht="16.5" customHeight="1">
      <c r="A21" s="19" t="s">
        <v>299</v>
      </c>
    </row>
    <row r="22" ht="16.5" customHeight="1">
      <c r="A22" s="16" t="s">
        <v>285</v>
      </c>
    </row>
    <row r="23" spans="1:2" ht="16.5" customHeight="1">
      <c r="A23" s="16" t="s">
        <v>285</v>
      </c>
      <c r="B23" s="14" t="s">
        <v>143</v>
      </c>
    </row>
    <row r="24" ht="16.5" customHeight="1">
      <c r="A24" s="16" t="s">
        <v>300</v>
      </c>
    </row>
    <row r="25" ht="16.5" customHeight="1">
      <c r="A25" s="19" t="s">
        <v>87</v>
      </c>
    </row>
    <row r="26" ht="16.5" customHeight="1">
      <c r="A26" s="16" t="s">
        <v>285</v>
      </c>
    </row>
    <row r="27" spans="1:2" ht="16.5" customHeight="1">
      <c r="A27" s="16" t="s">
        <v>285</v>
      </c>
      <c r="B27" s="14" t="s">
        <v>102</v>
      </c>
    </row>
    <row r="28" spans="1:2" ht="16.5" customHeight="1">
      <c r="A28" s="16" t="s">
        <v>285</v>
      </c>
      <c r="B28" s="14" t="s">
        <v>286</v>
      </c>
    </row>
    <row r="29" spans="1:2" ht="16.5" customHeight="1">
      <c r="A29" s="16" t="s">
        <v>285</v>
      </c>
      <c r="B29" s="14" t="s">
        <v>101</v>
      </c>
    </row>
    <row r="30" spans="1:2" ht="16.5" customHeight="1">
      <c r="A30" s="16" t="s">
        <v>285</v>
      </c>
      <c r="B30" s="14" t="s">
        <v>168</v>
      </c>
    </row>
    <row r="31" spans="1:2" ht="16.5" customHeight="1">
      <c r="A31" s="16" t="s">
        <v>285</v>
      </c>
      <c r="B31" s="14" t="s">
        <v>169</v>
      </c>
    </row>
    <row r="32" spans="1:12" ht="16.5" customHeight="1">
      <c r="A32" s="16" t="s">
        <v>285</v>
      </c>
      <c r="B32" s="23" t="s">
        <v>104</v>
      </c>
      <c r="C32" s="23"/>
      <c r="D32" s="23"/>
      <c r="E32" s="23"/>
      <c r="F32" s="23"/>
      <c r="G32" s="21"/>
      <c r="H32" s="21"/>
      <c r="I32" s="21"/>
      <c r="J32" s="21"/>
      <c r="K32" s="21"/>
      <c r="L32" s="21"/>
    </row>
    <row r="33" spans="1:12" ht="16.5" customHeight="1">
      <c r="A33" s="16" t="s">
        <v>285</v>
      </c>
      <c r="B33" s="21"/>
      <c r="C33" s="21" t="s">
        <v>144</v>
      </c>
      <c r="D33" s="21"/>
      <c r="E33" s="21"/>
      <c r="F33" s="21"/>
      <c r="G33" s="21"/>
      <c r="H33" s="21"/>
      <c r="I33" s="21"/>
      <c r="J33" s="21"/>
      <c r="K33" s="21"/>
      <c r="L33" s="21"/>
    </row>
    <row r="34" spans="1:12" ht="16.5" customHeight="1">
      <c r="A34" s="16" t="s">
        <v>285</v>
      </c>
      <c r="B34" s="21"/>
      <c r="C34" s="47" t="s">
        <v>110</v>
      </c>
      <c r="D34" s="21"/>
      <c r="E34" s="24" t="s">
        <v>83</v>
      </c>
      <c r="F34" s="24" t="s">
        <v>301</v>
      </c>
      <c r="G34" s="24">
        <v>54.23</v>
      </c>
      <c r="H34" s="21"/>
      <c r="I34" s="21"/>
      <c r="J34" s="21"/>
      <c r="K34" s="21"/>
      <c r="L34" s="21"/>
    </row>
    <row r="35" spans="1:12" ht="16.5" customHeight="1" thickBot="1">
      <c r="A35" s="16" t="s">
        <v>285</v>
      </c>
      <c r="B35" s="21"/>
      <c r="C35" s="47" t="s">
        <v>111</v>
      </c>
      <c r="D35" s="21"/>
      <c r="E35" s="24" t="s">
        <v>105</v>
      </c>
      <c r="F35" s="24" t="s">
        <v>301</v>
      </c>
      <c r="G35" s="24" t="s">
        <v>302</v>
      </c>
      <c r="H35" s="21"/>
      <c r="I35" s="21"/>
      <c r="J35" s="21"/>
      <c r="K35" s="21"/>
      <c r="L35" s="21"/>
    </row>
    <row r="36" spans="1:14" ht="16.5" customHeight="1">
      <c r="A36" s="16" t="s">
        <v>285</v>
      </c>
      <c r="B36" s="21"/>
      <c r="C36" s="47"/>
      <c r="D36" s="48" t="s">
        <v>109</v>
      </c>
      <c r="E36" s="49"/>
      <c r="F36" s="49"/>
      <c r="G36" s="49"/>
      <c r="H36" s="50"/>
      <c r="I36" s="21"/>
      <c r="J36" s="51"/>
      <c r="K36" s="51"/>
      <c r="L36" s="45"/>
      <c r="M36" s="22"/>
      <c r="N36" s="8"/>
    </row>
    <row r="37" spans="1:14" ht="16.5" customHeight="1">
      <c r="A37" s="16" t="s">
        <v>285</v>
      </c>
      <c r="B37" s="21"/>
      <c r="C37" s="47"/>
      <c r="D37" s="52" t="s">
        <v>92</v>
      </c>
      <c r="E37" s="53"/>
      <c r="F37" s="53"/>
      <c r="G37" s="53"/>
      <c r="H37" s="54"/>
      <c r="I37" s="21"/>
      <c r="J37" s="51"/>
      <c r="K37" s="51"/>
      <c r="L37" s="45"/>
      <c r="M37" s="22"/>
      <c r="N37" s="8"/>
    </row>
    <row r="38" spans="1:14" ht="16.5" customHeight="1" thickBot="1">
      <c r="A38" s="16" t="s">
        <v>303</v>
      </c>
      <c r="B38" s="21"/>
      <c r="C38" s="47"/>
      <c r="D38" s="55" t="s">
        <v>45</v>
      </c>
      <c r="E38" s="56" t="s">
        <v>91</v>
      </c>
      <c r="F38" s="57" t="s">
        <v>301</v>
      </c>
      <c r="G38" s="58">
        <v>12</v>
      </c>
      <c r="H38" s="59"/>
      <c r="I38" s="21"/>
      <c r="J38" s="51"/>
      <c r="K38" s="51"/>
      <c r="L38" s="45"/>
      <c r="M38" s="22"/>
      <c r="N38" s="8"/>
    </row>
    <row r="39" spans="1:12" ht="16.5" customHeight="1">
      <c r="A39" s="16" t="s">
        <v>285</v>
      </c>
      <c r="B39" s="21"/>
      <c r="C39" s="21" t="s">
        <v>145</v>
      </c>
      <c r="D39" s="21"/>
      <c r="E39" s="21"/>
      <c r="F39" s="21"/>
      <c r="G39" s="21"/>
      <c r="H39" s="21"/>
      <c r="I39" s="21"/>
      <c r="J39" s="21"/>
      <c r="K39" s="21"/>
      <c r="L39" s="21"/>
    </row>
    <row r="40" spans="1:12" ht="16.5" customHeight="1">
      <c r="A40" s="16" t="s">
        <v>285</v>
      </c>
      <c r="B40" s="21"/>
      <c r="C40" s="47" t="s">
        <v>112</v>
      </c>
      <c r="D40" s="21"/>
      <c r="E40" s="24" t="s">
        <v>304</v>
      </c>
      <c r="F40" s="24" t="s">
        <v>301</v>
      </c>
      <c r="G40" s="24" t="s">
        <v>305</v>
      </c>
      <c r="H40" s="21"/>
      <c r="I40" s="21"/>
      <c r="J40" s="21"/>
      <c r="K40" s="21"/>
      <c r="L40" s="21"/>
    </row>
    <row r="41" spans="1:12" ht="16.5" customHeight="1">
      <c r="A41" s="16" t="s">
        <v>285</v>
      </c>
      <c r="B41" s="21"/>
      <c r="C41" s="99" t="s">
        <v>100</v>
      </c>
      <c r="D41" s="21"/>
      <c r="E41" s="24"/>
      <c r="F41" s="24"/>
      <c r="G41" s="24"/>
      <c r="H41" s="21"/>
      <c r="I41" s="21"/>
      <c r="J41" s="21"/>
      <c r="K41" s="21"/>
      <c r="L41" s="21"/>
    </row>
    <row r="42" spans="1:2" ht="16.5" customHeight="1">
      <c r="A42" s="16" t="s">
        <v>285</v>
      </c>
      <c r="B42" s="14" t="s">
        <v>96</v>
      </c>
    </row>
    <row r="43" ht="16.5" customHeight="1">
      <c r="A43" s="16" t="s">
        <v>285</v>
      </c>
    </row>
    <row r="44" ht="16.5" customHeight="1">
      <c r="A44" s="19" t="s">
        <v>189</v>
      </c>
    </row>
    <row r="45" ht="16.5" customHeight="1">
      <c r="A45" s="16" t="s">
        <v>306</v>
      </c>
    </row>
    <row r="46" spans="1:2" ht="16.5" customHeight="1">
      <c r="A46" s="16" t="s">
        <v>285</v>
      </c>
      <c r="B46" s="14" t="s">
        <v>190</v>
      </c>
    </row>
    <row r="47" spans="1:2" ht="16.5" customHeight="1">
      <c r="A47" s="16" t="s">
        <v>285</v>
      </c>
      <c r="B47" s="14" t="s">
        <v>191</v>
      </c>
    </row>
    <row r="48" ht="16.5" customHeight="1">
      <c r="A48" s="16" t="s">
        <v>285</v>
      </c>
    </row>
    <row r="49" ht="16.5" customHeight="1">
      <c r="A49" s="19" t="s">
        <v>307</v>
      </c>
    </row>
    <row r="50" ht="16.5" customHeight="1">
      <c r="A50" s="16" t="s">
        <v>306</v>
      </c>
    </row>
    <row r="51" spans="1:2" ht="16.5" customHeight="1">
      <c r="A51" s="16" t="s">
        <v>306</v>
      </c>
      <c r="B51" s="14" t="s">
        <v>214</v>
      </c>
    </row>
    <row r="52" spans="1:2" ht="16.5" customHeight="1">
      <c r="A52" s="16" t="s">
        <v>285</v>
      </c>
      <c r="B52" s="14" t="s">
        <v>308</v>
      </c>
    </row>
    <row r="53" ht="16.5" customHeight="1">
      <c r="A53" s="16" t="s">
        <v>285</v>
      </c>
    </row>
    <row r="54" ht="16.5" customHeight="1">
      <c r="A54" s="265" t="s">
        <v>317</v>
      </c>
    </row>
    <row r="55" ht="16.5" customHeight="1">
      <c r="A55" s="16" t="s">
        <v>285</v>
      </c>
    </row>
    <row r="56" spans="1:2" ht="16.5" customHeight="1">
      <c r="A56" s="16" t="s">
        <v>285</v>
      </c>
      <c r="B56" s="14" t="s">
        <v>309</v>
      </c>
    </row>
    <row r="57" spans="1:2" ht="16.5" customHeight="1">
      <c r="A57" s="16" t="s">
        <v>285</v>
      </c>
      <c r="B57" s="14" t="s">
        <v>223</v>
      </c>
    </row>
    <row r="58" ht="16.5" customHeight="1">
      <c r="A58" s="266" t="s">
        <v>310</v>
      </c>
    </row>
    <row r="59" spans="1:2" ht="16.5" customHeight="1">
      <c r="A59" s="16" t="s">
        <v>285</v>
      </c>
      <c r="B59" s="14" t="s">
        <v>311</v>
      </c>
    </row>
    <row r="60" ht="16.5" customHeight="1">
      <c r="A60" s="16" t="s">
        <v>285</v>
      </c>
    </row>
    <row r="61" ht="16.5" customHeight="1">
      <c r="A61" s="19" t="s">
        <v>312</v>
      </c>
    </row>
    <row r="62" ht="16.5" customHeight="1">
      <c r="A62" s="16" t="s">
        <v>285</v>
      </c>
    </row>
    <row r="63" spans="1:2" ht="16.5" customHeight="1">
      <c r="A63" s="16" t="s">
        <v>285</v>
      </c>
      <c r="B63" s="14" t="s">
        <v>397</v>
      </c>
    </row>
    <row r="64" spans="1:2" ht="16.5" customHeight="1">
      <c r="A64" s="16" t="s">
        <v>285</v>
      </c>
      <c r="B64" s="14" t="s">
        <v>94</v>
      </c>
    </row>
    <row r="65" ht="16.5" customHeight="1">
      <c r="A65" s="16" t="s">
        <v>285</v>
      </c>
    </row>
    <row r="66" ht="16.5" customHeight="1">
      <c r="A66" s="19" t="s">
        <v>313</v>
      </c>
    </row>
    <row r="67" spans="1:11" ht="22.5" customHeight="1">
      <c r="A67" s="16" t="s">
        <v>385</v>
      </c>
      <c r="F67" s="331" t="s">
        <v>386</v>
      </c>
      <c r="G67" s="331"/>
      <c r="H67" s="331"/>
      <c r="I67" s="331"/>
      <c r="J67" s="331"/>
      <c r="K67" s="331"/>
    </row>
    <row r="68" spans="1:2" ht="16.5" customHeight="1">
      <c r="A68" s="16" t="s">
        <v>285</v>
      </c>
      <c r="B68" s="14" t="s">
        <v>231</v>
      </c>
    </row>
    <row r="69" spans="1:2" ht="16.5" customHeight="1">
      <c r="A69" s="16" t="s">
        <v>285</v>
      </c>
      <c r="B69" s="14" t="s">
        <v>314</v>
      </c>
    </row>
    <row r="70" spans="1:2" ht="16.5" customHeight="1">
      <c r="A70" s="16" t="s">
        <v>285</v>
      </c>
      <c r="B70" s="14" t="s">
        <v>230</v>
      </c>
    </row>
    <row r="71" s="156" customFormat="1" ht="16.5" customHeight="1">
      <c r="A71" s="155" t="s">
        <v>315</v>
      </c>
    </row>
    <row r="72" spans="1:13" s="156" customFormat="1" ht="16.5" customHeight="1">
      <c r="A72" s="157" t="s">
        <v>387</v>
      </c>
      <c r="M72" s="311"/>
    </row>
    <row r="73" spans="1:2" s="156" customFormat="1" ht="16.5" customHeight="1">
      <c r="A73" s="157" t="s">
        <v>388</v>
      </c>
      <c r="B73" s="156" t="s">
        <v>170</v>
      </c>
    </row>
    <row r="74" s="156" customFormat="1" ht="16.5" customHeight="1">
      <c r="A74" s="157" t="s">
        <v>389</v>
      </c>
    </row>
    <row r="75" ht="16.5" customHeight="1">
      <c r="A75" s="19" t="s">
        <v>171</v>
      </c>
    </row>
    <row r="76" spans="1:2" ht="16.5" customHeight="1">
      <c r="A76" s="16" t="s">
        <v>390</v>
      </c>
      <c r="B76" s="110" t="s">
        <v>282</v>
      </c>
    </row>
    <row r="77" spans="1:2" ht="16.5" customHeight="1">
      <c r="A77" s="16" t="s">
        <v>285</v>
      </c>
      <c r="B77" s="259" t="s">
        <v>283</v>
      </c>
    </row>
    <row r="78" ht="16.5" customHeight="1">
      <c r="A78" s="16" t="s">
        <v>285</v>
      </c>
    </row>
    <row r="79" spans="1:3" ht="16.5" customHeight="1">
      <c r="A79" s="16" t="s">
        <v>285</v>
      </c>
      <c r="C79" s="111" t="s">
        <v>88</v>
      </c>
    </row>
    <row r="80" spans="1:10" ht="16.5" customHeight="1">
      <c r="A80" s="16" t="s">
        <v>391</v>
      </c>
      <c r="C80" s="332" t="s">
        <v>392</v>
      </c>
      <c r="D80" s="333"/>
      <c r="E80" s="333"/>
      <c r="F80" s="333"/>
      <c r="G80" s="333"/>
      <c r="H80" s="333"/>
      <c r="I80" s="333"/>
      <c r="J80" s="333"/>
    </row>
    <row r="81" spans="1:10" ht="16.5" customHeight="1">
      <c r="A81" s="16" t="s">
        <v>393</v>
      </c>
      <c r="C81" s="333"/>
      <c r="D81" s="333"/>
      <c r="E81" s="333"/>
      <c r="F81" s="333"/>
      <c r="G81" s="333"/>
      <c r="H81" s="333"/>
      <c r="I81" s="333"/>
      <c r="J81" s="333"/>
    </row>
    <row r="82" spans="1:10" ht="16.5" customHeight="1">
      <c r="A82" s="16" t="s">
        <v>285</v>
      </c>
      <c r="C82" s="333"/>
      <c r="D82" s="333"/>
      <c r="E82" s="333"/>
      <c r="F82" s="333"/>
      <c r="G82" s="333"/>
      <c r="H82" s="333"/>
      <c r="I82" s="333"/>
      <c r="J82" s="333"/>
    </row>
    <row r="83" ht="16.5" customHeight="1">
      <c r="A83" s="16" t="s">
        <v>394</v>
      </c>
    </row>
    <row r="84" ht="16.5" customHeight="1">
      <c r="A84" s="19" t="s">
        <v>172</v>
      </c>
    </row>
    <row r="85" ht="16.5" customHeight="1" thickBot="1"/>
    <row r="86" spans="2:10" ht="16.5" customHeight="1">
      <c r="B86" s="100" t="s">
        <v>89</v>
      </c>
      <c r="C86" s="101"/>
      <c r="D86" s="102"/>
      <c r="E86" s="101"/>
      <c r="F86" s="101"/>
      <c r="G86" s="101"/>
      <c r="H86" s="101"/>
      <c r="I86" s="101"/>
      <c r="J86" s="103"/>
    </row>
    <row r="87" spans="2:10" ht="16.5" customHeight="1">
      <c r="B87" s="104"/>
      <c r="D87" s="105"/>
      <c r="E87" s="105"/>
      <c r="F87" s="105"/>
      <c r="G87" s="105"/>
      <c r="H87" s="105"/>
      <c r="I87" s="105"/>
      <c r="J87" s="106"/>
    </row>
    <row r="88" spans="2:10" ht="24.75" customHeight="1">
      <c r="B88" s="104"/>
      <c r="C88" s="267" t="s">
        <v>316</v>
      </c>
      <c r="D88" s="314" t="s">
        <v>395</v>
      </c>
      <c r="E88" s="314"/>
      <c r="F88" s="314"/>
      <c r="G88" s="314"/>
      <c r="H88" s="314"/>
      <c r="I88" s="105"/>
      <c r="J88" s="106"/>
    </row>
    <row r="89" spans="2:10" ht="16.5" customHeight="1">
      <c r="B89" s="104"/>
      <c r="C89" s="230"/>
      <c r="D89" s="105"/>
      <c r="E89" s="105"/>
      <c r="F89" s="105"/>
      <c r="G89" s="105"/>
      <c r="H89" s="105"/>
      <c r="I89" s="105"/>
      <c r="J89" s="106"/>
    </row>
    <row r="90" spans="2:10" ht="16.5" customHeight="1" thickBot="1">
      <c r="B90" s="107"/>
      <c r="C90" s="108"/>
      <c r="D90" s="108"/>
      <c r="E90" s="108"/>
      <c r="F90" s="108"/>
      <c r="G90" s="108"/>
      <c r="H90" s="108"/>
      <c r="I90" s="108"/>
      <c r="J90" s="109"/>
    </row>
    <row r="91" ht="16.5" customHeight="1"/>
  </sheetData>
  <sheetProtection sheet="1" objects="1" scenarios="1" selectLockedCells="1" selectUnlockedCells="1"/>
  <mergeCells count="10">
    <mergeCell ref="D88:H88"/>
    <mergeCell ref="A1:N1"/>
    <mergeCell ref="B8:H8"/>
    <mergeCell ref="C4:H4"/>
    <mergeCell ref="C5:H5"/>
    <mergeCell ref="C3:H3"/>
    <mergeCell ref="J3:L5"/>
    <mergeCell ref="C7:H7"/>
    <mergeCell ref="F67:K67"/>
    <mergeCell ref="C80:J82"/>
  </mergeCells>
  <hyperlinks>
    <hyperlink ref="D86" r:id="rId1" display="toiawase.nagoya@gmail.com"/>
  </hyperlinks>
  <printOptions/>
  <pageMargins left="0.7" right="0.7" top="0.75" bottom="0.75" header="0.3" footer="0.3"/>
  <pageSetup fitToHeight="1" fitToWidth="1" horizontalDpi="600" verticalDpi="600" orientation="portrait" paperSize="9" scale="53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I9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9.140625" defaultRowHeight="15"/>
  <sheetData>
    <row r="1" spans="1:34" ht="13.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s="7" t="s">
        <v>16</v>
      </c>
      <c r="O1" s="7" t="s">
        <v>17</v>
      </c>
      <c r="P1" s="7" t="s">
        <v>18</v>
      </c>
      <c r="Q1" s="7" t="s">
        <v>19</v>
      </c>
      <c r="R1" s="7" t="s">
        <v>20</v>
      </c>
      <c r="S1" s="7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34</v>
      </c>
      <c r="AG1" t="s">
        <v>35</v>
      </c>
      <c r="AH1" t="s">
        <v>36</v>
      </c>
    </row>
    <row r="2" spans="1:34" ht="13.5">
      <c r="A2">
        <f>IF(E2="","",I2*1000000+'①学校情報入力'!$D$3*1000+'②選手情報入力'!A10)</f>
      </c>
      <c r="B2">
        <f>IF(E2="","",'①学校情報入力'!$D$3)</f>
      </c>
      <c r="D2">
        <f>IF('②選手情報入力'!B10="","",'②選手情報入力'!B10)</f>
      </c>
      <c r="E2">
        <f>IF('②選手情報入力'!C10="","",'②選手情報入力'!C10)</f>
      </c>
      <c r="F2">
        <f>IF(E2="","",'②選手情報入力'!D10)</f>
      </c>
      <c r="G2">
        <f>IF(E2="","",'②選手情報入力'!E10)</f>
      </c>
      <c r="H2">
        <f>IF(E2="","",F2)</f>
      </c>
      <c r="I2">
        <f>IF(E2="","",IF('②選手情報入力'!G10="男",1,2))</f>
      </c>
      <c r="J2">
        <f>IF(E2="","",IF('②選手情報入力'!H10="","",'②選手情報入力'!H10))</f>
      </c>
      <c r="L2">
        <f>IF(E2="","",0)</f>
      </c>
      <c r="M2">
        <f>IF(E2="","","愛知")</f>
      </c>
      <c r="O2">
        <f>IF(E2="","",IF('②選手情報入力'!I10="","",IF(I2=1,VLOOKUP('②選手情報入力'!I10,'種目情報'!$A$4:$B$16,2,FALSE),VLOOKUP('②選手情報入力'!I10,'種目情報'!$E$4:$F$17,2,FALSE))))</f>
      </c>
      <c r="P2">
        <f>IF(E2="","",IF('②選手情報入力'!J10="","",'②選手情報入力'!J10))</f>
      </c>
      <c r="Q2" s="37">
        <f>IF(E2="","",IF('②選手情報入力'!I10="","",0))</f>
      </c>
      <c r="R2">
        <f>IF(E2="","",IF('②選手情報入力'!I10="","",IF(I2=1,VLOOKUP('②選手情報入力'!I10,'種目情報'!$A$4:$C$16,3,FALSE),VLOOKUP('②選手情報入力'!I10,'種目情報'!$E$4:$G$17,3,FALSE))))</f>
      </c>
      <c r="S2">
        <f>IF(E2="","",IF('②選手情報入力'!L10="","",IF(I2=1,VLOOKUP('②選手情報入力'!L10,'種目情報'!$A$4:$B$16,2,FALSE),VLOOKUP('②選手情報入力'!L10,'種目情報'!$E$4:$F$17,2,FALSE))))</f>
      </c>
      <c r="T2">
        <f>IF(E2="","",IF(②選手情報入力!#REF!="","",②選手情報入力!#REF!))</f>
      </c>
      <c r="U2" s="37">
        <f>IF(E2="","",IF('②選手情報入力'!L10="","",0))</f>
      </c>
      <c r="V2">
        <f>IF(E2="","",IF('②選手情報入力'!L10="","",IF(I2=1,VLOOKUP('②選手情報入力'!L10,'種目情報'!$A$4:$C$16,3,FALSE),VLOOKUP('②選手情報入力'!L10,'種目情報'!$E$4:$G$17,3,FALSE))))</f>
      </c>
      <c r="W2">
        <f>IF(E2="","",IF('②選手情報入力'!M10="","",IF(I2=1,VLOOKUP('②選手情報入力'!M10,'種目情報'!$A$4:$B$16,2,FALSE),VLOOKUP('②選手情報入力'!M10,'種目情報'!$E$4:$F$17,2,FALSE))))</f>
      </c>
      <c r="X2">
        <f>IF(E2="","",IF('②選手情報入力'!N10="","",'②選手情報入力'!N10))</f>
      </c>
      <c r="Y2" s="37">
        <f>IF(E2="","",IF('②選手情報入力'!M10="","",0))</f>
      </c>
      <c r="Z2">
        <f>IF(E2="","",IF('②選手情報入力'!M10="","",IF(I2=1,VLOOKUP('②選手情報入力'!M10,'種目情報'!$A$4:$C$16,3,FALSE),VLOOKUP('②選手情報入力'!M10,'種目情報'!$E$4:$G$17,3,FALSE))))</f>
      </c>
      <c r="AA2">
        <f>IF(E2="","",IF('②選手情報入力'!O10="","",IF(I2=1,'種目情報'!$J$4,'種目情報'!$J$6)))</f>
      </c>
      <c r="AB2">
        <f>IF(E2="","",IF('②選手情報入力'!O10="","",IF(I2=1,IF('②選手情報入力'!$O$5="","",'②選手情報入力'!$O$5),IF('②選手情報入力'!$O$6="","",'②選手情報入力'!$O$6))))</f>
      </c>
      <c r="AC2">
        <f>IF(E2="","",IF('②選手情報入力'!O10="","",0))</f>
      </c>
      <c r="AD2">
        <f>IF(E2="","",IF('②選手情報入力'!O10="","",2))</f>
      </c>
      <c r="AE2">
        <f>IF(E2="","",IF('②選手情報入力'!P10="","",IF(I2=1,'種目情報'!$J$5,'種目情報'!$J$7)))</f>
      </c>
      <c r="AF2">
        <f>IF(E2="","",IF('②選手情報入力'!P10="","",IF(I2=1,IF('②選手情報入力'!$P$5="","",'②選手情報入力'!$P$5),IF('②選手情報入力'!$P$6="","",'②選手情報入力'!$P$6))))</f>
      </c>
      <c r="AG2">
        <f>IF(E2="","",IF('②選手情報入力'!P10="","",0))</f>
      </c>
      <c r="AH2">
        <f>IF(E2="","",IF('②選手情報入力'!P10="","",2))</f>
      </c>
    </row>
    <row r="3" spans="1:34" ht="13.5">
      <c r="A3">
        <f>IF(E3="","",I3*1000000+'①学校情報入力'!$D$3*1000+'②選手情報入力'!A11)</f>
      </c>
      <c r="B3">
        <f>IF(E3="","",'①学校情報入力'!$D$3)</f>
      </c>
      <c r="D3">
        <f>IF('②選手情報入力'!B11="","",'②選手情報入力'!B11)</f>
      </c>
      <c r="E3">
        <f>IF('②選手情報入力'!C11="","",'②選手情報入力'!C11)</f>
      </c>
      <c r="F3">
        <f>IF(E3="","",'②選手情報入力'!D11)</f>
      </c>
      <c r="G3">
        <f>IF(E3="","",'②選手情報入力'!E11)</f>
      </c>
      <c r="H3">
        <f aca="true" t="shared" si="0" ref="H3:H66">IF(E3="","",F3)</f>
      </c>
      <c r="I3">
        <f>IF(E3="","",IF('②選手情報入力'!G11="男",1,2))</f>
      </c>
      <c r="J3">
        <f>IF(E3="","",IF('②選手情報入力'!H11="","",'②選手情報入力'!H11))</f>
      </c>
      <c r="L3">
        <f aca="true" t="shared" si="1" ref="L3:L66">IF(E3="","",0)</f>
      </c>
      <c r="M3">
        <f aca="true" t="shared" si="2" ref="M3:M66">IF(E3="","","愛知")</f>
      </c>
      <c r="O3">
        <f>IF(E3="","",IF('②選手情報入力'!I11="","",IF(I3=1,VLOOKUP('②選手情報入力'!I11,'種目情報'!$A$4:$B$16,2,FALSE),VLOOKUP('②選手情報入力'!I11,'種目情報'!$E$4:$F$17,2,FALSE))))</f>
      </c>
      <c r="P3">
        <f>IF(E3="","",IF('②選手情報入力'!J11="","",'②選手情報入力'!J11))</f>
      </c>
      <c r="Q3" s="37">
        <f>IF(E3="","",IF('②選手情報入力'!I11="","",0))</f>
      </c>
      <c r="R3">
        <f>IF(E3="","",IF('②選手情報入力'!I11="","",IF(I3=1,VLOOKUP('②選手情報入力'!I11,'種目情報'!$A$4:$C$16,3,FALSE),VLOOKUP('②選手情報入力'!I11,'種目情報'!$E$4:$G$17,3,FALSE))))</f>
      </c>
      <c r="S3">
        <f>IF(E3="","",IF('②選手情報入力'!K11="","",IF(I3=1,VLOOKUP('②選手情報入力'!K11,'種目情報'!$A$4:$B$16,2,FALSE),VLOOKUP('②選手情報入力'!K11,'種目情報'!$E$4:$F$17,2,FALSE))))</f>
      </c>
      <c r="T3">
        <f>IF(E3="","",IF('②選手情報入力'!L11="","",'②選手情報入力'!L11))</f>
      </c>
      <c r="U3" s="37">
        <f>IF(E3="","",IF('②選手情報入力'!K11="","",0))</f>
      </c>
      <c r="V3">
        <f>IF(E3="","",IF('②選手情報入力'!K11="","",IF(I3=1,VLOOKUP('②選手情報入力'!K11,'種目情報'!$A$4:$C$16,3,FALSE),VLOOKUP('②選手情報入力'!K11,'種目情報'!$E$4:$G$17,3,FALSE))))</f>
      </c>
      <c r="W3">
        <f>IF(E3="","",IF('②選手情報入力'!M11="","",IF(I3=1,VLOOKUP('②選手情報入力'!M11,'種目情報'!$A$4:$B$16,2,FALSE),VLOOKUP('②選手情報入力'!M11,'種目情報'!$E$4:$F$17,2,FALSE))))</f>
      </c>
      <c r="X3">
        <f>IF(E3="","",IF('②選手情報入力'!N11="","",'②選手情報入力'!N11))</f>
      </c>
      <c r="Y3" s="37">
        <f>IF(E3="","",IF('②選手情報入力'!M11="","",0))</f>
      </c>
      <c r="Z3">
        <f>IF(E3="","",IF('②選手情報入力'!M11="","",IF(I3=1,VLOOKUP('②選手情報入力'!M11,'種目情報'!$A$4:$C$16,3,FALSE),VLOOKUP('②選手情報入力'!M11,'種目情報'!$E$4:$G$17,3,FALSE))))</f>
      </c>
      <c r="AA3">
        <f>IF(E3="","",IF('②選手情報入力'!O11="","",IF(I3=1,'種目情報'!$J$4,'種目情報'!$J$6)))</f>
      </c>
      <c r="AB3">
        <f>IF(E3="","",IF('②選手情報入力'!O11="","",IF(I3=1,IF('②選手情報入力'!$O$5="","",'②選手情報入力'!$O$5),IF('②選手情報入力'!$O$6="","",'②選手情報入力'!$O$6))))</f>
      </c>
      <c r="AC3">
        <f>IF(E3="","",IF('②選手情報入力'!O11="","",0))</f>
      </c>
      <c r="AD3">
        <f>IF(E3="","",IF('②選手情報入力'!O11="","",2))</f>
      </c>
      <c r="AE3">
        <f>IF(E3="","",IF('②選手情報入力'!P11="","",IF(I3=1,'種目情報'!$J$5,'種目情報'!$J$7)))</f>
      </c>
      <c r="AF3">
        <f>IF(E3="","",IF('②選手情報入力'!P11="","",IF(I3=1,IF('②選手情報入力'!$P$5="","",'②選手情報入力'!$P$5),IF('②選手情報入力'!$P$6="","",'②選手情報入力'!$P$6))))</f>
      </c>
      <c r="AG3">
        <f>IF(E3="","",IF('②選手情報入力'!P11="","",0))</f>
      </c>
      <c r="AH3">
        <f>IF(E3="","",IF('②選手情報入力'!P11="","",2))</f>
      </c>
    </row>
    <row r="4" spans="1:34" ht="13.5">
      <c r="A4">
        <f>IF(E4="","",I4*1000000+'①学校情報入力'!$D$3*1000+'②選手情報入力'!A12)</f>
      </c>
      <c r="B4">
        <f>IF(E4="","",'①学校情報入力'!$D$3)</f>
      </c>
      <c r="D4">
        <f>IF('②選手情報入力'!B12="","",'②選手情報入力'!B12)</f>
      </c>
      <c r="E4">
        <f>IF('②選手情報入力'!C12="","",'②選手情報入力'!C12)</f>
      </c>
      <c r="F4">
        <f>IF(E4="","",'②選手情報入力'!D12)</f>
      </c>
      <c r="G4">
        <f>IF(E4="","",'②選手情報入力'!E12)</f>
      </c>
      <c r="H4">
        <f t="shared" si="0"/>
      </c>
      <c r="I4">
        <f>IF(E4="","",IF('②選手情報入力'!G12="男",1,2))</f>
      </c>
      <c r="J4">
        <f>IF(E4="","",IF('②選手情報入力'!H12="","",'②選手情報入力'!H12))</f>
      </c>
      <c r="L4">
        <f t="shared" si="1"/>
      </c>
      <c r="M4">
        <f t="shared" si="2"/>
      </c>
      <c r="O4">
        <f>IF(E4="","",IF('②選手情報入力'!I12="","",IF(I4=1,VLOOKUP('②選手情報入力'!I12,'種目情報'!$A$4:$B$16,2,FALSE),VLOOKUP('②選手情報入力'!I12,'種目情報'!$E$4:$F$17,2,FALSE))))</f>
      </c>
      <c r="P4">
        <f>IF(E4="","",IF('②選手情報入力'!J12="","",'②選手情報入力'!J12))</f>
      </c>
      <c r="Q4" s="37">
        <f>IF(E4="","",IF('②選手情報入力'!I12="","",0))</f>
      </c>
      <c r="R4">
        <f>IF(E4="","",IF('②選手情報入力'!I12="","",IF(I4=1,VLOOKUP('②選手情報入力'!I12,'種目情報'!$A$4:$C$16,3,FALSE),VLOOKUP('②選手情報入力'!I12,'種目情報'!$E$4:$G$17,3,FALSE))))</f>
      </c>
      <c r="S4">
        <f>IF(E4="","",IF('②選手情報入力'!K12="","",IF(I4=1,VLOOKUP('②選手情報入力'!K12,'種目情報'!$A$4:$B$16,2,FALSE),VLOOKUP('②選手情報入力'!K12,'種目情報'!$E$4:$F$17,2,FALSE))))</f>
      </c>
      <c r="T4">
        <f>IF(E4="","",IF('②選手情報入力'!L12="","",'②選手情報入力'!L12))</f>
      </c>
      <c r="U4" s="37">
        <f>IF(E4="","",IF('②選手情報入力'!K12="","",0))</f>
      </c>
      <c r="V4">
        <f>IF(E4="","",IF('②選手情報入力'!K12="","",IF(I4=1,VLOOKUP('②選手情報入力'!K12,'種目情報'!$A$4:$C$16,3,FALSE),VLOOKUP('②選手情報入力'!K12,'種目情報'!$E$4:$G$17,3,FALSE))))</f>
      </c>
      <c r="W4">
        <f>IF(E4="","",IF('②選手情報入力'!M12="","",IF(I4=1,VLOOKUP('②選手情報入力'!M12,'種目情報'!$A$4:$B$16,2,FALSE),VLOOKUP('②選手情報入力'!M12,'種目情報'!$E$4:$F$17,2,FALSE))))</f>
      </c>
      <c r="X4">
        <f>IF(E4="","",IF('②選手情報入力'!N12="","",'②選手情報入力'!N12))</f>
      </c>
      <c r="Y4" s="37">
        <f>IF(E4="","",IF('②選手情報入力'!M12="","",0))</f>
      </c>
      <c r="Z4">
        <f>IF(E4="","",IF('②選手情報入力'!M12="","",IF(I4=1,VLOOKUP('②選手情報入力'!M12,'種目情報'!$A$4:$C$16,3,FALSE),VLOOKUP('②選手情報入力'!M12,'種目情報'!$E$4:$G$17,3,FALSE))))</f>
      </c>
      <c r="AA4">
        <f>IF(E4="","",IF('②選手情報入力'!O12="","",IF(I4=1,'種目情報'!$J$4,'種目情報'!$J$6)))</f>
      </c>
      <c r="AB4">
        <f>IF(E4="","",IF('②選手情報入力'!O12="","",IF(I4=1,IF('②選手情報入力'!$O$5="","",'②選手情報入力'!$O$5),IF('②選手情報入力'!$O$6="","",'②選手情報入力'!$O$6))))</f>
      </c>
      <c r="AC4">
        <f>IF(E4="","",IF('②選手情報入力'!O12="","",0))</f>
      </c>
      <c r="AD4">
        <f>IF(E4="","",IF('②選手情報入力'!O12="","",2))</f>
      </c>
      <c r="AE4">
        <f>IF(E4="","",IF('②選手情報入力'!P12="","",IF(I4=1,'種目情報'!$J$5,'種目情報'!$J$7)))</f>
      </c>
      <c r="AF4">
        <f>IF(E4="","",IF('②選手情報入力'!P12="","",IF(I4=1,IF('②選手情報入力'!$P$5="","",'②選手情報入力'!$P$5),IF('②選手情報入力'!$P$6="","",'②選手情報入力'!$P$6))))</f>
      </c>
      <c r="AG4">
        <f>IF(E4="","",IF('②選手情報入力'!P12="","",0))</f>
      </c>
      <c r="AH4">
        <f>IF(E4="","",IF('②選手情報入力'!P12="","",2))</f>
      </c>
    </row>
    <row r="5" spans="1:34" ht="13.5">
      <c r="A5">
        <f>IF(E5="","",I5*1000000+'①学校情報入力'!$D$3*1000+'②選手情報入力'!A13)</f>
      </c>
      <c r="B5">
        <f>IF(E5="","",'①学校情報入力'!$D$3)</f>
      </c>
      <c r="D5">
        <f>IF('②選手情報入力'!B13="","",'②選手情報入力'!B13)</f>
      </c>
      <c r="E5">
        <f>IF('②選手情報入力'!C13="","",'②選手情報入力'!C13)</f>
      </c>
      <c r="F5">
        <f>IF(E5="","",'②選手情報入力'!D13)</f>
      </c>
      <c r="G5">
        <f>IF(E5="","",'②選手情報入力'!E13)</f>
      </c>
      <c r="H5">
        <f t="shared" si="0"/>
      </c>
      <c r="I5">
        <f>IF(E5="","",IF('②選手情報入力'!G13="男",1,2))</f>
      </c>
      <c r="J5">
        <f>IF(E5="","",IF('②選手情報入力'!H13="","",'②選手情報入力'!H13))</f>
      </c>
      <c r="L5">
        <f t="shared" si="1"/>
      </c>
      <c r="M5">
        <f t="shared" si="2"/>
      </c>
      <c r="O5">
        <f>IF(E5="","",IF('②選手情報入力'!I13="","",IF(I5=1,VLOOKUP('②選手情報入力'!I13,'種目情報'!$A$4:$B$16,2,FALSE),VLOOKUP('②選手情報入力'!I13,'種目情報'!$E$4:$F$17,2,FALSE))))</f>
      </c>
      <c r="P5">
        <f>IF(E5="","",IF('②選手情報入力'!J13="","",'②選手情報入力'!J13))</f>
      </c>
      <c r="Q5" s="37">
        <f>IF(E5="","",IF('②選手情報入力'!I13="","",0))</f>
      </c>
      <c r="R5">
        <f>IF(E5="","",IF('②選手情報入力'!I13="","",IF(I5=1,VLOOKUP('②選手情報入力'!I13,'種目情報'!$A$4:$C$16,3,FALSE),VLOOKUP('②選手情報入力'!I13,'種目情報'!$E$4:$G$17,3,FALSE))))</f>
      </c>
      <c r="S5">
        <f>IF(E5="","",IF('②選手情報入力'!K13="","",IF(I5=1,VLOOKUP('②選手情報入力'!K13,'種目情報'!$A$4:$B$16,2,FALSE),VLOOKUP('②選手情報入力'!K13,'種目情報'!$E$4:$F$17,2,FALSE))))</f>
      </c>
      <c r="T5">
        <f>IF(E5="","",IF('②選手情報入力'!L13="","",'②選手情報入力'!L13))</f>
      </c>
      <c r="U5" s="37">
        <f>IF(E5="","",IF('②選手情報入力'!K13="","",0))</f>
      </c>
      <c r="V5">
        <f>IF(E5="","",IF('②選手情報入力'!K13="","",IF(I5=1,VLOOKUP('②選手情報入力'!K13,'種目情報'!$A$4:$C$16,3,FALSE),VLOOKUP('②選手情報入力'!K13,'種目情報'!$E$4:$G$17,3,FALSE))))</f>
      </c>
      <c r="W5">
        <f>IF(E5="","",IF('②選手情報入力'!M13="","",IF(I5=1,VLOOKUP('②選手情報入力'!M13,'種目情報'!$A$4:$B$16,2,FALSE),VLOOKUP('②選手情報入力'!M13,'種目情報'!$E$4:$F$17,2,FALSE))))</f>
      </c>
      <c r="X5">
        <f>IF(E5="","",IF('②選手情報入力'!N13="","",'②選手情報入力'!N13))</f>
      </c>
      <c r="Y5" s="37">
        <f>IF(E5="","",IF('②選手情報入力'!M13="","",0))</f>
      </c>
      <c r="Z5">
        <f>IF(E5="","",IF('②選手情報入力'!M13="","",IF(I5=1,VLOOKUP('②選手情報入力'!M13,'種目情報'!$A$4:$C$16,3,FALSE),VLOOKUP('②選手情報入力'!M13,'種目情報'!$E$4:$G$17,3,FALSE))))</f>
      </c>
      <c r="AA5">
        <f>IF(E5="","",IF('②選手情報入力'!O13="","",IF(I5=1,'種目情報'!$J$4,'種目情報'!$J$6)))</f>
      </c>
      <c r="AB5">
        <f>IF(E5="","",IF('②選手情報入力'!O13="","",IF(I5=1,IF('②選手情報入力'!$O$5="","",'②選手情報入力'!$O$5),IF('②選手情報入力'!$O$6="","",'②選手情報入力'!$O$6))))</f>
      </c>
      <c r="AC5">
        <f>IF(E5="","",IF('②選手情報入力'!O13="","",0))</f>
      </c>
      <c r="AD5">
        <f>IF(E5="","",IF('②選手情報入力'!O13="","",2))</f>
      </c>
      <c r="AE5">
        <f>IF(E5="","",IF('②選手情報入力'!P13="","",IF(I5=1,'種目情報'!$J$5,'種目情報'!$J$7)))</f>
      </c>
      <c r="AF5">
        <f>IF(E5="","",IF('②選手情報入力'!P13="","",IF(I5=1,IF('②選手情報入力'!$P$5="","",'②選手情報入力'!$P$5),IF('②選手情報入力'!$P$6="","",'②選手情報入力'!$P$6))))</f>
      </c>
      <c r="AG5">
        <f>IF(E5="","",IF('②選手情報入力'!P13="","",0))</f>
      </c>
      <c r="AH5">
        <f>IF(E5="","",IF('②選手情報入力'!P13="","",2))</f>
      </c>
    </row>
    <row r="6" spans="1:34" ht="13.5">
      <c r="A6">
        <f>IF(E6="","",I6*1000000+'①学校情報入力'!$D$3*1000+'②選手情報入力'!A14)</f>
      </c>
      <c r="B6">
        <f>IF(E6="","",'①学校情報入力'!$D$3)</f>
      </c>
      <c r="D6">
        <f>IF('②選手情報入力'!B14="","",'②選手情報入力'!B14)</f>
      </c>
      <c r="E6">
        <f>IF('②選手情報入力'!C14="","",'②選手情報入力'!C14)</f>
      </c>
      <c r="F6">
        <f>IF(E6="","",'②選手情報入力'!D14)</f>
      </c>
      <c r="G6">
        <f>IF(E6="","",'②選手情報入力'!E14)</f>
      </c>
      <c r="H6">
        <f t="shared" si="0"/>
      </c>
      <c r="I6">
        <f>IF(E6="","",IF('②選手情報入力'!G14="男",1,2))</f>
      </c>
      <c r="J6">
        <f>IF(E6="","",IF('②選手情報入力'!H14="","",'②選手情報入力'!H14))</f>
      </c>
      <c r="L6">
        <f t="shared" si="1"/>
      </c>
      <c r="M6">
        <f t="shared" si="2"/>
      </c>
      <c r="O6">
        <f>IF(E6="","",IF('②選手情報入力'!I14="","",IF(I6=1,VLOOKUP('②選手情報入力'!I14,'種目情報'!$A$4:$B$16,2,FALSE),VLOOKUP('②選手情報入力'!I14,'種目情報'!$E$4:$F$17,2,FALSE))))</f>
      </c>
      <c r="P6">
        <f>IF(E6="","",IF('②選手情報入力'!J14="","",'②選手情報入力'!J14))</f>
      </c>
      <c r="Q6" s="37">
        <f>IF(E6="","",IF('②選手情報入力'!I14="","",0))</f>
      </c>
      <c r="R6">
        <f>IF(E6="","",IF('②選手情報入力'!I14="","",IF(I6=1,VLOOKUP('②選手情報入力'!I14,'種目情報'!$A$4:$C$16,3,FALSE),VLOOKUP('②選手情報入力'!I14,'種目情報'!$E$4:$G$17,3,FALSE))))</f>
      </c>
      <c r="S6">
        <f>IF(E6="","",IF('②選手情報入力'!K14="","",IF(I6=1,VLOOKUP('②選手情報入力'!K14,'種目情報'!$A$4:$B$16,2,FALSE),VLOOKUP('②選手情報入力'!K14,'種目情報'!$E$4:$F$17,2,FALSE))))</f>
      </c>
      <c r="T6">
        <f>IF(E6="","",IF('②選手情報入力'!L14="","",'②選手情報入力'!L14))</f>
      </c>
      <c r="U6" s="37">
        <f>IF(E6="","",IF('②選手情報入力'!K14="","",0))</f>
      </c>
      <c r="V6">
        <f>IF(E6="","",IF('②選手情報入力'!K14="","",IF(I6=1,VLOOKUP('②選手情報入力'!K14,'種目情報'!$A$4:$C$16,3,FALSE),VLOOKUP('②選手情報入力'!K14,'種目情報'!$E$4:$G$17,3,FALSE))))</f>
      </c>
      <c r="W6">
        <f>IF(E6="","",IF('②選手情報入力'!M14="","",IF(I6=1,VLOOKUP('②選手情報入力'!M14,'種目情報'!$A$4:$B$16,2,FALSE),VLOOKUP('②選手情報入力'!M14,'種目情報'!$E$4:$F$17,2,FALSE))))</f>
      </c>
      <c r="X6">
        <f>IF(E6="","",IF('②選手情報入力'!N14="","",'②選手情報入力'!N14))</f>
      </c>
      <c r="Y6" s="37">
        <f>IF(E6="","",IF('②選手情報入力'!M14="","",0))</f>
      </c>
      <c r="Z6">
        <f>IF(E6="","",IF('②選手情報入力'!M14="","",IF(I6=1,VLOOKUP('②選手情報入力'!M14,'種目情報'!$A$4:$C$16,3,FALSE),VLOOKUP('②選手情報入力'!M14,'種目情報'!$E$4:$G$17,3,FALSE))))</f>
      </c>
      <c r="AA6">
        <f>IF(E6="","",IF('②選手情報入力'!O14="","",IF(I6=1,'種目情報'!$J$4,'種目情報'!$J$6)))</f>
      </c>
      <c r="AB6">
        <f>IF(E6="","",IF('②選手情報入力'!O14="","",IF(I6=1,IF('②選手情報入力'!$O$5="","",'②選手情報入力'!$O$5),IF('②選手情報入力'!$O$6="","",'②選手情報入力'!$O$6))))</f>
      </c>
      <c r="AC6">
        <f>IF(E6="","",IF('②選手情報入力'!O14="","",0))</f>
      </c>
      <c r="AD6">
        <f>IF(E6="","",IF('②選手情報入力'!O14="","",2))</f>
      </c>
      <c r="AE6">
        <f>IF(E6="","",IF('②選手情報入力'!P14="","",IF(I6=1,'種目情報'!$J$5,'種目情報'!$J$7)))</f>
      </c>
      <c r="AF6">
        <f>IF(E6="","",IF('②選手情報入力'!P14="","",IF(I6=1,IF('②選手情報入力'!$P$5="","",'②選手情報入力'!$P$5),IF('②選手情報入力'!$P$6="","",'②選手情報入力'!$P$6))))</f>
      </c>
      <c r="AG6">
        <f>IF(E6="","",IF('②選手情報入力'!P14="","",0))</f>
      </c>
      <c r="AH6">
        <f>IF(E6="","",IF('②選手情報入力'!P14="","",2))</f>
      </c>
    </row>
    <row r="7" spans="1:34" ht="13.5">
      <c r="A7">
        <f>IF(E7="","",I7*1000000+'①学校情報入力'!$D$3*1000+'②選手情報入力'!A15)</f>
      </c>
      <c r="B7">
        <f>IF(E7="","",'①学校情報入力'!$D$3)</f>
      </c>
      <c r="D7">
        <f>IF('②選手情報入力'!B15="","",'②選手情報入力'!B15)</f>
      </c>
      <c r="E7">
        <f>IF('②選手情報入力'!C15="","",'②選手情報入力'!C15)</f>
      </c>
      <c r="F7">
        <f>IF(E7="","",'②選手情報入力'!D15)</f>
      </c>
      <c r="G7">
        <f>IF(E7="","",'②選手情報入力'!E15)</f>
      </c>
      <c r="H7">
        <f t="shared" si="0"/>
      </c>
      <c r="I7">
        <f>IF(E7="","",IF('②選手情報入力'!G15="男",1,2))</f>
      </c>
      <c r="J7">
        <f>IF(E7="","",IF('②選手情報入力'!H15="","",'②選手情報入力'!H15))</f>
      </c>
      <c r="L7">
        <f t="shared" si="1"/>
      </c>
      <c r="M7">
        <f t="shared" si="2"/>
      </c>
      <c r="O7">
        <f>IF(E7="","",IF('②選手情報入力'!I15="","",IF(I7=1,VLOOKUP('②選手情報入力'!I15,'種目情報'!$A$4:$B$16,2,FALSE),VLOOKUP('②選手情報入力'!I15,'種目情報'!$E$4:$F$17,2,FALSE))))</f>
      </c>
      <c r="P7">
        <f>IF(E7="","",IF('②選手情報入力'!J15="","",'②選手情報入力'!J15))</f>
      </c>
      <c r="Q7" s="37">
        <f>IF(E7="","",IF('②選手情報入力'!I15="","",0))</f>
      </c>
      <c r="R7">
        <f>IF(E7="","",IF('②選手情報入力'!I15="","",IF(I7=1,VLOOKUP('②選手情報入力'!I15,'種目情報'!$A$4:$C$16,3,FALSE),VLOOKUP('②選手情報入力'!I15,'種目情報'!$E$4:$G$17,3,FALSE))))</f>
      </c>
      <c r="S7">
        <f>IF(E7="","",IF('②選手情報入力'!K15="","",IF(I7=1,VLOOKUP('②選手情報入力'!K15,'種目情報'!$A$4:$B$16,2,FALSE),VLOOKUP('②選手情報入力'!K15,'種目情報'!$E$4:$F$17,2,FALSE))))</f>
      </c>
      <c r="T7">
        <f>IF(E7="","",IF('②選手情報入力'!L15="","",'②選手情報入力'!L15))</f>
      </c>
      <c r="U7" s="37">
        <f>IF(E7="","",IF('②選手情報入力'!K15="","",0))</f>
      </c>
      <c r="V7">
        <f>IF(E7="","",IF('②選手情報入力'!K15="","",IF(I7=1,VLOOKUP('②選手情報入力'!K15,'種目情報'!$A$4:$C$16,3,FALSE),VLOOKUP('②選手情報入力'!K15,'種目情報'!$E$4:$G$17,3,FALSE))))</f>
      </c>
      <c r="W7">
        <f>IF(E7="","",IF('②選手情報入力'!M15="","",IF(I7=1,VLOOKUP('②選手情報入力'!M15,'種目情報'!$A$4:$B$16,2,FALSE),VLOOKUP('②選手情報入力'!M15,'種目情報'!$E$4:$F$17,2,FALSE))))</f>
      </c>
      <c r="X7">
        <f>IF(E7="","",IF('②選手情報入力'!N15="","",'②選手情報入力'!N15))</f>
      </c>
      <c r="Y7" s="37">
        <f>IF(E7="","",IF('②選手情報入力'!M15="","",0))</f>
      </c>
      <c r="Z7">
        <f>IF(E7="","",IF('②選手情報入力'!M15="","",IF(I7=1,VLOOKUP('②選手情報入力'!M15,'種目情報'!$A$4:$C$16,3,FALSE),VLOOKUP('②選手情報入力'!M15,'種目情報'!$E$4:$G$17,3,FALSE))))</f>
      </c>
      <c r="AA7">
        <f>IF(E7="","",IF('②選手情報入力'!O15="","",IF(I7=1,'種目情報'!$J$4,'種目情報'!$J$6)))</f>
      </c>
      <c r="AB7">
        <f>IF(E7="","",IF('②選手情報入力'!O15="","",IF(I7=1,IF('②選手情報入力'!$O$5="","",'②選手情報入力'!$O$5),IF('②選手情報入力'!$O$6="","",'②選手情報入力'!$O$6))))</f>
      </c>
      <c r="AC7">
        <f>IF(E7="","",IF('②選手情報入力'!O15="","",0))</f>
      </c>
      <c r="AD7">
        <f>IF(E7="","",IF('②選手情報入力'!O15="","",2))</f>
      </c>
      <c r="AE7">
        <f>IF(E7="","",IF('②選手情報入力'!P15="","",IF(I7=1,'種目情報'!$J$5,'種目情報'!$J$7)))</f>
      </c>
      <c r="AF7">
        <f>IF(E7="","",IF('②選手情報入力'!P15="","",IF(I7=1,IF('②選手情報入力'!$P$5="","",'②選手情報入力'!$P$5),IF('②選手情報入力'!$P$6="","",'②選手情報入力'!$P$6))))</f>
      </c>
      <c r="AG7">
        <f>IF(E7="","",IF('②選手情報入力'!P15="","",0))</f>
      </c>
      <c r="AH7">
        <f>IF(E7="","",IF('②選手情報入力'!P15="","",2))</f>
      </c>
    </row>
    <row r="8" spans="1:34" ht="13.5">
      <c r="A8">
        <f>IF(E8="","",I8*1000000+'①学校情報入力'!$D$3*1000+'②選手情報入力'!A16)</f>
      </c>
      <c r="B8">
        <f>IF(E8="","",'①学校情報入力'!$D$3)</f>
      </c>
      <c r="D8">
        <f>IF('②選手情報入力'!B16="","",'②選手情報入力'!B16)</f>
      </c>
      <c r="E8">
        <f>IF('②選手情報入力'!C16="","",'②選手情報入力'!C16)</f>
      </c>
      <c r="F8">
        <f>IF(E8="","",'②選手情報入力'!D16)</f>
      </c>
      <c r="G8">
        <f>IF(E8="","",'②選手情報入力'!E16)</f>
      </c>
      <c r="H8">
        <f t="shared" si="0"/>
      </c>
      <c r="I8">
        <f>IF(E8="","",IF('②選手情報入力'!G16="男",1,2))</f>
      </c>
      <c r="J8">
        <f>IF(E8="","",IF('②選手情報入力'!H16="","",'②選手情報入力'!H16))</f>
      </c>
      <c r="L8">
        <f t="shared" si="1"/>
      </c>
      <c r="M8">
        <f t="shared" si="2"/>
      </c>
      <c r="O8">
        <f>IF(E8="","",IF('②選手情報入力'!I16="","",IF(I8=1,VLOOKUP('②選手情報入力'!I16,'種目情報'!$A$4:$B$16,2,FALSE),VLOOKUP('②選手情報入力'!I16,'種目情報'!$E$4:$F$17,2,FALSE))))</f>
      </c>
      <c r="P8">
        <f>IF(E8="","",IF('②選手情報入力'!J16="","",'②選手情報入力'!J16))</f>
      </c>
      <c r="Q8" s="37">
        <f>IF(E8="","",IF('②選手情報入力'!I16="","",0))</f>
      </c>
      <c r="R8">
        <f>IF(E8="","",IF('②選手情報入力'!I16="","",IF(I8=1,VLOOKUP('②選手情報入力'!I16,'種目情報'!$A$4:$C$16,3,FALSE),VLOOKUP('②選手情報入力'!I16,'種目情報'!$E$4:$G$17,3,FALSE))))</f>
      </c>
      <c r="S8">
        <f>IF(E8="","",IF('②選手情報入力'!K16="","",IF(I8=1,VLOOKUP('②選手情報入力'!K16,'種目情報'!$A$4:$B$16,2,FALSE),VLOOKUP('②選手情報入力'!K16,'種目情報'!$E$4:$F$17,2,FALSE))))</f>
      </c>
      <c r="T8">
        <f>IF(E8="","",IF('②選手情報入力'!L16="","",'②選手情報入力'!L16))</f>
      </c>
      <c r="U8" s="37">
        <f>IF(E8="","",IF('②選手情報入力'!K16="","",0))</f>
      </c>
      <c r="V8">
        <f>IF(E8="","",IF('②選手情報入力'!K16="","",IF(I8=1,VLOOKUP('②選手情報入力'!K16,'種目情報'!$A$4:$C$16,3,FALSE),VLOOKUP('②選手情報入力'!K16,'種目情報'!$E$4:$G$17,3,FALSE))))</f>
      </c>
      <c r="W8">
        <f>IF(E8="","",IF('②選手情報入力'!M16="","",IF(I8=1,VLOOKUP('②選手情報入力'!M16,'種目情報'!$A$4:$B$16,2,FALSE),VLOOKUP('②選手情報入力'!M16,'種目情報'!$E$4:$F$17,2,FALSE))))</f>
      </c>
      <c r="X8">
        <f>IF(E8="","",IF('②選手情報入力'!N16="","",'②選手情報入力'!N16))</f>
      </c>
      <c r="Y8" s="37">
        <f>IF(E8="","",IF('②選手情報入力'!M16="","",0))</f>
      </c>
      <c r="Z8">
        <f>IF(E8="","",IF('②選手情報入力'!M16="","",IF(I8=1,VLOOKUP('②選手情報入力'!M16,'種目情報'!$A$4:$C$16,3,FALSE),VLOOKUP('②選手情報入力'!M16,'種目情報'!$E$4:$G$17,3,FALSE))))</f>
      </c>
      <c r="AA8">
        <f>IF(E8="","",IF('②選手情報入力'!O16="","",IF(I8=1,'種目情報'!$J$4,'種目情報'!$J$6)))</f>
      </c>
      <c r="AB8">
        <f>IF(E8="","",IF('②選手情報入力'!O16="","",IF(I8=1,IF('②選手情報入力'!$O$5="","",'②選手情報入力'!$O$5),IF('②選手情報入力'!$O$6="","",'②選手情報入力'!$O$6))))</f>
      </c>
      <c r="AC8">
        <f>IF(E8="","",IF('②選手情報入力'!O16="","",0))</f>
      </c>
      <c r="AD8">
        <f>IF(E8="","",IF('②選手情報入力'!O16="","",2))</f>
      </c>
      <c r="AE8">
        <f>IF(E8="","",IF('②選手情報入力'!P16="","",IF(I8=1,'種目情報'!$J$5,'種目情報'!$J$7)))</f>
      </c>
      <c r="AF8">
        <f>IF(E8="","",IF('②選手情報入力'!P16="","",IF(I8=1,IF('②選手情報入力'!$P$5="","",'②選手情報入力'!$P$5),IF('②選手情報入力'!$P$6="","",'②選手情報入力'!$P$6))))</f>
      </c>
      <c r="AG8">
        <f>IF(E8="","",IF('②選手情報入力'!P16="","",0))</f>
      </c>
      <c r="AH8">
        <f>IF(E8="","",IF('②選手情報入力'!P16="","",2))</f>
      </c>
    </row>
    <row r="9" spans="1:34" ht="13.5">
      <c r="A9">
        <f>IF(E9="","",I9*1000000+'①学校情報入力'!$D$3*1000+'②選手情報入力'!A17)</f>
      </c>
      <c r="B9">
        <f>IF(E9="","",'①学校情報入力'!$D$3)</f>
      </c>
      <c r="D9">
        <f>IF('②選手情報入力'!B17="","",'②選手情報入力'!B17)</f>
      </c>
      <c r="E9">
        <f>IF('②選手情報入力'!C17="","",'②選手情報入力'!C17)</f>
      </c>
      <c r="F9">
        <f>IF(E9="","",'②選手情報入力'!D17)</f>
      </c>
      <c r="G9">
        <f>IF(E9="","",'②選手情報入力'!E17)</f>
      </c>
      <c r="H9">
        <f t="shared" si="0"/>
      </c>
      <c r="I9">
        <f>IF(E9="","",IF('②選手情報入力'!G17="男",1,2))</f>
      </c>
      <c r="J9">
        <f>IF(E9="","",IF('②選手情報入力'!H17="","",'②選手情報入力'!H17))</f>
      </c>
      <c r="L9">
        <f t="shared" si="1"/>
      </c>
      <c r="M9">
        <f t="shared" si="2"/>
      </c>
      <c r="O9">
        <f>IF(E9="","",IF('②選手情報入力'!I17="","",IF(I9=1,VLOOKUP('②選手情報入力'!I17,'種目情報'!$A$4:$B$16,2,FALSE),VLOOKUP('②選手情報入力'!I17,'種目情報'!$E$4:$F$17,2,FALSE))))</f>
      </c>
      <c r="P9">
        <f>IF(E9="","",IF('②選手情報入力'!J17="","",'②選手情報入力'!J17))</f>
      </c>
      <c r="Q9" s="37">
        <f>IF(E9="","",IF('②選手情報入力'!I17="","",0))</f>
      </c>
      <c r="R9">
        <f>IF(E9="","",IF('②選手情報入力'!I17="","",IF(I9=1,VLOOKUP('②選手情報入力'!I17,'種目情報'!$A$4:$C$16,3,FALSE),VLOOKUP('②選手情報入力'!I17,'種目情報'!$E$4:$G$17,3,FALSE))))</f>
      </c>
      <c r="S9">
        <f>IF(E9="","",IF('②選手情報入力'!K17="","",IF(I9=1,VLOOKUP('②選手情報入力'!K17,'種目情報'!$A$4:$B$16,2,FALSE),VLOOKUP('②選手情報入力'!K17,'種目情報'!$E$4:$F$17,2,FALSE))))</f>
      </c>
      <c r="T9">
        <f>IF(E9="","",IF('②選手情報入力'!L17="","",'②選手情報入力'!L17))</f>
      </c>
      <c r="U9" s="37">
        <f>IF(E9="","",IF('②選手情報入力'!K17="","",0))</f>
      </c>
      <c r="V9">
        <f>IF(E9="","",IF('②選手情報入力'!K17="","",IF(I9=1,VLOOKUP('②選手情報入力'!K17,'種目情報'!$A$4:$C$16,3,FALSE),VLOOKUP('②選手情報入力'!K17,'種目情報'!$E$4:$G$17,3,FALSE))))</f>
      </c>
      <c r="W9">
        <f>IF(E9="","",IF('②選手情報入力'!M17="","",IF(I9=1,VLOOKUP('②選手情報入力'!M17,'種目情報'!$A$4:$B$16,2,FALSE),VLOOKUP('②選手情報入力'!M17,'種目情報'!$E$4:$F$17,2,FALSE))))</f>
      </c>
      <c r="X9">
        <f>IF(E9="","",IF('②選手情報入力'!N17="","",'②選手情報入力'!N17))</f>
      </c>
      <c r="Y9" s="37">
        <f>IF(E9="","",IF('②選手情報入力'!M17="","",0))</f>
      </c>
      <c r="Z9">
        <f>IF(E9="","",IF('②選手情報入力'!M17="","",IF(I9=1,VLOOKUP('②選手情報入力'!M17,'種目情報'!$A$4:$C$16,3,FALSE),VLOOKUP('②選手情報入力'!M17,'種目情報'!$E$4:$G$17,3,FALSE))))</f>
      </c>
      <c r="AA9">
        <f>IF(E9="","",IF('②選手情報入力'!O17="","",IF(I9=1,'種目情報'!$J$4,'種目情報'!$J$6)))</f>
      </c>
      <c r="AB9">
        <f>IF(E9="","",IF('②選手情報入力'!O17="","",IF(I9=1,IF('②選手情報入力'!$O$5="","",'②選手情報入力'!$O$5),IF('②選手情報入力'!$O$6="","",'②選手情報入力'!$O$6))))</f>
      </c>
      <c r="AC9">
        <f>IF(E9="","",IF('②選手情報入力'!O17="","",0))</f>
      </c>
      <c r="AD9">
        <f>IF(E9="","",IF('②選手情報入力'!O17="","",2))</f>
      </c>
      <c r="AE9">
        <f>IF(E9="","",IF('②選手情報入力'!P17="","",IF(I9=1,'種目情報'!$J$5,'種目情報'!$J$7)))</f>
      </c>
      <c r="AF9">
        <f>IF(E9="","",IF('②選手情報入力'!P17="","",IF(I9=1,IF('②選手情報入力'!$P$5="","",'②選手情報入力'!$P$5),IF('②選手情報入力'!$P$6="","",'②選手情報入力'!$P$6))))</f>
      </c>
      <c r="AG9">
        <f>IF(E9="","",IF('②選手情報入力'!P17="","",0))</f>
      </c>
      <c r="AH9">
        <f>IF(E9="","",IF('②選手情報入力'!P17="","",2))</f>
      </c>
    </row>
    <row r="10" spans="1:34" ht="13.5">
      <c r="A10">
        <f>IF(E10="","",I10*1000000+'①学校情報入力'!$D$3*1000+'②選手情報入力'!A18)</f>
      </c>
      <c r="B10">
        <f>IF(E10="","",'①学校情報入力'!$D$3)</f>
      </c>
      <c r="D10">
        <f>IF('②選手情報入力'!B18="","",'②選手情報入力'!B18)</f>
      </c>
      <c r="E10">
        <f>IF('②選手情報入力'!C18="","",'②選手情報入力'!C18)</f>
      </c>
      <c r="F10">
        <f>IF(E10="","",'②選手情報入力'!D18)</f>
      </c>
      <c r="G10">
        <f>IF(E10="","",'②選手情報入力'!E18)</f>
      </c>
      <c r="H10">
        <f t="shared" si="0"/>
      </c>
      <c r="I10">
        <f>IF(E10="","",IF('②選手情報入力'!G18="男",1,2))</f>
      </c>
      <c r="J10">
        <f>IF(E10="","",IF('②選手情報入力'!H18="","",'②選手情報入力'!H18))</f>
      </c>
      <c r="L10">
        <f t="shared" si="1"/>
      </c>
      <c r="M10">
        <f t="shared" si="2"/>
      </c>
      <c r="O10">
        <f>IF(E10="","",IF('②選手情報入力'!I18="","",IF(I10=1,VLOOKUP('②選手情報入力'!I18,'種目情報'!$A$4:$B$16,2,FALSE),VLOOKUP('②選手情報入力'!I18,'種目情報'!$E$4:$F$17,2,FALSE))))</f>
      </c>
      <c r="P10">
        <f>IF(E10="","",IF('②選手情報入力'!J18="","",'②選手情報入力'!J18))</f>
      </c>
      <c r="Q10" s="37">
        <f>IF(E10="","",IF('②選手情報入力'!I18="","",0))</f>
      </c>
      <c r="R10">
        <f>IF(E10="","",IF('②選手情報入力'!I18="","",IF(I10=1,VLOOKUP('②選手情報入力'!I18,'種目情報'!$A$4:$C$16,3,FALSE),VLOOKUP('②選手情報入力'!I18,'種目情報'!$E$4:$G$17,3,FALSE))))</f>
      </c>
      <c r="S10">
        <f>IF(E10="","",IF('②選手情報入力'!K18="","",IF(I10=1,VLOOKUP('②選手情報入力'!K18,'種目情報'!$A$4:$B$16,2,FALSE),VLOOKUP('②選手情報入力'!K18,'種目情報'!$E$4:$F$17,2,FALSE))))</f>
      </c>
      <c r="T10">
        <f>IF(E10="","",IF('②選手情報入力'!L18="","",'②選手情報入力'!L18))</f>
      </c>
      <c r="U10" s="37">
        <f>IF(E10="","",IF('②選手情報入力'!K18="","",0))</f>
      </c>
      <c r="V10">
        <f>IF(E10="","",IF('②選手情報入力'!K18="","",IF(I10=1,VLOOKUP('②選手情報入力'!K18,'種目情報'!$A$4:$C$16,3,FALSE),VLOOKUP('②選手情報入力'!K18,'種目情報'!$E$4:$G$17,3,FALSE))))</f>
      </c>
      <c r="W10">
        <f>IF(E10="","",IF('②選手情報入力'!M18="","",IF(I10=1,VLOOKUP('②選手情報入力'!M18,'種目情報'!$A$4:$B$16,2,FALSE),VLOOKUP('②選手情報入力'!M18,'種目情報'!$E$4:$F$17,2,FALSE))))</f>
      </c>
      <c r="X10">
        <f>IF(E10="","",IF('②選手情報入力'!N18="","",'②選手情報入力'!N18))</f>
      </c>
      <c r="Y10" s="37">
        <f>IF(E10="","",IF('②選手情報入力'!M18="","",0))</f>
      </c>
      <c r="Z10">
        <f>IF(E10="","",IF('②選手情報入力'!M18="","",IF(I10=1,VLOOKUP('②選手情報入力'!M18,'種目情報'!$A$4:$C$16,3,FALSE),VLOOKUP('②選手情報入力'!M18,'種目情報'!$E$4:$G$17,3,FALSE))))</f>
      </c>
      <c r="AA10">
        <f>IF(E10="","",IF('②選手情報入力'!O18="","",IF(I10=1,'種目情報'!$J$4,'種目情報'!$J$6)))</f>
      </c>
      <c r="AB10">
        <f>IF(E10="","",IF('②選手情報入力'!O18="","",IF(I10=1,IF('②選手情報入力'!$O$5="","",'②選手情報入力'!$O$5),IF('②選手情報入力'!$O$6="","",'②選手情報入力'!$O$6))))</f>
      </c>
      <c r="AC10">
        <f>IF(E10="","",IF('②選手情報入力'!O18="","",0))</f>
      </c>
      <c r="AD10">
        <f>IF(E10="","",IF('②選手情報入力'!O18="","",2))</f>
      </c>
      <c r="AE10">
        <f>IF(E10="","",IF('②選手情報入力'!P18="","",IF(I10=1,'種目情報'!$J$5,'種目情報'!$J$7)))</f>
      </c>
      <c r="AF10">
        <f>IF(E10="","",IF('②選手情報入力'!P18="","",IF(I10=1,IF('②選手情報入力'!$P$5="","",'②選手情報入力'!$P$5),IF('②選手情報入力'!$P$6="","",'②選手情報入力'!$P$6))))</f>
      </c>
      <c r="AG10">
        <f>IF(E10="","",IF('②選手情報入力'!P18="","",0))</f>
      </c>
      <c r="AH10">
        <f>IF(E10="","",IF('②選手情報入力'!P18="","",2))</f>
      </c>
    </row>
    <row r="11" spans="1:34" ht="13.5">
      <c r="A11">
        <f>IF(E11="","",I11*1000000+'①学校情報入力'!$D$3*1000+'②選手情報入力'!A19)</f>
      </c>
      <c r="B11">
        <f>IF(E11="","",'①学校情報入力'!$D$3)</f>
      </c>
      <c r="D11">
        <f>IF('②選手情報入力'!B19="","",'②選手情報入力'!B19)</f>
      </c>
      <c r="E11">
        <f>IF('②選手情報入力'!C19="","",'②選手情報入力'!C19)</f>
      </c>
      <c r="F11">
        <f>IF(E11="","",'②選手情報入力'!D19)</f>
      </c>
      <c r="G11">
        <f>IF(E11="","",'②選手情報入力'!E19)</f>
      </c>
      <c r="H11">
        <f t="shared" si="0"/>
      </c>
      <c r="I11">
        <f>IF(E11="","",IF('②選手情報入力'!G19="男",1,2))</f>
      </c>
      <c r="J11">
        <f>IF(E11="","",IF('②選手情報入力'!H19="","",'②選手情報入力'!H19))</f>
      </c>
      <c r="L11">
        <f t="shared" si="1"/>
      </c>
      <c r="M11">
        <f t="shared" si="2"/>
      </c>
      <c r="O11">
        <f>IF(E11="","",IF('②選手情報入力'!I19="","",IF(I11=1,VLOOKUP('②選手情報入力'!I19,'種目情報'!$A$4:$B$16,2,FALSE),VLOOKUP('②選手情報入力'!I19,'種目情報'!$E$4:$F$17,2,FALSE))))</f>
      </c>
      <c r="P11">
        <f>IF(E11="","",IF('②選手情報入力'!J19="","",'②選手情報入力'!J19))</f>
      </c>
      <c r="Q11" s="37">
        <f>IF(E11="","",IF('②選手情報入力'!I19="","",0))</f>
      </c>
      <c r="R11">
        <f>IF(E11="","",IF('②選手情報入力'!I19="","",IF(I11=1,VLOOKUP('②選手情報入力'!I19,'種目情報'!$A$4:$C$16,3,FALSE),VLOOKUP('②選手情報入力'!I19,'種目情報'!$E$4:$G$17,3,FALSE))))</f>
      </c>
      <c r="S11">
        <f>IF(E11="","",IF('②選手情報入力'!K19="","",IF(I11=1,VLOOKUP('②選手情報入力'!K19,'種目情報'!$A$4:$B$16,2,FALSE),VLOOKUP('②選手情報入力'!K19,'種目情報'!$E$4:$F$17,2,FALSE))))</f>
      </c>
      <c r="T11">
        <f>IF(E11="","",IF('②選手情報入力'!L19="","",'②選手情報入力'!L19))</f>
      </c>
      <c r="U11" s="37">
        <f>IF(E11="","",IF('②選手情報入力'!K19="","",0))</f>
      </c>
      <c r="V11">
        <f>IF(E11="","",IF('②選手情報入力'!K19="","",IF(I11=1,VLOOKUP('②選手情報入力'!K19,'種目情報'!$A$4:$C$16,3,FALSE),VLOOKUP('②選手情報入力'!K19,'種目情報'!$E$4:$G$17,3,FALSE))))</f>
      </c>
      <c r="W11">
        <f>IF(E11="","",IF('②選手情報入力'!M19="","",IF(I11=1,VLOOKUP('②選手情報入力'!M19,'種目情報'!$A$4:$B$16,2,FALSE),VLOOKUP('②選手情報入力'!M19,'種目情報'!$E$4:$F$17,2,FALSE))))</f>
      </c>
      <c r="X11">
        <f>IF(E11="","",IF('②選手情報入力'!N19="","",'②選手情報入力'!N19))</f>
      </c>
      <c r="Y11" s="37">
        <f>IF(E11="","",IF('②選手情報入力'!M19="","",0))</f>
      </c>
      <c r="Z11">
        <f>IF(E11="","",IF('②選手情報入力'!M19="","",IF(I11=1,VLOOKUP('②選手情報入力'!M19,'種目情報'!$A$4:$C$16,3,FALSE),VLOOKUP('②選手情報入力'!M19,'種目情報'!$E$4:$G$17,3,FALSE))))</f>
      </c>
      <c r="AA11">
        <f>IF(E11="","",IF('②選手情報入力'!O19="","",IF(I11=1,'種目情報'!$J$4,'種目情報'!$J$6)))</f>
      </c>
      <c r="AB11">
        <f>IF(E11="","",IF('②選手情報入力'!O19="","",IF(I11=1,IF('②選手情報入力'!$O$5="","",'②選手情報入力'!$O$5),IF('②選手情報入力'!$O$6="","",'②選手情報入力'!$O$6))))</f>
      </c>
      <c r="AC11">
        <f>IF(E11="","",IF('②選手情報入力'!O19="","",0))</f>
      </c>
      <c r="AD11">
        <f>IF(E11="","",IF('②選手情報入力'!O19="","",2))</f>
      </c>
      <c r="AE11">
        <f>IF(E11="","",IF('②選手情報入力'!P19="","",IF(I11=1,'種目情報'!$J$5,'種目情報'!$J$7)))</f>
      </c>
      <c r="AF11">
        <f>IF(E11="","",IF('②選手情報入力'!P19="","",IF(I11=1,IF('②選手情報入力'!$P$5="","",'②選手情報入力'!$P$5),IF('②選手情報入力'!$P$6="","",'②選手情報入力'!$P$6))))</f>
      </c>
      <c r="AG11">
        <f>IF(E11="","",IF('②選手情報入力'!P19="","",0))</f>
      </c>
      <c r="AH11">
        <f>IF(E11="","",IF('②選手情報入力'!P19="","",2))</f>
      </c>
    </row>
    <row r="12" spans="1:34" ht="13.5">
      <c r="A12">
        <f>IF(E12="","",I12*1000000+'①学校情報入力'!$D$3*1000+'②選手情報入力'!A20)</f>
      </c>
      <c r="B12">
        <f>IF(E12="","",'①学校情報入力'!$D$3)</f>
      </c>
      <c r="D12">
        <f>IF('②選手情報入力'!B20="","",'②選手情報入力'!B20)</f>
      </c>
      <c r="E12">
        <f>IF('②選手情報入力'!C20="","",'②選手情報入力'!C20)</f>
      </c>
      <c r="F12">
        <f>IF(E12="","",'②選手情報入力'!D20)</f>
      </c>
      <c r="G12">
        <f>IF(E12="","",'②選手情報入力'!E20)</f>
      </c>
      <c r="H12">
        <f t="shared" si="0"/>
      </c>
      <c r="I12">
        <f>IF(E12="","",IF('②選手情報入力'!G20="男",1,2))</f>
      </c>
      <c r="J12">
        <f>IF(E12="","",IF('②選手情報入力'!H20="","",'②選手情報入力'!H20))</f>
      </c>
      <c r="L12">
        <f t="shared" si="1"/>
      </c>
      <c r="M12">
        <f t="shared" si="2"/>
      </c>
      <c r="O12">
        <f>IF(E12="","",IF('②選手情報入力'!I20="","",IF(I12=1,VLOOKUP('②選手情報入力'!I20,'種目情報'!$A$4:$B$16,2,FALSE),VLOOKUP('②選手情報入力'!I20,'種目情報'!$E$4:$F$17,2,FALSE))))</f>
      </c>
      <c r="P12">
        <f>IF(E12="","",IF('②選手情報入力'!J20="","",'②選手情報入力'!J20))</f>
      </c>
      <c r="Q12" s="37">
        <f>IF(E12="","",IF('②選手情報入力'!I20="","",0))</f>
      </c>
      <c r="R12">
        <f>IF(E12="","",IF('②選手情報入力'!I20="","",IF(I12=1,VLOOKUP('②選手情報入力'!I20,'種目情報'!$A$4:$C$16,3,FALSE),VLOOKUP('②選手情報入力'!I20,'種目情報'!$E$4:$G$17,3,FALSE))))</f>
      </c>
      <c r="S12">
        <f>IF(E12="","",IF('②選手情報入力'!K20="","",IF(I12=1,VLOOKUP('②選手情報入力'!K20,'種目情報'!$A$4:$B$16,2,FALSE),VLOOKUP('②選手情報入力'!K20,'種目情報'!$E$4:$F$17,2,FALSE))))</f>
      </c>
      <c r="T12">
        <f>IF(E12="","",IF('②選手情報入力'!L20="","",'②選手情報入力'!L20))</f>
      </c>
      <c r="U12" s="37">
        <f>IF(E12="","",IF('②選手情報入力'!K20="","",0))</f>
      </c>
      <c r="V12">
        <f>IF(E12="","",IF('②選手情報入力'!K20="","",IF(I12=1,VLOOKUP('②選手情報入力'!K20,'種目情報'!$A$4:$C$16,3,FALSE),VLOOKUP('②選手情報入力'!K20,'種目情報'!$E$4:$G$17,3,FALSE))))</f>
      </c>
      <c r="W12">
        <f>IF(E12="","",IF('②選手情報入力'!M20="","",IF(I12=1,VLOOKUP('②選手情報入力'!M20,'種目情報'!$A$4:$B$16,2,FALSE),VLOOKUP('②選手情報入力'!M20,'種目情報'!$E$4:$F$17,2,FALSE))))</f>
      </c>
      <c r="X12">
        <f>IF(E12="","",IF('②選手情報入力'!N20="","",'②選手情報入力'!N20))</f>
      </c>
      <c r="Y12" s="37">
        <f>IF(E12="","",IF('②選手情報入力'!M20="","",0))</f>
      </c>
      <c r="Z12">
        <f>IF(E12="","",IF('②選手情報入力'!M20="","",IF(I12=1,VLOOKUP('②選手情報入力'!M20,'種目情報'!$A$4:$C$16,3,FALSE),VLOOKUP('②選手情報入力'!M20,'種目情報'!$E$4:$G$17,3,FALSE))))</f>
      </c>
      <c r="AA12">
        <f>IF(E12="","",IF('②選手情報入力'!O20="","",IF(I12=1,'種目情報'!$J$4,'種目情報'!$J$6)))</f>
      </c>
      <c r="AB12">
        <f>IF(E12="","",IF('②選手情報入力'!O20="","",IF(I12=1,IF('②選手情報入力'!$O$5="","",'②選手情報入力'!$O$5),IF('②選手情報入力'!$O$6="","",'②選手情報入力'!$O$6))))</f>
      </c>
      <c r="AC12">
        <f>IF(E12="","",IF('②選手情報入力'!O20="","",0))</f>
      </c>
      <c r="AD12">
        <f>IF(E12="","",IF('②選手情報入力'!O20="","",2))</f>
      </c>
      <c r="AE12">
        <f>IF(E12="","",IF('②選手情報入力'!P20="","",IF(I12=1,'種目情報'!$J$5,'種目情報'!$J$7)))</f>
      </c>
      <c r="AF12">
        <f>IF(E12="","",IF('②選手情報入力'!P20="","",IF(I12=1,IF('②選手情報入力'!$P$5="","",'②選手情報入力'!$P$5),IF('②選手情報入力'!$P$6="","",'②選手情報入力'!$P$6))))</f>
      </c>
      <c r="AG12">
        <f>IF(E12="","",IF('②選手情報入力'!P20="","",0))</f>
      </c>
      <c r="AH12">
        <f>IF(E12="","",IF('②選手情報入力'!P20="","",2))</f>
      </c>
    </row>
    <row r="13" spans="1:34" ht="13.5">
      <c r="A13">
        <f>IF(E13="","",I13*1000000+'①学校情報入力'!$D$3*1000+'②選手情報入力'!A21)</f>
      </c>
      <c r="B13">
        <f>IF(E13="","",'①学校情報入力'!$D$3)</f>
      </c>
      <c r="D13">
        <f>IF('②選手情報入力'!B21="","",'②選手情報入力'!B21)</f>
      </c>
      <c r="E13">
        <f>IF('②選手情報入力'!C21="","",'②選手情報入力'!C21)</f>
      </c>
      <c r="F13">
        <f>IF(E13="","",'②選手情報入力'!D21)</f>
      </c>
      <c r="G13">
        <f>IF(E13="","",'②選手情報入力'!E21)</f>
      </c>
      <c r="H13">
        <f t="shared" si="0"/>
      </c>
      <c r="I13">
        <f>IF(E13="","",IF('②選手情報入力'!G21="男",1,2))</f>
      </c>
      <c r="J13">
        <f>IF(E13="","",IF('②選手情報入力'!H21="","",'②選手情報入力'!H21))</f>
      </c>
      <c r="L13">
        <f t="shared" si="1"/>
      </c>
      <c r="M13">
        <f t="shared" si="2"/>
      </c>
      <c r="O13">
        <f>IF(E13="","",IF('②選手情報入力'!I21="","",IF(I13=1,VLOOKUP('②選手情報入力'!I21,'種目情報'!$A$4:$B$16,2,FALSE),VLOOKUP('②選手情報入力'!I21,'種目情報'!$E$4:$F$17,2,FALSE))))</f>
      </c>
      <c r="P13">
        <f>IF(E13="","",IF('②選手情報入力'!J21="","",'②選手情報入力'!J21))</f>
      </c>
      <c r="Q13" s="37">
        <f>IF(E13="","",IF('②選手情報入力'!I21="","",0))</f>
      </c>
      <c r="R13">
        <f>IF(E13="","",IF('②選手情報入力'!I21="","",IF(I13=1,VLOOKUP('②選手情報入力'!I21,'種目情報'!$A$4:$C$16,3,FALSE),VLOOKUP('②選手情報入力'!I21,'種目情報'!$E$4:$G$17,3,FALSE))))</f>
      </c>
      <c r="S13">
        <f>IF(E13="","",IF('②選手情報入力'!K21="","",IF(I13=1,VLOOKUP('②選手情報入力'!K21,'種目情報'!$A$4:$B$16,2,FALSE),VLOOKUP('②選手情報入力'!K21,'種目情報'!$E$4:$F$17,2,FALSE))))</f>
      </c>
      <c r="T13">
        <f>IF(E13="","",IF('②選手情報入力'!L21="","",'②選手情報入力'!L21))</f>
      </c>
      <c r="U13" s="37">
        <f>IF(E13="","",IF('②選手情報入力'!K21="","",0))</f>
      </c>
      <c r="V13">
        <f>IF(E13="","",IF('②選手情報入力'!K21="","",IF(I13=1,VLOOKUP('②選手情報入力'!K21,'種目情報'!$A$4:$C$16,3,FALSE),VLOOKUP('②選手情報入力'!K21,'種目情報'!$E$4:$G$17,3,FALSE))))</f>
      </c>
      <c r="W13">
        <f>IF(E13="","",IF('②選手情報入力'!M21="","",IF(I13=1,VLOOKUP('②選手情報入力'!M21,'種目情報'!$A$4:$B$16,2,FALSE),VLOOKUP('②選手情報入力'!M21,'種目情報'!$E$4:$F$17,2,FALSE))))</f>
      </c>
      <c r="X13">
        <f>IF(E13="","",IF('②選手情報入力'!N21="","",'②選手情報入力'!N21))</f>
      </c>
      <c r="Y13" s="37">
        <f>IF(E13="","",IF('②選手情報入力'!M21="","",0))</f>
      </c>
      <c r="Z13">
        <f>IF(E13="","",IF('②選手情報入力'!M21="","",IF(I13=1,VLOOKUP('②選手情報入力'!M21,'種目情報'!$A$4:$C$16,3,FALSE),VLOOKUP('②選手情報入力'!M21,'種目情報'!$E$4:$G$17,3,FALSE))))</f>
      </c>
      <c r="AA13">
        <f>IF(E13="","",IF('②選手情報入力'!O21="","",IF(I13=1,'種目情報'!$J$4,'種目情報'!$J$6)))</f>
      </c>
      <c r="AB13">
        <f>IF(E13="","",IF('②選手情報入力'!O21="","",IF(I13=1,IF('②選手情報入力'!$O$5="","",'②選手情報入力'!$O$5),IF('②選手情報入力'!$O$6="","",'②選手情報入力'!$O$6))))</f>
      </c>
      <c r="AC13">
        <f>IF(E13="","",IF('②選手情報入力'!O21="","",0))</f>
      </c>
      <c r="AD13">
        <f>IF(E13="","",IF('②選手情報入力'!O21="","",2))</f>
      </c>
      <c r="AE13">
        <f>IF(E13="","",IF('②選手情報入力'!P21="","",IF(I13=1,'種目情報'!$J$5,'種目情報'!$J$7)))</f>
      </c>
      <c r="AF13">
        <f>IF(E13="","",IF('②選手情報入力'!P21="","",IF(I13=1,IF('②選手情報入力'!$P$5="","",'②選手情報入力'!$P$5),IF('②選手情報入力'!$P$6="","",'②選手情報入力'!$P$6))))</f>
      </c>
      <c r="AG13">
        <f>IF(E13="","",IF('②選手情報入力'!P21="","",0))</f>
      </c>
      <c r="AH13">
        <f>IF(E13="","",IF('②選手情報入力'!P21="","",2))</f>
      </c>
    </row>
    <row r="14" spans="1:34" ht="13.5">
      <c r="A14">
        <f>IF(E14="","",I14*1000000+'①学校情報入力'!$D$3*1000+'②選手情報入力'!A22)</f>
      </c>
      <c r="B14">
        <f>IF(E14="","",'①学校情報入力'!$D$3)</f>
      </c>
      <c r="D14">
        <f>IF('②選手情報入力'!B22="","",'②選手情報入力'!B22)</f>
      </c>
      <c r="E14">
        <f>IF('②選手情報入力'!C22="","",'②選手情報入力'!C22)</f>
      </c>
      <c r="F14">
        <f>IF(E14="","",'②選手情報入力'!D22)</f>
      </c>
      <c r="G14">
        <f>IF(E14="","",'②選手情報入力'!E22)</f>
      </c>
      <c r="H14">
        <f t="shared" si="0"/>
      </c>
      <c r="I14">
        <f>IF(E14="","",IF('②選手情報入力'!G22="男",1,2))</f>
      </c>
      <c r="J14">
        <f>IF(E14="","",IF('②選手情報入力'!H22="","",'②選手情報入力'!H22))</f>
      </c>
      <c r="L14">
        <f t="shared" si="1"/>
      </c>
      <c r="M14">
        <f t="shared" si="2"/>
      </c>
      <c r="O14">
        <f>IF(E14="","",IF('②選手情報入力'!I22="","",IF(I14=1,VLOOKUP('②選手情報入力'!I22,'種目情報'!$A$4:$B$16,2,FALSE),VLOOKUP('②選手情報入力'!I22,'種目情報'!$E$4:$F$17,2,FALSE))))</f>
      </c>
      <c r="P14">
        <f>IF(E14="","",IF('②選手情報入力'!J22="","",'②選手情報入力'!J22))</f>
      </c>
      <c r="Q14" s="37">
        <f>IF(E14="","",IF('②選手情報入力'!I22="","",0))</f>
      </c>
      <c r="R14">
        <f>IF(E14="","",IF('②選手情報入力'!I22="","",IF(I14=1,VLOOKUP('②選手情報入力'!I22,'種目情報'!$A$4:$C$16,3,FALSE),VLOOKUP('②選手情報入力'!I22,'種目情報'!$E$4:$G$17,3,FALSE))))</f>
      </c>
      <c r="S14">
        <f>IF(E14="","",IF('②選手情報入力'!K22="","",IF(I14=1,VLOOKUP('②選手情報入力'!K22,'種目情報'!$A$4:$B$16,2,FALSE),VLOOKUP('②選手情報入力'!K22,'種目情報'!$E$4:$F$17,2,FALSE))))</f>
      </c>
      <c r="T14">
        <f>IF(E14="","",IF('②選手情報入力'!L22="","",'②選手情報入力'!L22))</f>
      </c>
      <c r="U14" s="37">
        <f>IF(E14="","",IF('②選手情報入力'!K22="","",0))</f>
      </c>
      <c r="V14">
        <f>IF(E14="","",IF('②選手情報入力'!K22="","",IF(I14=1,VLOOKUP('②選手情報入力'!K22,'種目情報'!$A$4:$C$16,3,FALSE),VLOOKUP('②選手情報入力'!K22,'種目情報'!$E$4:$G$17,3,FALSE))))</f>
      </c>
      <c r="W14">
        <f>IF(E14="","",IF('②選手情報入力'!M22="","",IF(I14=1,VLOOKUP('②選手情報入力'!M22,'種目情報'!$A$4:$B$16,2,FALSE),VLOOKUP('②選手情報入力'!M22,'種目情報'!$E$4:$F$17,2,FALSE))))</f>
      </c>
      <c r="X14">
        <f>IF(E14="","",IF('②選手情報入力'!N22="","",'②選手情報入力'!N22))</f>
      </c>
      <c r="Y14" s="37">
        <f>IF(E14="","",IF('②選手情報入力'!M22="","",0))</f>
      </c>
      <c r="Z14">
        <f>IF(E14="","",IF('②選手情報入力'!M22="","",IF(I14=1,VLOOKUP('②選手情報入力'!M22,'種目情報'!$A$4:$C$16,3,FALSE),VLOOKUP('②選手情報入力'!M22,'種目情報'!$E$4:$G$17,3,FALSE))))</f>
      </c>
      <c r="AA14">
        <f>IF(E14="","",IF('②選手情報入力'!O22="","",IF(I14=1,'種目情報'!$J$4,'種目情報'!$J$6)))</f>
      </c>
      <c r="AB14">
        <f>IF(E14="","",IF('②選手情報入力'!O22="","",IF(I14=1,IF('②選手情報入力'!$O$5="","",'②選手情報入力'!$O$5),IF('②選手情報入力'!$O$6="","",'②選手情報入力'!$O$6))))</f>
      </c>
      <c r="AC14">
        <f>IF(E14="","",IF('②選手情報入力'!O22="","",0))</f>
      </c>
      <c r="AD14">
        <f>IF(E14="","",IF('②選手情報入力'!O22="","",2))</f>
      </c>
      <c r="AE14">
        <f>IF(E14="","",IF('②選手情報入力'!P22="","",IF(I14=1,'種目情報'!$J$5,'種目情報'!$J$7)))</f>
      </c>
      <c r="AF14">
        <f>IF(E14="","",IF('②選手情報入力'!P22="","",IF(I14=1,IF('②選手情報入力'!$P$5="","",'②選手情報入力'!$P$5),IF('②選手情報入力'!$P$6="","",'②選手情報入力'!$P$6))))</f>
      </c>
      <c r="AG14">
        <f>IF(E14="","",IF('②選手情報入力'!P22="","",0))</f>
      </c>
      <c r="AH14">
        <f>IF(E14="","",IF('②選手情報入力'!P22="","",2))</f>
      </c>
    </row>
    <row r="15" spans="1:34" ht="13.5">
      <c r="A15">
        <f>IF(E15="","",I15*1000000+'①学校情報入力'!$D$3*1000+'②選手情報入力'!A23)</f>
      </c>
      <c r="B15">
        <f>IF(E15="","",'①学校情報入力'!$D$3)</f>
      </c>
      <c r="D15">
        <f>IF('②選手情報入力'!B23="","",'②選手情報入力'!B23)</f>
      </c>
      <c r="E15">
        <f>IF('②選手情報入力'!C23="","",'②選手情報入力'!C23)</f>
      </c>
      <c r="F15">
        <f>IF(E15="","",'②選手情報入力'!D23)</f>
      </c>
      <c r="G15">
        <f>IF(E15="","",'②選手情報入力'!E23)</f>
      </c>
      <c r="H15">
        <f t="shared" si="0"/>
      </c>
      <c r="I15">
        <f>IF(E15="","",IF('②選手情報入力'!G23="男",1,2))</f>
      </c>
      <c r="J15">
        <f>IF(E15="","",IF('②選手情報入力'!H23="","",'②選手情報入力'!H23))</f>
      </c>
      <c r="L15">
        <f t="shared" si="1"/>
      </c>
      <c r="M15">
        <f t="shared" si="2"/>
      </c>
      <c r="O15">
        <f>IF(E15="","",IF('②選手情報入力'!I23="","",IF(I15=1,VLOOKUP('②選手情報入力'!I23,'種目情報'!$A$4:$B$16,2,FALSE),VLOOKUP('②選手情報入力'!I23,'種目情報'!$E$4:$F$17,2,FALSE))))</f>
      </c>
      <c r="P15">
        <f>IF(E15="","",IF('②選手情報入力'!J23="","",'②選手情報入力'!J23))</f>
      </c>
      <c r="Q15" s="37">
        <f>IF(E15="","",IF('②選手情報入力'!I23="","",0))</f>
      </c>
      <c r="R15">
        <f>IF(E15="","",IF('②選手情報入力'!I23="","",IF(I15=1,VLOOKUP('②選手情報入力'!I23,'種目情報'!$A$4:$C$16,3,FALSE),VLOOKUP('②選手情報入力'!I23,'種目情報'!$E$4:$G$17,3,FALSE))))</f>
      </c>
      <c r="S15">
        <f>IF(E15="","",IF('②選手情報入力'!K23="","",IF(I15=1,VLOOKUP('②選手情報入力'!K23,'種目情報'!$A$4:$B$16,2,FALSE),VLOOKUP('②選手情報入力'!K23,'種目情報'!$E$4:$F$17,2,FALSE))))</f>
      </c>
      <c r="T15">
        <f>IF(E15="","",IF('②選手情報入力'!L23="","",'②選手情報入力'!L23))</f>
      </c>
      <c r="U15" s="37">
        <f>IF(E15="","",IF('②選手情報入力'!K23="","",0))</f>
      </c>
      <c r="V15">
        <f>IF(E15="","",IF('②選手情報入力'!K23="","",IF(I15=1,VLOOKUP('②選手情報入力'!K23,'種目情報'!$A$4:$C$16,3,FALSE),VLOOKUP('②選手情報入力'!K23,'種目情報'!$E$4:$G$17,3,FALSE))))</f>
      </c>
      <c r="W15">
        <f>IF(E15="","",IF('②選手情報入力'!M23="","",IF(I15=1,VLOOKUP('②選手情報入力'!M23,'種目情報'!$A$4:$B$16,2,FALSE),VLOOKUP('②選手情報入力'!M23,'種目情報'!$E$4:$F$17,2,FALSE))))</f>
      </c>
      <c r="X15">
        <f>IF(E15="","",IF('②選手情報入力'!N23="","",'②選手情報入力'!N23))</f>
      </c>
      <c r="Y15" s="37">
        <f>IF(E15="","",IF('②選手情報入力'!M23="","",0))</f>
      </c>
      <c r="Z15">
        <f>IF(E15="","",IF('②選手情報入力'!M23="","",IF(I15=1,VLOOKUP('②選手情報入力'!M23,'種目情報'!$A$4:$C$16,3,FALSE),VLOOKUP('②選手情報入力'!M23,'種目情報'!$E$4:$G$17,3,FALSE))))</f>
      </c>
      <c r="AA15">
        <f>IF(E15="","",IF('②選手情報入力'!O23="","",IF(I15=1,'種目情報'!$J$4,'種目情報'!$J$6)))</f>
      </c>
      <c r="AB15">
        <f>IF(E15="","",IF('②選手情報入力'!O23="","",IF(I15=1,IF('②選手情報入力'!$O$5="","",'②選手情報入力'!$O$5),IF('②選手情報入力'!$O$6="","",'②選手情報入力'!$O$6))))</f>
      </c>
      <c r="AC15">
        <f>IF(E15="","",IF('②選手情報入力'!O23="","",0))</f>
      </c>
      <c r="AD15">
        <f>IF(E15="","",IF('②選手情報入力'!O23="","",2))</f>
      </c>
      <c r="AE15">
        <f>IF(E15="","",IF('②選手情報入力'!P23="","",IF(I15=1,'種目情報'!$J$5,'種目情報'!$J$7)))</f>
      </c>
      <c r="AF15">
        <f>IF(E15="","",IF('②選手情報入力'!P23="","",IF(I15=1,IF('②選手情報入力'!$P$5="","",'②選手情報入力'!$P$5),IF('②選手情報入力'!$P$6="","",'②選手情報入力'!$P$6))))</f>
      </c>
      <c r="AG15">
        <f>IF(E15="","",IF('②選手情報入力'!P23="","",0))</f>
      </c>
      <c r="AH15">
        <f>IF(E15="","",IF('②選手情報入力'!P23="","",2))</f>
      </c>
    </row>
    <row r="16" spans="1:34" ht="13.5">
      <c r="A16">
        <f>IF(E16="","",I16*1000000+'①学校情報入力'!$D$3*1000+'②選手情報入力'!A24)</f>
      </c>
      <c r="B16">
        <f>IF(E16="","",'①学校情報入力'!$D$3)</f>
      </c>
      <c r="D16">
        <f>IF('②選手情報入力'!B24="","",'②選手情報入力'!B24)</f>
      </c>
      <c r="E16">
        <f>IF('②選手情報入力'!C24="","",'②選手情報入力'!C24)</f>
      </c>
      <c r="F16">
        <f>IF(E16="","",'②選手情報入力'!D24)</f>
      </c>
      <c r="G16">
        <f>IF(E16="","",'②選手情報入力'!E24)</f>
      </c>
      <c r="H16">
        <f t="shared" si="0"/>
      </c>
      <c r="I16">
        <f>IF(E16="","",IF('②選手情報入力'!G24="男",1,2))</f>
      </c>
      <c r="J16">
        <f>IF(E16="","",IF('②選手情報入力'!H24="","",'②選手情報入力'!H24))</f>
      </c>
      <c r="L16">
        <f t="shared" si="1"/>
      </c>
      <c r="M16">
        <f t="shared" si="2"/>
      </c>
      <c r="O16">
        <f>IF(E16="","",IF('②選手情報入力'!I24="","",IF(I16=1,VLOOKUP('②選手情報入力'!I24,'種目情報'!$A$4:$B$16,2,FALSE),VLOOKUP('②選手情報入力'!I24,'種目情報'!$E$4:$F$17,2,FALSE))))</f>
      </c>
      <c r="P16">
        <f>IF(E16="","",IF('②選手情報入力'!J24="","",'②選手情報入力'!J24))</f>
      </c>
      <c r="Q16" s="37">
        <f>IF(E16="","",IF('②選手情報入力'!I24="","",0))</f>
      </c>
      <c r="R16">
        <f>IF(E16="","",IF('②選手情報入力'!I24="","",IF(I16=1,VLOOKUP('②選手情報入力'!I24,'種目情報'!$A$4:$C$16,3,FALSE),VLOOKUP('②選手情報入力'!I24,'種目情報'!$E$4:$G$17,3,FALSE))))</f>
      </c>
      <c r="S16">
        <f>IF(E16="","",IF('②選手情報入力'!K24="","",IF(I16=1,VLOOKUP('②選手情報入力'!K24,'種目情報'!$A$4:$B$16,2,FALSE),VLOOKUP('②選手情報入力'!K24,'種目情報'!$E$4:$F$17,2,FALSE))))</f>
      </c>
      <c r="T16">
        <f>IF(E16="","",IF('②選手情報入力'!L24="","",'②選手情報入力'!L24))</f>
      </c>
      <c r="U16" s="37">
        <f>IF(E16="","",IF('②選手情報入力'!K24="","",0))</f>
      </c>
      <c r="V16">
        <f>IF(E16="","",IF('②選手情報入力'!K24="","",IF(I16=1,VLOOKUP('②選手情報入力'!K24,'種目情報'!$A$4:$C$16,3,FALSE),VLOOKUP('②選手情報入力'!K24,'種目情報'!$E$4:$G$17,3,FALSE))))</f>
      </c>
      <c r="W16">
        <f>IF(E16="","",IF('②選手情報入力'!M24="","",IF(I16=1,VLOOKUP('②選手情報入力'!M24,'種目情報'!$A$4:$B$16,2,FALSE),VLOOKUP('②選手情報入力'!M24,'種目情報'!$E$4:$F$17,2,FALSE))))</f>
      </c>
      <c r="X16">
        <f>IF(E16="","",IF('②選手情報入力'!N24="","",'②選手情報入力'!N24))</f>
      </c>
      <c r="Y16" s="37">
        <f>IF(E16="","",IF('②選手情報入力'!M24="","",0))</f>
      </c>
      <c r="Z16">
        <f>IF(E16="","",IF('②選手情報入力'!M24="","",IF(I16=1,VLOOKUP('②選手情報入力'!M24,'種目情報'!$A$4:$C$16,3,FALSE),VLOOKUP('②選手情報入力'!M24,'種目情報'!$E$4:$G$17,3,FALSE))))</f>
      </c>
      <c r="AA16">
        <f>IF(E16="","",IF('②選手情報入力'!O24="","",IF(I16=1,'種目情報'!$J$4,'種目情報'!$J$6)))</f>
      </c>
      <c r="AB16">
        <f>IF(E16="","",IF('②選手情報入力'!O24="","",IF(I16=1,IF('②選手情報入力'!$O$5="","",'②選手情報入力'!$O$5),IF('②選手情報入力'!$O$6="","",'②選手情報入力'!$O$6))))</f>
      </c>
      <c r="AC16">
        <f>IF(E16="","",IF('②選手情報入力'!O24="","",0))</f>
      </c>
      <c r="AD16">
        <f>IF(E16="","",IF('②選手情報入力'!O24="","",2))</f>
      </c>
      <c r="AE16">
        <f>IF(E16="","",IF('②選手情報入力'!P24="","",IF(I16=1,'種目情報'!$J$5,'種目情報'!$J$7)))</f>
      </c>
      <c r="AF16">
        <f>IF(E16="","",IF('②選手情報入力'!P24="","",IF(I16=1,IF('②選手情報入力'!$P$5="","",'②選手情報入力'!$P$5),IF('②選手情報入力'!$P$6="","",'②選手情報入力'!$P$6))))</f>
      </c>
      <c r="AG16">
        <f>IF(E16="","",IF('②選手情報入力'!P24="","",0))</f>
      </c>
      <c r="AH16">
        <f>IF(E16="","",IF('②選手情報入力'!P24="","",2))</f>
      </c>
    </row>
    <row r="17" spans="1:34" ht="13.5">
      <c r="A17">
        <f>IF(E17="","",I17*1000000+'①学校情報入力'!$D$3*1000+'②選手情報入力'!A25)</f>
      </c>
      <c r="B17">
        <f>IF(E17="","",'①学校情報入力'!$D$3)</f>
      </c>
      <c r="D17">
        <f>IF('②選手情報入力'!B25="","",'②選手情報入力'!B25)</f>
      </c>
      <c r="E17">
        <f>IF('②選手情報入力'!C25="","",'②選手情報入力'!C25)</f>
      </c>
      <c r="F17">
        <f>IF(E17="","",'②選手情報入力'!D25)</f>
      </c>
      <c r="G17">
        <f>IF(E17="","",'②選手情報入力'!E25)</f>
      </c>
      <c r="H17">
        <f t="shared" si="0"/>
      </c>
      <c r="I17">
        <f>IF(E17="","",IF('②選手情報入力'!G25="男",1,2))</f>
      </c>
      <c r="J17">
        <f>IF(E17="","",IF('②選手情報入力'!H25="","",'②選手情報入力'!H25))</f>
      </c>
      <c r="L17">
        <f t="shared" si="1"/>
      </c>
      <c r="M17">
        <f t="shared" si="2"/>
      </c>
      <c r="O17">
        <f>IF(E17="","",IF('②選手情報入力'!I25="","",IF(I17=1,VLOOKUP('②選手情報入力'!I25,'種目情報'!$A$4:$B$16,2,FALSE),VLOOKUP('②選手情報入力'!I25,'種目情報'!$E$4:$F$17,2,FALSE))))</f>
      </c>
      <c r="P17">
        <f>IF(E17="","",IF('②選手情報入力'!J25="","",'②選手情報入力'!J25))</f>
      </c>
      <c r="Q17" s="37">
        <f>IF(E17="","",IF('②選手情報入力'!I25="","",0))</f>
      </c>
      <c r="R17">
        <f>IF(E17="","",IF('②選手情報入力'!I25="","",IF(I17=1,VLOOKUP('②選手情報入力'!I25,'種目情報'!$A$4:$C$16,3,FALSE),VLOOKUP('②選手情報入力'!I25,'種目情報'!$E$4:$G$17,3,FALSE))))</f>
      </c>
      <c r="S17">
        <f>IF(E17="","",IF('②選手情報入力'!K25="","",IF(I17=1,VLOOKUP('②選手情報入力'!K25,'種目情報'!$A$4:$B$16,2,FALSE),VLOOKUP('②選手情報入力'!K25,'種目情報'!$E$4:$F$17,2,FALSE))))</f>
      </c>
      <c r="T17">
        <f>IF(E17="","",IF('②選手情報入力'!L25="","",'②選手情報入力'!L25))</f>
      </c>
      <c r="U17" s="37">
        <f>IF(E17="","",IF('②選手情報入力'!K25="","",0))</f>
      </c>
      <c r="V17">
        <f>IF(E17="","",IF('②選手情報入力'!K25="","",IF(I17=1,VLOOKUP('②選手情報入力'!K25,'種目情報'!$A$4:$C$16,3,FALSE),VLOOKUP('②選手情報入力'!K25,'種目情報'!$E$4:$G$17,3,FALSE))))</f>
      </c>
      <c r="W17">
        <f>IF(E17="","",IF('②選手情報入力'!M25="","",IF(I17=1,VLOOKUP('②選手情報入力'!M25,'種目情報'!$A$4:$B$16,2,FALSE),VLOOKUP('②選手情報入力'!M25,'種目情報'!$E$4:$F$17,2,FALSE))))</f>
      </c>
      <c r="X17">
        <f>IF(E17="","",IF('②選手情報入力'!N25="","",'②選手情報入力'!N25))</f>
      </c>
      <c r="Y17" s="37">
        <f>IF(E17="","",IF('②選手情報入力'!M25="","",0))</f>
      </c>
      <c r="Z17">
        <f>IF(E17="","",IF('②選手情報入力'!M25="","",IF(I17=1,VLOOKUP('②選手情報入力'!M25,'種目情報'!$A$4:$C$16,3,FALSE),VLOOKUP('②選手情報入力'!M25,'種目情報'!$E$4:$G$17,3,FALSE))))</f>
      </c>
      <c r="AA17">
        <f>IF(E17="","",IF('②選手情報入力'!O25="","",IF(I17=1,'種目情報'!$J$4,'種目情報'!$J$6)))</f>
      </c>
      <c r="AB17">
        <f>IF(E17="","",IF('②選手情報入力'!O25="","",IF(I17=1,IF('②選手情報入力'!$O$5="","",'②選手情報入力'!$O$5),IF('②選手情報入力'!$O$6="","",'②選手情報入力'!$O$6))))</f>
      </c>
      <c r="AC17">
        <f>IF(E17="","",IF('②選手情報入力'!O25="","",0))</f>
      </c>
      <c r="AD17">
        <f>IF(E17="","",IF('②選手情報入力'!O25="","",2))</f>
      </c>
      <c r="AE17">
        <f>IF(E17="","",IF('②選手情報入力'!P25="","",IF(I17=1,'種目情報'!$J$5,'種目情報'!$J$7)))</f>
      </c>
      <c r="AF17">
        <f>IF(E17="","",IF('②選手情報入力'!P25="","",IF(I17=1,IF('②選手情報入力'!$P$5="","",'②選手情報入力'!$P$5),IF('②選手情報入力'!$P$6="","",'②選手情報入力'!$P$6))))</f>
      </c>
      <c r="AG17">
        <f>IF(E17="","",IF('②選手情報入力'!P25="","",0))</f>
      </c>
      <c r="AH17">
        <f>IF(E17="","",IF('②選手情報入力'!P25="","",2))</f>
      </c>
    </row>
    <row r="18" spans="1:34" ht="13.5">
      <c r="A18">
        <f>IF(E18="","",I18*1000000+'①学校情報入力'!$D$3*1000+'②選手情報入力'!A26)</f>
      </c>
      <c r="B18">
        <f>IF(E18="","",'①学校情報入力'!$D$3)</f>
      </c>
      <c r="D18">
        <f>IF('②選手情報入力'!B26="","",'②選手情報入力'!B26)</f>
      </c>
      <c r="E18">
        <f>IF('②選手情報入力'!C26="","",'②選手情報入力'!C26)</f>
      </c>
      <c r="F18">
        <f>IF(E18="","",'②選手情報入力'!D26)</f>
      </c>
      <c r="G18">
        <f>IF(E18="","",'②選手情報入力'!E26)</f>
      </c>
      <c r="H18">
        <f t="shared" si="0"/>
      </c>
      <c r="I18">
        <f>IF(E18="","",IF('②選手情報入力'!G26="男",1,2))</f>
      </c>
      <c r="J18">
        <f>IF(E18="","",IF('②選手情報入力'!H26="","",'②選手情報入力'!H26))</f>
      </c>
      <c r="L18">
        <f t="shared" si="1"/>
      </c>
      <c r="M18">
        <f t="shared" si="2"/>
      </c>
      <c r="O18">
        <f>IF(E18="","",IF('②選手情報入力'!I26="","",IF(I18=1,VLOOKUP('②選手情報入力'!I26,'種目情報'!$A$4:$B$16,2,FALSE),VLOOKUP('②選手情報入力'!I26,'種目情報'!$E$4:$F$17,2,FALSE))))</f>
      </c>
      <c r="P18">
        <f>IF(E18="","",IF('②選手情報入力'!J26="","",'②選手情報入力'!J26))</f>
      </c>
      <c r="Q18" s="37">
        <f>IF(E18="","",IF('②選手情報入力'!I26="","",0))</f>
      </c>
      <c r="R18">
        <f>IF(E18="","",IF('②選手情報入力'!I26="","",IF(I18=1,VLOOKUP('②選手情報入力'!I26,'種目情報'!$A$4:$C$16,3,FALSE),VLOOKUP('②選手情報入力'!I26,'種目情報'!$E$4:$G$17,3,FALSE))))</f>
      </c>
      <c r="S18">
        <f>IF(E18="","",IF('②選手情報入力'!K26="","",IF(I18=1,VLOOKUP('②選手情報入力'!K26,'種目情報'!$A$4:$B$16,2,FALSE),VLOOKUP('②選手情報入力'!K26,'種目情報'!$E$4:$F$17,2,FALSE))))</f>
      </c>
      <c r="T18">
        <f>IF(E18="","",IF('②選手情報入力'!L26="","",'②選手情報入力'!L26))</f>
      </c>
      <c r="U18" s="37">
        <f>IF(E18="","",IF('②選手情報入力'!K26="","",0))</f>
      </c>
      <c r="V18">
        <f>IF(E18="","",IF('②選手情報入力'!K26="","",IF(I18=1,VLOOKUP('②選手情報入力'!K26,'種目情報'!$A$4:$C$16,3,FALSE),VLOOKUP('②選手情報入力'!K26,'種目情報'!$E$4:$G$17,3,FALSE))))</f>
      </c>
      <c r="W18">
        <f>IF(E18="","",IF('②選手情報入力'!M26="","",IF(I18=1,VLOOKUP('②選手情報入力'!M26,'種目情報'!$A$4:$B$16,2,FALSE),VLOOKUP('②選手情報入力'!M26,'種目情報'!$E$4:$F$17,2,FALSE))))</f>
      </c>
      <c r="X18">
        <f>IF(E18="","",IF('②選手情報入力'!N26="","",'②選手情報入力'!N26))</f>
      </c>
      <c r="Y18" s="37">
        <f>IF(E18="","",IF('②選手情報入力'!M26="","",0))</f>
      </c>
      <c r="Z18">
        <f>IF(E18="","",IF('②選手情報入力'!M26="","",IF(I18=1,VLOOKUP('②選手情報入力'!M26,'種目情報'!$A$4:$C$16,3,FALSE),VLOOKUP('②選手情報入力'!M26,'種目情報'!$E$4:$G$17,3,FALSE))))</f>
      </c>
      <c r="AA18">
        <f>IF(E18="","",IF('②選手情報入力'!O26="","",IF(I18=1,'種目情報'!$J$4,'種目情報'!$J$6)))</f>
      </c>
      <c r="AB18">
        <f>IF(E18="","",IF('②選手情報入力'!O26="","",IF(I18=1,IF('②選手情報入力'!$O$5="","",'②選手情報入力'!$O$5),IF('②選手情報入力'!$O$6="","",'②選手情報入力'!$O$6))))</f>
      </c>
      <c r="AC18">
        <f>IF(E18="","",IF('②選手情報入力'!O26="","",0))</f>
      </c>
      <c r="AD18">
        <f>IF(E18="","",IF('②選手情報入力'!O26="","",2))</f>
      </c>
      <c r="AE18">
        <f>IF(E18="","",IF('②選手情報入力'!P26="","",IF(I18=1,'種目情報'!$J$5,'種目情報'!$J$7)))</f>
      </c>
      <c r="AF18">
        <f>IF(E18="","",IF('②選手情報入力'!P26="","",IF(I18=1,IF('②選手情報入力'!$P$5="","",'②選手情報入力'!$P$5),IF('②選手情報入力'!$P$6="","",'②選手情報入力'!$P$6))))</f>
      </c>
      <c r="AG18">
        <f>IF(E18="","",IF('②選手情報入力'!P26="","",0))</f>
      </c>
      <c r="AH18">
        <f>IF(E18="","",IF('②選手情報入力'!P26="","",2))</f>
      </c>
    </row>
    <row r="19" spans="1:34" ht="13.5">
      <c r="A19">
        <f>IF(E19="","",I19*1000000+'①学校情報入力'!$D$3*1000+'②選手情報入力'!A27)</f>
      </c>
      <c r="B19">
        <f>IF(E19="","",'①学校情報入力'!$D$3)</f>
      </c>
      <c r="D19">
        <f>IF('②選手情報入力'!B27="","",'②選手情報入力'!B27)</f>
      </c>
      <c r="E19">
        <f>IF('②選手情報入力'!C27="","",'②選手情報入力'!C27)</f>
      </c>
      <c r="F19">
        <f>IF(E19="","",'②選手情報入力'!D27)</f>
      </c>
      <c r="G19">
        <f>IF(E19="","",'②選手情報入力'!E27)</f>
      </c>
      <c r="H19">
        <f t="shared" si="0"/>
      </c>
      <c r="I19">
        <f>IF(E19="","",IF('②選手情報入力'!G27="男",1,2))</f>
      </c>
      <c r="J19">
        <f>IF(E19="","",IF('②選手情報入力'!H27="","",'②選手情報入力'!H27))</f>
      </c>
      <c r="L19">
        <f t="shared" si="1"/>
      </c>
      <c r="M19">
        <f t="shared" si="2"/>
      </c>
      <c r="O19">
        <f>IF(E19="","",IF('②選手情報入力'!I27="","",IF(I19=1,VLOOKUP('②選手情報入力'!I27,'種目情報'!$A$4:$B$16,2,FALSE),VLOOKUP('②選手情報入力'!I27,'種目情報'!$E$4:$F$17,2,FALSE))))</f>
      </c>
      <c r="P19">
        <f>IF(E19="","",IF('②選手情報入力'!J27="","",'②選手情報入力'!J27))</f>
      </c>
      <c r="Q19" s="37">
        <f>IF(E19="","",IF('②選手情報入力'!I27="","",0))</f>
      </c>
      <c r="R19">
        <f>IF(E19="","",IF('②選手情報入力'!I27="","",IF(I19=1,VLOOKUP('②選手情報入力'!I27,'種目情報'!$A$4:$C$16,3,FALSE),VLOOKUP('②選手情報入力'!I27,'種目情報'!$E$4:$G$17,3,FALSE))))</f>
      </c>
      <c r="S19">
        <f>IF(E19="","",IF('②選手情報入力'!K27="","",IF(I19=1,VLOOKUP('②選手情報入力'!K27,'種目情報'!$A$4:$B$16,2,FALSE),VLOOKUP('②選手情報入力'!K27,'種目情報'!$E$4:$F$17,2,FALSE))))</f>
      </c>
      <c r="T19">
        <f>IF(E19="","",IF('②選手情報入力'!L27="","",'②選手情報入力'!L27))</f>
      </c>
      <c r="U19" s="37">
        <f>IF(E19="","",IF('②選手情報入力'!K27="","",0))</f>
      </c>
      <c r="V19">
        <f>IF(E19="","",IF('②選手情報入力'!K27="","",IF(I19=1,VLOOKUP('②選手情報入力'!K27,'種目情報'!$A$4:$C$16,3,FALSE),VLOOKUP('②選手情報入力'!K27,'種目情報'!$E$4:$G$17,3,FALSE))))</f>
      </c>
      <c r="W19">
        <f>IF(E19="","",IF('②選手情報入力'!M27="","",IF(I19=1,VLOOKUP('②選手情報入力'!M27,'種目情報'!$A$4:$B$16,2,FALSE),VLOOKUP('②選手情報入力'!M27,'種目情報'!$E$4:$F$17,2,FALSE))))</f>
      </c>
      <c r="X19">
        <f>IF(E19="","",IF('②選手情報入力'!N27="","",'②選手情報入力'!N27))</f>
      </c>
      <c r="Y19" s="37">
        <f>IF(E19="","",IF('②選手情報入力'!M27="","",0))</f>
      </c>
      <c r="Z19">
        <f>IF(E19="","",IF('②選手情報入力'!M27="","",IF(I19=1,VLOOKUP('②選手情報入力'!M27,'種目情報'!$A$4:$C$16,3,FALSE),VLOOKUP('②選手情報入力'!M27,'種目情報'!$E$4:$G$17,3,FALSE))))</f>
      </c>
      <c r="AA19">
        <f>IF(E19="","",IF('②選手情報入力'!O27="","",IF(I19=1,'種目情報'!$J$4,'種目情報'!$J$6)))</f>
      </c>
      <c r="AB19">
        <f>IF(E19="","",IF('②選手情報入力'!O27="","",IF(I19=1,IF('②選手情報入力'!$O$5="","",'②選手情報入力'!$O$5),IF('②選手情報入力'!$O$6="","",'②選手情報入力'!$O$6))))</f>
      </c>
      <c r="AC19">
        <f>IF(E19="","",IF('②選手情報入力'!O27="","",0))</f>
      </c>
      <c r="AD19">
        <f>IF(E19="","",IF('②選手情報入力'!O27="","",2))</f>
      </c>
      <c r="AE19">
        <f>IF(E19="","",IF('②選手情報入力'!P27="","",IF(I19=1,'種目情報'!$J$5,'種目情報'!$J$7)))</f>
      </c>
      <c r="AF19">
        <f>IF(E19="","",IF('②選手情報入力'!P27="","",IF(I19=1,IF('②選手情報入力'!$P$5="","",'②選手情報入力'!$P$5),IF('②選手情報入力'!$P$6="","",'②選手情報入力'!$P$6))))</f>
      </c>
      <c r="AG19">
        <f>IF(E19="","",IF('②選手情報入力'!P27="","",0))</f>
      </c>
      <c r="AH19">
        <f>IF(E19="","",IF('②選手情報入力'!P27="","",2))</f>
      </c>
    </row>
    <row r="20" spans="1:34" ht="13.5">
      <c r="A20">
        <f>IF(E20="","",I20*1000000+'①学校情報入力'!$D$3*1000+'②選手情報入力'!A28)</f>
      </c>
      <c r="B20">
        <f>IF(E20="","",'①学校情報入力'!$D$3)</f>
      </c>
      <c r="D20">
        <f>IF('②選手情報入力'!B28="","",'②選手情報入力'!B28)</f>
      </c>
      <c r="E20">
        <f>IF('②選手情報入力'!C28="","",'②選手情報入力'!C28)</f>
      </c>
      <c r="F20">
        <f>IF(E20="","",'②選手情報入力'!D28)</f>
      </c>
      <c r="G20">
        <f>IF(E20="","",'②選手情報入力'!E28)</f>
      </c>
      <c r="H20">
        <f t="shared" si="0"/>
      </c>
      <c r="I20">
        <f>IF(E20="","",IF('②選手情報入力'!G28="男",1,2))</f>
      </c>
      <c r="J20">
        <f>IF(E20="","",IF('②選手情報入力'!H28="","",'②選手情報入力'!H28))</f>
      </c>
      <c r="L20">
        <f t="shared" si="1"/>
      </c>
      <c r="M20">
        <f t="shared" si="2"/>
      </c>
      <c r="O20">
        <f>IF(E20="","",IF('②選手情報入力'!I28="","",IF(I20=1,VLOOKUP('②選手情報入力'!I28,'種目情報'!$A$4:$B$16,2,FALSE),VLOOKUP('②選手情報入力'!I28,'種目情報'!$E$4:$F$17,2,FALSE))))</f>
      </c>
      <c r="P20">
        <f>IF(E20="","",IF('②選手情報入力'!J28="","",'②選手情報入力'!J28))</f>
      </c>
      <c r="Q20" s="37">
        <f>IF(E20="","",IF('②選手情報入力'!I28="","",0))</f>
      </c>
      <c r="R20">
        <f>IF(E20="","",IF('②選手情報入力'!I28="","",IF(I20=1,VLOOKUP('②選手情報入力'!I28,'種目情報'!$A$4:$C$16,3,FALSE),VLOOKUP('②選手情報入力'!I28,'種目情報'!$E$4:$G$17,3,FALSE))))</f>
      </c>
      <c r="S20">
        <f>IF(E20="","",IF('②選手情報入力'!K28="","",IF(I20=1,VLOOKUP('②選手情報入力'!K28,'種目情報'!$A$4:$B$16,2,FALSE),VLOOKUP('②選手情報入力'!K28,'種目情報'!$E$4:$F$17,2,FALSE))))</f>
      </c>
      <c r="T20">
        <f>IF(E20="","",IF('②選手情報入力'!L28="","",'②選手情報入力'!L28))</f>
      </c>
      <c r="U20" s="37">
        <f>IF(E20="","",IF('②選手情報入力'!K28="","",0))</f>
      </c>
      <c r="V20">
        <f>IF(E20="","",IF('②選手情報入力'!K28="","",IF(I20=1,VLOOKUP('②選手情報入力'!K28,'種目情報'!$A$4:$C$16,3,FALSE),VLOOKUP('②選手情報入力'!K28,'種目情報'!$E$4:$G$17,3,FALSE))))</f>
      </c>
      <c r="W20">
        <f>IF(E20="","",IF('②選手情報入力'!M28="","",IF(I20=1,VLOOKUP('②選手情報入力'!M28,'種目情報'!$A$4:$B$16,2,FALSE),VLOOKUP('②選手情報入力'!M28,'種目情報'!$E$4:$F$17,2,FALSE))))</f>
      </c>
      <c r="X20">
        <f>IF(E20="","",IF('②選手情報入力'!N28="","",'②選手情報入力'!N28))</f>
      </c>
      <c r="Y20" s="37">
        <f>IF(E20="","",IF('②選手情報入力'!M28="","",0))</f>
      </c>
      <c r="Z20">
        <f>IF(E20="","",IF('②選手情報入力'!M28="","",IF(I20=1,VLOOKUP('②選手情報入力'!M28,'種目情報'!$A$4:$C$16,3,FALSE),VLOOKUP('②選手情報入力'!M28,'種目情報'!$E$4:$G$17,3,FALSE))))</f>
      </c>
      <c r="AA20">
        <f>IF(E20="","",IF('②選手情報入力'!O28="","",IF(I20=1,'種目情報'!$J$4,'種目情報'!$J$6)))</f>
      </c>
      <c r="AB20">
        <f>IF(E20="","",IF('②選手情報入力'!O28="","",IF(I20=1,IF('②選手情報入力'!$O$5="","",'②選手情報入力'!$O$5),IF('②選手情報入力'!$O$6="","",'②選手情報入力'!$O$6))))</f>
      </c>
      <c r="AC20">
        <f>IF(E20="","",IF('②選手情報入力'!O28="","",0))</f>
      </c>
      <c r="AD20">
        <f>IF(E20="","",IF('②選手情報入力'!O28="","",2))</f>
      </c>
      <c r="AE20">
        <f>IF(E20="","",IF('②選手情報入力'!P28="","",IF(I20=1,'種目情報'!$J$5,'種目情報'!$J$7)))</f>
      </c>
      <c r="AF20">
        <f>IF(E20="","",IF('②選手情報入力'!P28="","",IF(I20=1,IF('②選手情報入力'!$P$5="","",'②選手情報入力'!$P$5),IF('②選手情報入力'!$P$6="","",'②選手情報入力'!$P$6))))</f>
      </c>
      <c r="AG20">
        <f>IF(E20="","",IF('②選手情報入力'!P28="","",0))</f>
      </c>
      <c r="AH20">
        <f>IF(E20="","",IF('②選手情報入力'!P28="","",2))</f>
      </c>
    </row>
    <row r="21" spans="1:34" ht="13.5">
      <c r="A21">
        <f>IF(E21="","",I21*1000000+'①学校情報入力'!$D$3*1000+'②選手情報入力'!A29)</f>
      </c>
      <c r="B21">
        <f>IF(E21="","",'①学校情報入力'!$D$3)</f>
      </c>
      <c r="D21">
        <f>IF('②選手情報入力'!B29="","",'②選手情報入力'!B29)</f>
      </c>
      <c r="E21">
        <f>IF('②選手情報入力'!C29="","",'②選手情報入力'!C29)</f>
      </c>
      <c r="F21">
        <f>IF(E21="","",'②選手情報入力'!D29)</f>
      </c>
      <c r="G21">
        <f>IF(E21="","",'②選手情報入力'!E29)</f>
      </c>
      <c r="H21">
        <f t="shared" si="0"/>
      </c>
      <c r="I21">
        <f>IF(E21="","",IF('②選手情報入力'!G29="男",1,2))</f>
      </c>
      <c r="J21">
        <f>IF(E21="","",IF('②選手情報入力'!H29="","",'②選手情報入力'!H29))</f>
      </c>
      <c r="L21">
        <f t="shared" si="1"/>
      </c>
      <c r="M21">
        <f t="shared" si="2"/>
      </c>
      <c r="O21">
        <f>IF(E21="","",IF('②選手情報入力'!I29="","",IF(I21=1,VLOOKUP('②選手情報入力'!I29,'種目情報'!$A$4:$B$16,2,FALSE),VLOOKUP('②選手情報入力'!I29,'種目情報'!$E$4:$F$17,2,FALSE))))</f>
      </c>
      <c r="P21">
        <f>IF(E21="","",IF('②選手情報入力'!J29="","",'②選手情報入力'!J29))</f>
      </c>
      <c r="Q21" s="37">
        <f>IF(E21="","",IF('②選手情報入力'!I29="","",0))</f>
      </c>
      <c r="R21">
        <f>IF(E21="","",IF('②選手情報入力'!I29="","",IF(I21=1,VLOOKUP('②選手情報入力'!I29,'種目情報'!$A$4:$C$16,3,FALSE),VLOOKUP('②選手情報入力'!I29,'種目情報'!$E$4:$G$17,3,FALSE))))</f>
      </c>
      <c r="S21">
        <f>IF(E21="","",IF('②選手情報入力'!K29="","",IF(I21=1,VLOOKUP('②選手情報入力'!K29,'種目情報'!$A$4:$B$16,2,FALSE),VLOOKUP('②選手情報入力'!K29,'種目情報'!$E$4:$F$17,2,FALSE))))</f>
      </c>
      <c r="T21">
        <f>IF(E21="","",IF('②選手情報入力'!L29="","",'②選手情報入力'!L29))</f>
      </c>
      <c r="U21" s="37">
        <f>IF(E21="","",IF('②選手情報入力'!K29="","",0))</f>
      </c>
      <c r="V21">
        <f>IF(E21="","",IF('②選手情報入力'!K29="","",IF(I21=1,VLOOKUP('②選手情報入力'!K29,'種目情報'!$A$4:$C$16,3,FALSE),VLOOKUP('②選手情報入力'!K29,'種目情報'!$E$4:$G$17,3,FALSE))))</f>
      </c>
      <c r="W21">
        <f>IF(E21="","",IF('②選手情報入力'!M29="","",IF(I21=1,VLOOKUP('②選手情報入力'!M29,'種目情報'!$A$4:$B$16,2,FALSE),VLOOKUP('②選手情報入力'!M29,'種目情報'!$E$4:$F$17,2,FALSE))))</f>
      </c>
      <c r="X21">
        <f>IF(E21="","",IF('②選手情報入力'!N29="","",'②選手情報入力'!N29))</f>
      </c>
      <c r="Y21" s="37">
        <f>IF(E21="","",IF('②選手情報入力'!M29="","",0))</f>
      </c>
      <c r="Z21">
        <f>IF(E21="","",IF('②選手情報入力'!M29="","",IF(I21=1,VLOOKUP('②選手情報入力'!M29,'種目情報'!$A$4:$C$16,3,FALSE),VLOOKUP('②選手情報入力'!M29,'種目情報'!$E$4:$G$17,3,FALSE))))</f>
      </c>
      <c r="AA21">
        <f>IF(E21="","",IF('②選手情報入力'!O29="","",IF(I21=1,'種目情報'!$J$4,'種目情報'!$J$6)))</f>
      </c>
      <c r="AB21">
        <f>IF(E21="","",IF('②選手情報入力'!O29="","",IF(I21=1,IF('②選手情報入力'!$O$5="","",'②選手情報入力'!$O$5),IF('②選手情報入力'!$O$6="","",'②選手情報入力'!$O$6))))</f>
      </c>
      <c r="AC21">
        <f>IF(E21="","",IF('②選手情報入力'!O29="","",0))</f>
      </c>
      <c r="AD21">
        <f>IF(E21="","",IF('②選手情報入力'!O29="","",2))</f>
      </c>
      <c r="AE21">
        <f>IF(E21="","",IF('②選手情報入力'!P29="","",IF(I21=1,'種目情報'!$J$5,'種目情報'!$J$7)))</f>
      </c>
      <c r="AF21">
        <f>IF(E21="","",IF('②選手情報入力'!P29="","",IF(I21=1,IF('②選手情報入力'!$P$5="","",'②選手情報入力'!$P$5),IF('②選手情報入力'!$P$6="","",'②選手情報入力'!$P$6))))</f>
      </c>
      <c r="AG21">
        <f>IF(E21="","",IF('②選手情報入力'!P29="","",0))</f>
      </c>
      <c r="AH21">
        <f>IF(E21="","",IF('②選手情報入力'!P29="","",2))</f>
      </c>
    </row>
    <row r="22" spans="1:34" ht="13.5">
      <c r="A22">
        <f>IF(E22="","",I22*1000000+'①学校情報入力'!$D$3*1000+'②選手情報入力'!A30)</f>
      </c>
      <c r="B22">
        <f>IF(E22="","",'①学校情報入力'!$D$3)</f>
      </c>
      <c r="D22">
        <f>IF('②選手情報入力'!B30="","",'②選手情報入力'!B30)</f>
      </c>
      <c r="E22">
        <f>IF('②選手情報入力'!C30="","",'②選手情報入力'!C30)</f>
      </c>
      <c r="F22">
        <f>IF(E22="","",'②選手情報入力'!D30)</f>
      </c>
      <c r="G22">
        <f>IF(E22="","",'②選手情報入力'!E30)</f>
      </c>
      <c r="H22">
        <f t="shared" si="0"/>
      </c>
      <c r="I22">
        <f>IF(E22="","",IF('②選手情報入力'!G30="男",1,2))</f>
      </c>
      <c r="J22">
        <f>IF(E22="","",IF('②選手情報入力'!H30="","",'②選手情報入力'!H30))</f>
      </c>
      <c r="L22">
        <f t="shared" si="1"/>
      </c>
      <c r="M22">
        <f t="shared" si="2"/>
      </c>
      <c r="O22">
        <f>IF(E22="","",IF('②選手情報入力'!I30="","",IF(I22=1,VLOOKUP('②選手情報入力'!I30,'種目情報'!$A$4:$B$16,2,FALSE),VLOOKUP('②選手情報入力'!I30,'種目情報'!$E$4:$F$17,2,FALSE))))</f>
      </c>
      <c r="P22">
        <f>IF(E22="","",IF('②選手情報入力'!J30="","",'②選手情報入力'!J30))</f>
      </c>
      <c r="Q22" s="37">
        <f>IF(E22="","",IF('②選手情報入力'!I30="","",0))</f>
      </c>
      <c r="R22">
        <f>IF(E22="","",IF('②選手情報入力'!I30="","",IF(I22=1,VLOOKUP('②選手情報入力'!I30,'種目情報'!$A$4:$C$16,3,FALSE),VLOOKUP('②選手情報入力'!I30,'種目情報'!$E$4:$G$17,3,FALSE))))</f>
      </c>
      <c r="S22">
        <f>IF(E22="","",IF('②選手情報入力'!K30="","",IF(I22=1,VLOOKUP('②選手情報入力'!K30,'種目情報'!$A$4:$B$16,2,FALSE),VLOOKUP('②選手情報入力'!K30,'種目情報'!$E$4:$F$17,2,FALSE))))</f>
      </c>
      <c r="T22">
        <f>IF(E22="","",IF('②選手情報入力'!L30="","",'②選手情報入力'!L30))</f>
      </c>
      <c r="U22" s="37">
        <f>IF(E22="","",IF('②選手情報入力'!K30="","",0))</f>
      </c>
      <c r="V22">
        <f>IF(E22="","",IF('②選手情報入力'!K30="","",IF(I22=1,VLOOKUP('②選手情報入力'!K30,'種目情報'!$A$4:$C$16,3,FALSE),VLOOKUP('②選手情報入力'!K30,'種目情報'!$E$4:$G$17,3,FALSE))))</f>
      </c>
      <c r="W22">
        <f>IF(E22="","",IF('②選手情報入力'!M30="","",IF(I22=1,VLOOKUP('②選手情報入力'!M30,'種目情報'!$A$4:$B$16,2,FALSE),VLOOKUP('②選手情報入力'!M30,'種目情報'!$E$4:$F$17,2,FALSE))))</f>
      </c>
      <c r="X22">
        <f>IF(E22="","",IF('②選手情報入力'!N30="","",'②選手情報入力'!N30))</f>
      </c>
      <c r="Y22" s="37">
        <f>IF(E22="","",IF('②選手情報入力'!M30="","",0))</f>
      </c>
      <c r="Z22">
        <f>IF(E22="","",IF('②選手情報入力'!M30="","",IF(I22=1,VLOOKUP('②選手情報入力'!M30,'種目情報'!$A$4:$C$16,3,FALSE),VLOOKUP('②選手情報入力'!M30,'種目情報'!$E$4:$G$17,3,FALSE))))</f>
      </c>
      <c r="AA22">
        <f>IF(E22="","",IF('②選手情報入力'!O30="","",IF(I22=1,'種目情報'!$J$4,'種目情報'!$J$6)))</f>
      </c>
      <c r="AB22">
        <f>IF(E22="","",IF('②選手情報入力'!O30="","",IF(I22=1,IF('②選手情報入力'!$O$5="","",'②選手情報入力'!$O$5),IF('②選手情報入力'!$O$6="","",'②選手情報入力'!$O$6))))</f>
      </c>
      <c r="AC22">
        <f>IF(E22="","",IF('②選手情報入力'!O30="","",0))</f>
      </c>
      <c r="AD22">
        <f>IF(E22="","",IF('②選手情報入力'!O30="","",2))</f>
      </c>
      <c r="AE22">
        <f>IF(E22="","",IF('②選手情報入力'!P30="","",IF(I22=1,'種目情報'!$J$5,'種目情報'!$J$7)))</f>
      </c>
      <c r="AF22">
        <f>IF(E22="","",IF('②選手情報入力'!P30="","",IF(I22=1,IF('②選手情報入力'!$P$5="","",'②選手情報入力'!$P$5),IF('②選手情報入力'!$P$6="","",'②選手情報入力'!$P$6))))</f>
      </c>
      <c r="AG22">
        <f>IF(E22="","",IF('②選手情報入力'!P30="","",0))</f>
      </c>
      <c r="AH22">
        <f>IF(E22="","",IF('②選手情報入力'!P30="","",2))</f>
      </c>
    </row>
    <row r="23" spans="1:34" ht="13.5">
      <c r="A23">
        <f>IF(E23="","",I23*1000000+'①学校情報入力'!$D$3*1000+'②選手情報入力'!A31)</f>
      </c>
      <c r="B23">
        <f>IF(E23="","",'①学校情報入力'!$D$3)</f>
      </c>
      <c r="D23">
        <f>IF('②選手情報入力'!B31="","",'②選手情報入力'!B31)</f>
      </c>
      <c r="E23">
        <f>IF('②選手情報入力'!C31="","",'②選手情報入力'!C31)</f>
      </c>
      <c r="F23">
        <f>IF(E23="","",'②選手情報入力'!D31)</f>
      </c>
      <c r="G23">
        <f>IF(E23="","",'②選手情報入力'!E31)</f>
      </c>
      <c r="H23">
        <f t="shared" si="0"/>
      </c>
      <c r="I23">
        <f>IF(E23="","",IF('②選手情報入力'!G31="男",1,2))</f>
      </c>
      <c r="J23">
        <f>IF(E23="","",IF('②選手情報入力'!H31="","",'②選手情報入力'!H31))</f>
      </c>
      <c r="L23">
        <f t="shared" si="1"/>
      </c>
      <c r="M23">
        <f t="shared" si="2"/>
      </c>
      <c r="O23">
        <f>IF(E23="","",IF('②選手情報入力'!I31="","",IF(I23=1,VLOOKUP('②選手情報入力'!I31,'種目情報'!$A$4:$B$16,2,FALSE),VLOOKUP('②選手情報入力'!I31,'種目情報'!$E$4:$F$17,2,FALSE))))</f>
      </c>
      <c r="P23">
        <f>IF(E23="","",IF('②選手情報入力'!J31="","",'②選手情報入力'!J31))</f>
      </c>
      <c r="Q23" s="37">
        <f>IF(E23="","",IF('②選手情報入力'!I31="","",0))</f>
      </c>
      <c r="R23">
        <f>IF(E23="","",IF('②選手情報入力'!I31="","",IF(I23=1,VLOOKUP('②選手情報入力'!I31,'種目情報'!$A$4:$C$16,3,FALSE),VLOOKUP('②選手情報入力'!I31,'種目情報'!$E$4:$G$17,3,FALSE))))</f>
      </c>
      <c r="S23">
        <f>IF(E23="","",IF('②選手情報入力'!K31="","",IF(I23=1,VLOOKUP('②選手情報入力'!K31,'種目情報'!$A$4:$B$16,2,FALSE),VLOOKUP('②選手情報入力'!K31,'種目情報'!$E$4:$F$17,2,FALSE))))</f>
      </c>
      <c r="T23">
        <f>IF(E23="","",IF('②選手情報入力'!L31="","",'②選手情報入力'!L31))</f>
      </c>
      <c r="U23" s="37">
        <f>IF(E23="","",IF('②選手情報入力'!K31="","",0))</f>
      </c>
      <c r="V23">
        <f>IF(E23="","",IF('②選手情報入力'!K31="","",IF(I23=1,VLOOKUP('②選手情報入力'!K31,'種目情報'!$A$4:$C$16,3,FALSE),VLOOKUP('②選手情報入力'!K31,'種目情報'!$E$4:$G$17,3,FALSE))))</f>
      </c>
      <c r="W23">
        <f>IF(E23="","",IF('②選手情報入力'!M31="","",IF(I23=1,VLOOKUP('②選手情報入力'!M31,'種目情報'!$A$4:$B$16,2,FALSE),VLOOKUP('②選手情報入力'!M31,'種目情報'!$E$4:$F$17,2,FALSE))))</f>
      </c>
      <c r="X23">
        <f>IF(E23="","",IF('②選手情報入力'!N31="","",'②選手情報入力'!N31))</f>
      </c>
      <c r="Y23" s="37">
        <f>IF(E23="","",IF('②選手情報入力'!M31="","",0))</f>
      </c>
      <c r="Z23">
        <f>IF(E23="","",IF('②選手情報入力'!M31="","",IF(I23=1,VLOOKUP('②選手情報入力'!M31,'種目情報'!$A$4:$C$16,3,FALSE),VLOOKUP('②選手情報入力'!M31,'種目情報'!$E$4:$G$17,3,FALSE))))</f>
      </c>
      <c r="AA23">
        <f>IF(E23="","",IF('②選手情報入力'!O31="","",IF(I23=1,'種目情報'!$J$4,'種目情報'!$J$6)))</f>
      </c>
      <c r="AB23">
        <f>IF(E23="","",IF('②選手情報入力'!O31="","",IF(I23=1,IF('②選手情報入力'!$O$5="","",'②選手情報入力'!$O$5),IF('②選手情報入力'!$O$6="","",'②選手情報入力'!$O$6))))</f>
      </c>
      <c r="AC23">
        <f>IF(E23="","",IF('②選手情報入力'!O31="","",0))</f>
      </c>
      <c r="AD23">
        <f>IF(E23="","",IF('②選手情報入力'!O31="","",2))</f>
      </c>
      <c r="AE23">
        <f>IF(E23="","",IF('②選手情報入力'!P31="","",IF(I23=1,'種目情報'!$J$5,'種目情報'!$J$7)))</f>
      </c>
      <c r="AF23">
        <f>IF(E23="","",IF('②選手情報入力'!P31="","",IF(I23=1,IF('②選手情報入力'!$P$5="","",'②選手情報入力'!$P$5),IF('②選手情報入力'!$P$6="","",'②選手情報入力'!$P$6))))</f>
      </c>
      <c r="AG23">
        <f>IF(E23="","",IF('②選手情報入力'!P31="","",0))</f>
      </c>
      <c r="AH23">
        <f>IF(E23="","",IF('②選手情報入力'!P31="","",2))</f>
      </c>
    </row>
    <row r="24" spans="1:34" ht="13.5">
      <c r="A24">
        <f>IF(E24="","",I24*1000000+'①学校情報入力'!$D$3*1000+'②選手情報入力'!A32)</f>
      </c>
      <c r="B24">
        <f>IF(E24="","",'①学校情報入力'!$D$3)</f>
      </c>
      <c r="D24">
        <f>IF('②選手情報入力'!B32="","",'②選手情報入力'!B32)</f>
      </c>
      <c r="E24">
        <f>IF('②選手情報入力'!C32="","",'②選手情報入力'!C32)</f>
      </c>
      <c r="F24">
        <f>IF(E24="","",'②選手情報入力'!D32)</f>
      </c>
      <c r="G24">
        <f>IF(E24="","",'②選手情報入力'!E32)</f>
      </c>
      <c r="H24">
        <f t="shared" si="0"/>
      </c>
      <c r="I24">
        <f>IF(E24="","",IF('②選手情報入力'!G32="男",1,2))</f>
      </c>
      <c r="J24">
        <f>IF(E24="","",IF('②選手情報入力'!H32="","",'②選手情報入力'!H32))</f>
      </c>
      <c r="L24">
        <f t="shared" si="1"/>
      </c>
      <c r="M24">
        <f t="shared" si="2"/>
      </c>
      <c r="O24">
        <f>IF(E24="","",IF('②選手情報入力'!I32="","",IF(I24=1,VLOOKUP('②選手情報入力'!I32,'種目情報'!$A$4:$B$16,2,FALSE),VLOOKUP('②選手情報入力'!I32,'種目情報'!$E$4:$F$17,2,FALSE))))</f>
      </c>
      <c r="P24">
        <f>IF(E24="","",IF('②選手情報入力'!J32="","",'②選手情報入力'!J32))</f>
      </c>
      <c r="Q24" s="37">
        <f>IF(E24="","",IF('②選手情報入力'!I32="","",0))</f>
      </c>
      <c r="R24">
        <f>IF(E24="","",IF('②選手情報入力'!I32="","",IF(I24=1,VLOOKUP('②選手情報入力'!I32,'種目情報'!$A$4:$C$16,3,FALSE),VLOOKUP('②選手情報入力'!I32,'種目情報'!$E$4:$G$17,3,FALSE))))</f>
      </c>
      <c r="S24">
        <f>IF(E24="","",IF('②選手情報入力'!K32="","",IF(I24=1,VLOOKUP('②選手情報入力'!K32,'種目情報'!$A$4:$B$16,2,FALSE),VLOOKUP('②選手情報入力'!K32,'種目情報'!$E$4:$F$17,2,FALSE))))</f>
      </c>
      <c r="T24">
        <f>IF(E24="","",IF('②選手情報入力'!L32="","",'②選手情報入力'!L32))</f>
      </c>
      <c r="U24" s="37">
        <f>IF(E24="","",IF('②選手情報入力'!K32="","",0))</f>
      </c>
      <c r="V24">
        <f>IF(E24="","",IF('②選手情報入力'!K32="","",IF(I24=1,VLOOKUP('②選手情報入力'!K32,'種目情報'!$A$4:$C$16,3,FALSE),VLOOKUP('②選手情報入力'!K32,'種目情報'!$E$4:$G$17,3,FALSE))))</f>
      </c>
      <c r="W24">
        <f>IF(E24="","",IF('②選手情報入力'!M32="","",IF(I24=1,VLOOKUP('②選手情報入力'!M32,'種目情報'!$A$4:$B$16,2,FALSE),VLOOKUP('②選手情報入力'!M32,'種目情報'!$E$4:$F$17,2,FALSE))))</f>
      </c>
      <c r="X24">
        <f>IF(E24="","",IF('②選手情報入力'!N32="","",'②選手情報入力'!N32))</f>
      </c>
      <c r="Y24" s="37">
        <f>IF(E24="","",IF('②選手情報入力'!M32="","",0))</f>
      </c>
      <c r="Z24">
        <f>IF(E24="","",IF('②選手情報入力'!M32="","",IF(I24=1,VLOOKUP('②選手情報入力'!M32,'種目情報'!$A$4:$C$16,3,FALSE),VLOOKUP('②選手情報入力'!M32,'種目情報'!$E$4:$G$17,3,FALSE))))</f>
      </c>
      <c r="AA24">
        <f>IF(E24="","",IF('②選手情報入力'!O32="","",IF(I24=1,'種目情報'!$J$4,'種目情報'!$J$6)))</f>
      </c>
      <c r="AB24">
        <f>IF(E24="","",IF('②選手情報入力'!O32="","",IF(I24=1,IF('②選手情報入力'!$O$5="","",'②選手情報入力'!$O$5),IF('②選手情報入力'!$O$6="","",'②選手情報入力'!$O$6))))</f>
      </c>
      <c r="AC24">
        <f>IF(E24="","",IF('②選手情報入力'!O32="","",0))</f>
      </c>
      <c r="AD24">
        <f>IF(E24="","",IF('②選手情報入力'!O32="","",2))</f>
      </c>
      <c r="AE24">
        <f>IF(E24="","",IF('②選手情報入力'!P32="","",IF(I24=1,'種目情報'!$J$5,'種目情報'!$J$7)))</f>
      </c>
      <c r="AF24">
        <f>IF(E24="","",IF('②選手情報入力'!P32="","",IF(I24=1,IF('②選手情報入力'!$P$5="","",'②選手情報入力'!$P$5),IF('②選手情報入力'!$P$6="","",'②選手情報入力'!$P$6))))</f>
      </c>
      <c r="AG24">
        <f>IF(E24="","",IF('②選手情報入力'!P32="","",0))</f>
      </c>
      <c r="AH24">
        <f>IF(E24="","",IF('②選手情報入力'!P32="","",2))</f>
      </c>
    </row>
    <row r="25" spans="1:34" ht="13.5">
      <c r="A25">
        <f>IF(E25="","",I25*1000000+'①学校情報入力'!$D$3*1000+'②選手情報入力'!A33)</f>
      </c>
      <c r="B25">
        <f>IF(E25="","",'①学校情報入力'!$D$3)</f>
      </c>
      <c r="D25">
        <f>IF('②選手情報入力'!B33="","",'②選手情報入力'!B33)</f>
      </c>
      <c r="E25">
        <f>IF('②選手情報入力'!C33="","",'②選手情報入力'!C33)</f>
      </c>
      <c r="F25">
        <f>IF(E25="","",'②選手情報入力'!D33)</f>
      </c>
      <c r="G25">
        <f>IF(E25="","",'②選手情報入力'!E33)</f>
      </c>
      <c r="H25">
        <f t="shared" si="0"/>
      </c>
      <c r="I25">
        <f>IF(E25="","",IF('②選手情報入力'!G33="男",1,2))</f>
      </c>
      <c r="J25">
        <f>IF(E25="","",IF('②選手情報入力'!H33="","",'②選手情報入力'!H33))</f>
      </c>
      <c r="L25">
        <f t="shared" si="1"/>
      </c>
      <c r="M25">
        <f t="shared" si="2"/>
      </c>
      <c r="O25">
        <f>IF(E25="","",IF('②選手情報入力'!I33="","",IF(I25=1,VLOOKUP('②選手情報入力'!I33,'種目情報'!$A$4:$B$16,2,FALSE),VLOOKUP('②選手情報入力'!I33,'種目情報'!$E$4:$F$17,2,FALSE))))</f>
      </c>
      <c r="P25">
        <f>IF(E25="","",IF('②選手情報入力'!J33="","",'②選手情報入力'!J33))</f>
      </c>
      <c r="Q25" s="37">
        <f>IF(E25="","",IF('②選手情報入力'!I33="","",0))</f>
      </c>
      <c r="R25">
        <f>IF(E25="","",IF('②選手情報入力'!I33="","",IF(I25=1,VLOOKUP('②選手情報入力'!I33,'種目情報'!$A$4:$C$16,3,FALSE),VLOOKUP('②選手情報入力'!I33,'種目情報'!$E$4:$G$17,3,FALSE))))</f>
      </c>
      <c r="S25">
        <f>IF(E25="","",IF('②選手情報入力'!K33="","",IF(I25=1,VLOOKUP('②選手情報入力'!K33,'種目情報'!$A$4:$B$16,2,FALSE),VLOOKUP('②選手情報入力'!K33,'種目情報'!$E$4:$F$17,2,FALSE))))</f>
      </c>
      <c r="T25">
        <f>IF(E25="","",IF('②選手情報入力'!L33="","",'②選手情報入力'!L33))</f>
      </c>
      <c r="U25" s="37">
        <f>IF(E25="","",IF('②選手情報入力'!K33="","",0))</f>
      </c>
      <c r="V25">
        <f>IF(E25="","",IF('②選手情報入力'!K33="","",IF(I25=1,VLOOKUP('②選手情報入力'!K33,'種目情報'!$A$4:$C$16,3,FALSE),VLOOKUP('②選手情報入力'!K33,'種目情報'!$E$4:$G$17,3,FALSE))))</f>
      </c>
      <c r="W25">
        <f>IF(E25="","",IF('②選手情報入力'!M33="","",IF(I25=1,VLOOKUP('②選手情報入力'!M33,'種目情報'!$A$4:$B$16,2,FALSE),VLOOKUP('②選手情報入力'!M33,'種目情報'!$E$4:$F$17,2,FALSE))))</f>
      </c>
      <c r="X25">
        <f>IF(E25="","",IF('②選手情報入力'!N33="","",'②選手情報入力'!N33))</f>
      </c>
      <c r="Y25" s="37">
        <f>IF(E25="","",IF('②選手情報入力'!M33="","",0))</f>
      </c>
      <c r="Z25">
        <f>IF(E25="","",IF('②選手情報入力'!M33="","",IF(I25=1,VLOOKUP('②選手情報入力'!M33,'種目情報'!$A$4:$C$16,3,FALSE),VLOOKUP('②選手情報入力'!M33,'種目情報'!$E$4:$G$17,3,FALSE))))</f>
      </c>
      <c r="AA25">
        <f>IF(E25="","",IF('②選手情報入力'!O33="","",IF(I25=1,'種目情報'!$J$4,'種目情報'!$J$6)))</f>
      </c>
      <c r="AB25">
        <f>IF(E25="","",IF('②選手情報入力'!O33="","",IF(I25=1,IF('②選手情報入力'!$O$5="","",'②選手情報入力'!$O$5),IF('②選手情報入力'!$O$6="","",'②選手情報入力'!$O$6))))</f>
      </c>
      <c r="AC25">
        <f>IF(E25="","",IF('②選手情報入力'!O33="","",0))</f>
      </c>
      <c r="AD25">
        <f>IF(E25="","",IF('②選手情報入力'!O33="","",2))</f>
      </c>
      <c r="AE25">
        <f>IF(E25="","",IF('②選手情報入力'!P33="","",IF(I25=1,'種目情報'!$J$5,'種目情報'!$J$7)))</f>
      </c>
      <c r="AF25">
        <f>IF(E25="","",IF('②選手情報入力'!P33="","",IF(I25=1,IF('②選手情報入力'!$P$5="","",'②選手情報入力'!$P$5),IF('②選手情報入力'!$P$6="","",'②選手情報入力'!$P$6))))</f>
      </c>
      <c r="AG25">
        <f>IF(E25="","",IF('②選手情報入力'!P33="","",0))</f>
      </c>
      <c r="AH25">
        <f>IF(E25="","",IF('②選手情報入力'!P33="","",2))</f>
      </c>
    </row>
    <row r="26" spans="1:34" ht="13.5">
      <c r="A26">
        <f>IF(E26="","",I26*1000000+'①学校情報入力'!$D$3*1000+'②選手情報入力'!A34)</f>
      </c>
      <c r="B26">
        <f>IF(E26="","",'①学校情報入力'!$D$3)</f>
      </c>
      <c r="D26">
        <f>IF('②選手情報入力'!B34="","",'②選手情報入力'!B34)</f>
      </c>
      <c r="E26">
        <f>IF('②選手情報入力'!C34="","",'②選手情報入力'!C34)</f>
      </c>
      <c r="F26">
        <f>IF(E26="","",'②選手情報入力'!D34)</f>
      </c>
      <c r="G26">
        <f>IF(E26="","",'②選手情報入力'!E34)</f>
      </c>
      <c r="H26">
        <f t="shared" si="0"/>
      </c>
      <c r="I26">
        <f>IF(E26="","",IF('②選手情報入力'!G34="男",1,2))</f>
      </c>
      <c r="J26">
        <f>IF(E26="","",IF('②選手情報入力'!H34="","",'②選手情報入力'!H34))</f>
      </c>
      <c r="L26">
        <f t="shared" si="1"/>
      </c>
      <c r="M26">
        <f t="shared" si="2"/>
      </c>
      <c r="O26">
        <f>IF(E26="","",IF('②選手情報入力'!I34="","",IF(I26=1,VLOOKUP('②選手情報入力'!I34,'種目情報'!$A$4:$B$16,2,FALSE),VLOOKUP('②選手情報入力'!I34,'種目情報'!$E$4:$F$17,2,FALSE))))</f>
      </c>
      <c r="P26">
        <f>IF(E26="","",IF('②選手情報入力'!J34="","",'②選手情報入力'!J34))</f>
      </c>
      <c r="Q26" s="37">
        <f>IF(E26="","",IF('②選手情報入力'!I34="","",0))</f>
      </c>
      <c r="R26">
        <f>IF(E26="","",IF('②選手情報入力'!I34="","",IF(I26=1,VLOOKUP('②選手情報入力'!I34,'種目情報'!$A$4:$C$16,3,FALSE),VLOOKUP('②選手情報入力'!I34,'種目情報'!$E$4:$G$17,3,FALSE))))</f>
      </c>
      <c r="S26">
        <f>IF(E26="","",IF('②選手情報入力'!K34="","",IF(I26=1,VLOOKUP('②選手情報入力'!K34,'種目情報'!$A$4:$B$16,2,FALSE),VLOOKUP('②選手情報入力'!K34,'種目情報'!$E$4:$F$17,2,FALSE))))</f>
      </c>
      <c r="T26">
        <f>IF(E26="","",IF('②選手情報入力'!L34="","",'②選手情報入力'!L34))</f>
      </c>
      <c r="U26" s="37">
        <f>IF(E26="","",IF('②選手情報入力'!K34="","",0))</f>
      </c>
      <c r="V26">
        <f>IF(E26="","",IF('②選手情報入力'!K34="","",IF(I26=1,VLOOKUP('②選手情報入力'!K34,'種目情報'!$A$4:$C$16,3,FALSE),VLOOKUP('②選手情報入力'!K34,'種目情報'!$E$4:$G$17,3,FALSE))))</f>
      </c>
      <c r="W26">
        <f>IF(E26="","",IF('②選手情報入力'!M34="","",IF(I26=1,VLOOKUP('②選手情報入力'!M34,'種目情報'!$A$4:$B$16,2,FALSE),VLOOKUP('②選手情報入力'!M34,'種目情報'!$E$4:$F$17,2,FALSE))))</f>
      </c>
      <c r="X26">
        <f>IF(E26="","",IF('②選手情報入力'!N34="","",'②選手情報入力'!N34))</f>
      </c>
      <c r="Y26" s="37">
        <f>IF(E26="","",IF('②選手情報入力'!M34="","",0))</f>
      </c>
      <c r="Z26">
        <f>IF(E26="","",IF('②選手情報入力'!M34="","",IF(I26=1,VLOOKUP('②選手情報入力'!M34,'種目情報'!$A$4:$C$16,3,FALSE),VLOOKUP('②選手情報入力'!M34,'種目情報'!$E$4:$G$17,3,FALSE))))</f>
      </c>
      <c r="AA26">
        <f>IF(E26="","",IF('②選手情報入力'!O34="","",IF(I26=1,'種目情報'!$J$4,'種目情報'!$J$6)))</f>
      </c>
      <c r="AB26">
        <f>IF(E26="","",IF('②選手情報入力'!O34="","",IF(I26=1,IF('②選手情報入力'!$O$5="","",'②選手情報入力'!$O$5),IF('②選手情報入力'!$O$6="","",'②選手情報入力'!$O$6))))</f>
      </c>
      <c r="AC26">
        <f>IF(E26="","",IF('②選手情報入力'!O34="","",0))</f>
      </c>
      <c r="AD26">
        <f>IF(E26="","",IF('②選手情報入力'!O34="","",2))</f>
      </c>
      <c r="AE26">
        <f>IF(E26="","",IF('②選手情報入力'!P34="","",IF(I26=1,'種目情報'!$J$5,'種目情報'!$J$7)))</f>
      </c>
      <c r="AF26">
        <f>IF(E26="","",IF('②選手情報入力'!P34="","",IF(I26=1,IF('②選手情報入力'!$P$5="","",'②選手情報入力'!$P$5),IF('②選手情報入力'!$P$6="","",'②選手情報入力'!$P$6))))</f>
      </c>
      <c r="AG26">
        <f>IF(E26="","",IF('②選手情報入力'!P34="","",0))</f>
      </c>
      <c r="AH26">
        <f>IF(E26="","",IF('②選手情報入力'!P34="","",2))</f>
      </c>
    </row>
    <row r="27" spans="1:34" ht="13.5">
      <c r="A27">
        <f>IF(E27="","",I27*1000000+'①学校情報入力'!$D$3*1000+'②選手情報入力'!A35)</f>
      </c>
      <c r="B27">
        <f>IF(E27="","",'①学校情報入力'!$D$3)</f>
      </c>
      <c r="D27">
        <f>IF('②選手情報入力'!B35="","",'②選手情報入力'!B35)</f>
      </c>
      <c r="E27">
        <f>IF('②選手情報入力'!C35="","",'②選手情報入力'!C35)</f>
      </c>
      <c r="F27">
        <f>IF(E27="","",'②選手情報入力'!D35)</f>
      </c>
      <c r="G27">
        <f>IF(E27="","",'②選手情報入力'!E35)</f>
      </c>
      <c r="H27">
        <f t="shared" si="0"/>
      </c>
      <c r="I27">
        <f>IF(E27="","",IF('②選手情報入力'!G35="男",1,2))</f>
      </c>
      <c r="J27">
        <f>IF(E27="","",IF('②選手情報入力'!H35="","",'②選手情報入力'!H35))</f>
      </c>
      <c r="L27">
        <f t="shared" si="1"/>
      </c>
      <c r="M27">
        <f t="shared" si="2"/>
      </c>
      <c r="O27">
        <f>IF(E27="","",IF('②選手情報入力'!I35="","",IF(I27=1,VLOOKUP('②選手情報入力'!I35,'種目情報'!$A$4:$B$16,2,FALSE),VLOOKUP('②選手情報入力'!I35,'種目情報'!$E$4:$F$17,2,FALSE))))</f>
      </c>
      <c r="P27">
        <f>IF(E27="","",IF('②選手情報入力'!J35="","",'②選手情報入力'!J35))</f>
      </c>
      <c r="Q27" s="37">
        <f>IF(E27="","",IF('②選手情報入力'!I35="","",0))</f>
      </c>
      <c r="R27">
        <f>IF(E27="","",IF('②選手情報入力'!I35="","",IF(I27=1,VLOOKUP('②選手情報入力'!I35,'種目情報'!$A$4:$C$16,3,FALSE),VLOOKUP('②選手情報入力'!I35,'種目情報'!$E$4:$G$17,3,FALSE))))</f>
      </c>
      <c r="S27">
        <f>IF(E27="","",IF('②選手情報入力'!K35="","",IF(I27=1,VLOOKUP('②選手情報入力'!K35,'種目情報'!$A$4:$B$16,2,FALSE),VLOOKUP('②選手情報入力'!K35,'種目情報'!$E$4:$F$17,2,FALSE))))</f>
      </c>
      <c r="T27">
        <f>IF(E27="","",IF('②選手情報入力'!L35="","",'②選手情報入力'!L35))</f>
      </c>
      <c r="U27" s="37">
        <f>IF(E27="","",IF('②選手情報入力'!K35="","",0))</f>
      </c>
      <c r="V27">
        <f>IF(E27="","",IF('②選手情報入力'!K35="","",IF(I27=1,VLOOKUP('②選手情報入力'!K35,'種目情報'!$A$4:$C$16,3,FALSE),VLOOKUP('②選手情報入力'!K35,'種目情報'!$E$4:$G$17,3,FALSE))))</f>
      </c>
      <c r="W27">
        <f>IF(E27="","",IF('②選手情報入力'!M35="","",IF(I27=1,VLOOKUP('②選手情報入力'!M35,'種目情報'!$A$4:$B$16,2,FALSE),VLOOKUP('②選手情報入力'!M35,'種目情報'!$E$4:$F$17,2,FALSE))))</f>
      </c>
      <c r="X27">
        <f>IF(E27="","",IF('②選手情報入力'!N35="","",'②選手情報入力'!N35))</f>
      </c>
      <c r="Y27" s="37">
        <f>IF(E27="","",IF('②選手情報入力'!M35="","",0))</f>
      </c>
      <c r="Z27">
        <f>IF(E27="","",IF('②選手情報入力'!M35="","",IF(I27=1,VLOOKUP('②選手情報入力'!M35,'種目情報'!$A$4:$C$16,3,FALSE),VLOOKUP('②選手情報入力'!M35,'種目情報'!$E$4:$G$17,3,FALSE))))</f>
      </c>
      <c r="AA27">
        <f>IF(E27="","",IF('②選手情報入力'!O35="","",IF(I27=1,'種目情報'!$J$4,'種目情報'!$J$6)))</f>
      </c>
      <c r="AB27">
        <f>IF(E27="","",IF('②選手情報入力'!O35="","",IF(I27=1,IF('②選手情報入力'!$O$5="","",'②選手情報入力'!$O$5),IF('②選手情報入力'!$O$6="","",'②選手情報入力'!$O$6))))</f>
      </c>
      <c r="AC27">
        <f>IF(E27="","",IF('②選手情報入力'!O35="","",0))</f>
      </c>
      <c r="AD27">
        <f>IF(E27="","",IF('②選手情報入力'!O35="","",2))</f>
      </c>
      <c r="AE27">
        <f>IF(E27="","",IF('②選手情報入力'!P35="","",IF(I27=1,'種目情報'!$J$5,'種目情報'!$J$7)))</f>
      </c>
      <c r="AF27">
        <f>IF(E27="","",IF('②選手情報入力'!P35="","",IF(I27=1,IF('②選手情報入力'!$P$5="","",'②選手情報入力'!$P$5),IF('②選手情報入力'!$P$6="","",'②選手情報入力'!$P$6))))</f>
      </c>
      <c r="AG27">
        <f>IF(E27="","",IF('②選手情報入力'!P35="","",0))</f>
      </c>
      <c r="AH27">
        <f>IF(E27="","",IF('②選手情報入力'!P35="","",2))</f>
      </c>
    </row>
    <row r="28" spans="1:34" ht="13.5">
      <c r="A28">
        <f>IF(E28="","",I28*1000000+'①学校情報入力'!$D$3*1000+'②選手情報入力'!A36)</f>
      </c>
      <c r="B28">
        <f>IF(E28="","",'①学校情報入力'!$D$3)</f>
      </c>
      <c r="D28">
        <f>IF('②選手情報入力'!B36="","",'②選手情報入力'!B36)</f>
      </c>
      <c r="E28">
        <f>IF('②選手情報入力'!C36="","",'②選手情報入力'!C36)</f>
      </c>
      <c r="F28">
        <f>IF(E28="","",'②選手情報入力'!D36)</f>
      </c>
      <c r="G28">
        <f>IF(E28="","",'②選手情報入力'!E36)</f>
      </c>
      <c r="H28">
        <f t="shared" si="0"/>
      </c>
      <c r="I28">
        <f>IF(E28="","",IF('②選手情報入力'!G36="男",1,2))</f>
      </c>
      <c r="J28">
        <f>IF(E28="","",IF('②選手情報入力'!H36="","",'②選手情報入力'!H36))</f>
      </c>
      <c r="L28">
        <f t="shared" si="1"/>
      </c>
      <c r="M28">
        <f t="shared" si="2"/>
      </c>
      <c r="O28">
        <f>IF(E28="","",IF('②選手情報入力'!I36="","",IF(I28=1,VLOOKUP('②選手情報入力'!I36,'種目情報'!$A$4:$B$16,2,FALSE),VLOOKUP('②選手情報入力'!I36,'種目情報'!$E$4:$F$17,2,FALSE))))</f>
      </c>
      <c r="P28">
        <f>IF(E28="","",IF('②選手情報入力'!J36="","",'②選手情報入力'!J36))</f>
      </c>
      <c r="Q28" s="37">
        <f>IF(E28="","",IF('②選手情報入力'!I36="","",0))</f>
      </c>
      <c r="R28">
        <f>IF(E28="","",IF('②選手情報入力'!I36="","",IF(I28=1,VLOOKUP('②選手情報入力'!I36,'種目情報'!$A$4:$C$16,3,FALSE),VLOOKUP('②選手情報入力'!I36,'種目情報'!$E$4:$G$17,3,FALSE))))</f>
      </c>
      <c r="S28">
        <f>IF(E28="","",IF('②選手情報入力'!K36="","",IF(I28=1,VLOOKUP('②選手情報入力'!K36,'種目情報'!$A$4:$B$16,2,FALSE),VLOOKUP('②選手情報入力'!K36,'種目情報'!$E$4:$F$17,2,FALSE))))</f>
      </c>
      <c r="T28">
        <f>IF(E28="","",IF('②選手情報入力'!L36="","",'②選手情報入力'!L36))</f>
      </c>
      <c r="U28" s="37">
        <f>IF(E28="","",IF('②選手情報入力'!K36="","",0))</f>
      </c>
      <c r="V28">
        <f>IF(E28="","",IF('②選手情報入力'!K36="","",IF(I28=1,VLOOKUP('②選手情報入力'!K36,'種目情報'!$A$4:$C$16,3,FALSE),VLOOKUP('②選手情報入力'!K36,'種目情報'!$E$4:$G$17,3,FALSE))))</f>
      </c>
      <c r="W28">
        <f>IF(E28="","",IF('②選手情報入力'!M36="","",IF(I28=1,VLOOKUP('②選手情報入力'!M36,'種目情報'!$A$4:$B$16,2,FALSE),VLOOKUP('②選手情報入力'!M36,'種目情報'!$E$4:$F$17,2,FALSE))))</f>
      </c>
      <c r="X28">
        <f>IF(E28="","",IF('②選手情報入力'!N36="","",'②選手情報入力'!N36))</f>
      </c>
      <c r="Y28" s="37">
        <f>IF(E28="","",IF('②選手情報入力'!M36="","",0))</f>
      </c>
      <c r="Z28">
        <f>IF(E28="","",IF('②選手情報入力'!M36="","",IF(I28=1,VLOOKUP('②選手情報入力'!M36,'種目情報'!$A$4:$C$16,3,FALSE),VLOOKUP('②選手情報入力'!M36,'種目情報'!$E$4:$G$17,3,FALSE))))</f>
      </c>
      <c r="AA28">
        <f>IF(E28="","",IF('②選手情報入力'!O36="","",IF(I28=1,'種目情報'!$J$4,'種目情報'!$J$6)))</f>
      </c>
      <c r="AB28">
        <f>IF(E28="","",IF('②選手情報入力'!O36="","",IF(I28=1,IF('②選手情報入力'!$O$5="","",'②選手情報入力'!$O$5),IF('②選手情報入力'!$O$6="","",'②選手情報入力'!$O$6))))</f>
      </c>
      <c r="AC28">
        <f>IF(E28="","",IF('②選手情報入力'!O36="","",0))</f>
      </c>
      <c r="AD28">
        <f>IF(E28="","",IF('②選手情報入力'!O36="","",2))</f>
      </c>
      <c r="AE28">
        <f>IF(E28="","",IF('②選手情報入力'!P36="","",IF(I28=1,'種目情報'!$J$5,'種目情報'!$J$7)))</f>
      </c>
      <c r="AF28">
        <f>IF(E28="","",IF('②選手情報入力'!P36="","",IF(I28=1,IF('②選手情報入力'!$P$5="","",'②選手情報入力'!$P$5),IF('②選手情報入力'!$P$6="","",'②選手情報入力'!$P$6))))</f>
      </c>
      <c r="AG28">
        <f>IF(E28="","",IF('②選手情報入力'!P36="","",0))</f>
      </c>
      <c r="AH28">
        <f>IF(E28="","",IF('②選手情報入力'!P36="","",2))</f>
      </c>
    </row>
    <row r="29" spans="1:34" ht="13.5">
      <c r="A29">
        <f>IF(E29="","",I29*1000000+'①学校情報入力'!$D$3*1000+'②選手情報入力'!A37)</f>
      </c>
      <c r="B29">
        <f>IF(E29="","",'①学校情報入力'!$D$3)</f>
      </c>
      <c r="D29">
        <f>IF('②選手情報入力'!B37="","",'②選手情報入力'!B37)</f>
      </c>
      <c r="E29">
        <f>IF('②選手情報入力'!C37="","",'②選手情報入力'!C37)</f>
      </c>
      <c r="F29">
        <f>IF(E29="","",'②選手情報入力'!D37)</f>
      </c>
      <c r="G29">
        <f>IF(E29="","",'②選手情報入力'!E37)</f>
      </c>
      <c r="H29">
        <f t="shared" si="0"/>
      </c>
      <c r="I29">
        <f>IF(E29="","",IF('②選手情報入力'!G37="男",1,2))</f>
      </c>
      <c r="J29">
        <f>IF(E29="","",IF('②選手情報入力'!H37="","",'②選手情報入力'!H37))</f>
      </c>
      <c r="L29">
        <f t="shared" si="1"/>
      </c>
      <c r="M29">
        <f t="shared" si="2"/>
      </c>
      <c r="O29">
        <f>IF(E29="","",IF('②選手情報入力'!I37="","",IF(I29=1,VLOOKUP('②選手情報入力'!I37,'種目情報'!$A$4:$B$16,2,FALSE),VLOOKUP('②選手情報入力'!I37,'種目情報'!$E$4:$F$17,2,FALSE))))</f>
      </c>
      <c r="P29">
        <f>IF(E29="","",IF('②選手情報入力'!J37="","",'②選手情報入力'!J37))</f>
      </c>
      <c r="Q29" s="37">
        <f>IF(E29="","",IF('②選手情報入力'!I37="","",0))</f>
      </c>
      <c r="R29">
        <f>IF(E29="","",IF('②選手情報入力'!I37="","",IF(I29=1,VLOOKUP('②選手情報入力'!I37,'種目情報'!$A$4:$C$16,3,FALSE),VLOOKUP('②選手情報入力'!I37,'種目情報'!$E$4:$G$17,3,FALSE))))</f>
      </c>
      <c r="S29">
        <f>IF(E29="","",IF('②選手情報入力'!K37="","",IF(I29=1,VLOOKUP('②選手情報入力'!K37,'種目情報'!$A$4:$B$16,2,FALSE),VLOOKUP('②選手情報入力'!K37,'種目情報'!$E$4:$F$17,2,FALSE))))</f>
      </c>
      <c r="T29">
        <f>IF(E29="","",IF('②選手情報入力'!L37="","",'②選手情報入力'!L37))</f>
      </c>
      <c r="U29" s="37">
        <f>IF(E29="","",IF('②選手情報入力'!K37="","",0))</f>
      </c>
      <c r="V29">
        <f>IF(E29="","",IF('②選手情報入力'!K37="","",IF(I29=1,VLOOKUP('②選手情報入力'!K37,'種目情報'!$A$4:$C$16,3,FALSE),VLOOKUP('②選手情報入力'!K37,'種目情報'!$E$4:$G$17,3,FALSE))))</f>
      </c>
      <c r="W29">
        <f>IF(E29="","",IF('②選手情報入力'!M37="","",IF(I29=1,VLOOKUP('②選手情報入力'!M37,'種目情報'!$A$4:$B$16,2,FALSE),VLOOKUP('②選手情報入力'!M37,'種目情報'!$E$4:$F$17,2,FALSE))))</f>
      </c>
      <c r="X29">
        <f>IF(E29="","",IF('②選手情報入力'!N37="","",'②選手情報入力'!N37))</f>
      </c>
      <c r="Y29" s="37">
        <f>IF(E29="","",IF('②選手情報入力'!M37="","",0))</f>
      </c>
      <c r="Z29">
        <f>IF(E29="","",IF('②選手情報入力'!M37="","",IF(I29=1,VLOOKUP('②選手情報入力'!M37,'種目情報'!$A$4:$C$16,3,FALSE),VLOOKUP('②選手情報入力'!M37,'種目情報'!$E$4:$G$17,3,FALSE))))</f>
      </c>
      <c r="AA29">
        <f>IF(E29="","",IF('②選手情報入力'!O37="","",IF(I29=1,'種目情報'!$J$4,'種目情報'!$J$6)))</f>
      </c>
      <c r="AB29">
        <f>IF(E29="","",IF('②選手情報入力'!O37="","",IF(I29=1,IF('②選手情報入力'!$O$5="","",'②選手情報入力'!$O$5),IF('②選手情報入力'!$O$6="","",'②選手情報入力'!$O$6))))</f>
      </c>
      <c r="AC29">
        <f>IF(E29="","",IF('②選手情報入力'!O37="","",0))</f>
      </c>
      <c r="AD29">
        <f>IF(E29="","",IF('②選手情報入力'!O37="","",2))</f>
      </c>
      <c r="AE29">
        <f>IF(E29="","",IF('②選手情報入力'!P37="","",IF(I29=1,'種目情報'!$J$5,'種目情報'!$J$7)))</f>
      </c>
      <c r="AF29">
        <f>IF(E29="","",IF('②選手情報入力'!P37="","",IF(I29=1,IF('②選手情報入力'!$P$5="","",'②選手情報入力'!$P$5),IF('②選手情報入力'!$P$6="","",'②選手情報入力'!$P$6))))</f>
      </c>
      <c r="AG29">
        <f>IF(E29="","",IF('②選手情報入力'!P37="","",0))</f>
      </c>
      <c r="AH29">
        <f>IF(E29="","",IF('②選手情報入力'!P37="","",2))</f>
      </c>
    </row>
    <row r="30" spans="1:34" ht="13.5">
      <c r="A30">
        <f>IF(E30="","",I30*1000000+'①学校情報入力'!$D$3*1000+'②選手情報入力'!A38)</f>
      </c>
      <c r="B30">
        <f>IF(E30="","",'①学校情報入力'!$D$3)</f>
      </c>
      <c r="D30">
        <f>IF('②選手情報入力'!B38="","",'②選手情報入力'!B38)</f>
      </c>
      <c r="E30">
        <f>IF('②選手情報入力'!C38="","",'②選手情報入力'!C38)</f>
      </c>
      <c r="F30">
        <f>IF(E30="","",'②選手情報入力'!D38)</f>
      </c>
      <c r="G30">
        <f>IF(E30="","",'②選手情報入力'!E38)</f>
      </c>
      <c r="H30">
        <f t="shared" si="0"/>
      </c>
      <c r="I30">
        <f>IF(E30="","",IF('②選手情報入力'!G38="男",1,2))</f>
      </c>
      <c r="J30">
        <f>IF(E30="","",IF('②選手情報入力'!H38="","",'②選手情報入力'!H38))</f>
      </c>
      <c r="L30">
        <f t="shared" si="1"/>
      </c>
      <c r="M30">
        <f t="shared" si="2"/>
      </c>
      <c r="O30">
        <f>IF(E30="","",IF('②選手情報入力'!I38="","",IF(I30=1,VLOOKUP('②選手情報入力'!I38,'種目情報'!$A$4:$B$16,2,FALSE),VLOOKUP('②選手情報入力'!I38,'種目情報'!$E$4:$F$17,2,FALSE))))</f>
      </c>
      <c r="P30">
        <f>IF(E30="","",IF('②選手情報入力'!J38="","",'②選手情報入力'!J38))</f>
      </c>
      <c r="Q30" s="37">
        <f>IF(E30="","",IF('②選手情報入力'!I38="","",0))</f>
      </c>
      <c r="R30">
        <f>IF(E30="","",IF('②選手情報入力'!I38="","",IF(I30=1,VLOOKUP('②選手情報入力'!I38,'種目情報'!$A$4:$C$16,3,FALSE),VLOOKUP('②選手情報入力'!I38,'種目情報'!$E$4:$G$17,3,FALSE))))</f>
      </c>
      <c r="S30">
        <f>IF(E30="","",IF('②選手情報入力'!K38="","",IF(I30=1,VLOOKUP('②選手情報入力'!K38,'種目情報'!$A$4:$B$16,2,FALSE),VLOOKUP('②選手情報入力'!K38,'種目情報'!$E$4:$F$17,2,FALSE))))</f>
      </c>
      <c r="T30">
        <f>IF(E30="","",IF('②選手情報入力'!L38="","",'②選手情報入力'!L38))</f>
      </c>
      <c r="U30" s="37">
        <f>IF(E30="","",IF('②選手情報入力'!K38="","",0))</f>
      </c>
      <c r="V30">
        <f>IF(E30="","",IF('②選手情報入力'!K38="","",IF(I30=1,VLOOKUP('②選手情報入力'!K38,'種目情報'!$A$4:$C$16,3,FALSE),VLOOKUP('②選手情報入力'!K38,'種目情報'!$E$4:$G$17,3,FALSE))))</f>
      </c>
      <c r="W30">
        <f>IF(E30="","",IF('②選手情報入力'!M38="","",IF(I30=1,VLOOKUP('②選手情報入力'!M38,'種目情報'!$A$4:$B$16,2,FALSE),VLOOKUP('②選手情報入力'!M38,'種目情報'!$E$4:$F$17,2,FALSE))))</f>
      </c>
      <c r="X30">
        <f>IF(E30="","",IF('②選手情報入力'!N38="","",'②選手情報入力'!N38))</f>
      </c>
      <c r="Y30" s="37">
        <f>IF(E30="","",IF('②選手情報入力'!M38="","",0))</f>
      </c>
      <c r="Z30">
        <f>IF(E30="","",IF('②選手情報入力'!M38="","",IF(I30=1,VLOOKUP('②選手情報入力'!M38,'種目情報'!$A$4:$C$16,3,FALSE),VLOOKUP('②選手情報入力'!M38,'種目情報'!$E$4:$G$17,3,FALSE))))</f>
      </c>
      <c r="AA30">
        <f>IF(E30="","",IF('②選手情報入力'!O38="","",IF(I30=1,'種目情報'!$J$4,'種目情報'!$J$6)))</f>
      </c>
      <c r="AB30">
        <f>IF(E30="","",IF('②選手情報入力'!O38="","",IF(I30=1,IF('②選手情報入力'!$O$5="","",'②選手情報入力'!$O$5),IF('②選手情報入力'!$O$6="","",'②選手情報入力'!$O$6))))</f>
      </c>
      <c r="AC30">
        <f>IF(E30="","",IF('②選手情報入力'!O38="","",0))</f>
      </c>
      <c r="AD30">
        <f>IF(E30="","",IF('②選手情報入力'!O38="","",2))</f>
      </c>
      <c r="AE30">
        <f>IF(E30="","",IF('②選手情報入力'!P38="","",IF(I30=1,'種目情報'!$J$5,'種目情報'!$J$7)))</f>
      </c>
      <c r="AF30">
        <f>IF(E30="","",IF('②選手情報入力'!P38="","",IF(I30=1,IF('②選手情報入力'!$P$5="","",'②選手情報入力'!$P$5),IF('②選手情報入力'!$P$6="","",'②選手情報入力'!$P$6))))</f>
      </c>
      <c r="AG30">
        <f>IF(E30="","",IF('②選手情報入力'!P38="","",0))</f>
      </c>
      <c r="AH30">
        <f>IF(E30="","",IF('②選手情報入力'!P38="","",2))</f>
      </c>
    </row>
    <row r="31" spans="1:34" ht="13.5">
      <c r="A31">
        <f>IF(E31="","",I31*1000000+'①学校情報入力'!$D$3*1000+'②選手情報入力'!A39)</f>
      </c>
      <c r="B31">
        <f>IF(E31="","",'①学校情報入力'!$D$3)</f>
      </c>
      <c r="D31">
        <f>IF('②選手情報入力'!B39="","",'②選手情報入力'!B39)</f>
      </c>
      <c r="E31">
        <f>IF('②選手情報入力'!C39="","",'②選手情報入力'!C39)</f>
      </c>
      <c r="F31">
        <f>IF(E31="","",'②選手情報入力'!D39)</f>
      </c>
      <c r="G31">
        <f>IF(E31="","",'②選手情報入力'!E39)</f>
      </c>
      <c r="H31">
        <f t="shared" si="0"/>
      </c>
      <c r="I31">
        <f>IF(E31="","",IF('②選手情報入力'!G39="男",1,2))</f>
      </c>
      <c r="J31">
        <f>IF(E31="","",IF('②選手情報入力'!H39="","",'②選手情報入力'!H39))</f>
      </c>
      <c r="L31">
        <f t="shared" si="1"/>
      </c>
      <c r="M31">
        <f t="shared" si="2"/>
      </c>
      <c r="O31">
        <f>IF(E31="","",IF('②選手情報入力'!I39="","",IF(I31=1,VLOOKUP('②選手情報入力'!I39,'種目情報'!$A$4:$B$16,2,FALSE),VLOOKUP('②選手情報入力'!I39,'種目情報'!$E$4:$F$17,2,FALSE))))</f>
      </c>
      <c r="P31">
        <f>IF(E31="","",IF('②選手情報入力'!J39="","",'②選手情報入力'!J39))</f>
      </c>
      <c r="Q31" s="37">
        <f>IF(E31="","",IF('②選手情報入力'!I39="","",0))</f>
      </c>
      <c r="R31">
        <f>IF(E31="","",IF('②選手情報入力'!I39="","",IF(I31=1,VLOOKUP('②選手情報入力'!I39,'種目情報'!$A$4:$C$16,3,FALSE),VLOOKUP('②選手情報入力'!I39,'種目情報'!$E$4:$G$17,3,FALSE))))</f>
      </c>
      <c r="S31">
        <f>IF(E31="","",IF('②選手情報入力'!K39="","",IF(I31=1,VLOOKUP('②選手情報入力'!K39,'種目情報'!$A$4:$B$16,2,FALSE),VLOOKUP('②選手情報入力'!K39,'種目情報'!$E$4:$F$17,2,FALSE))))</f>
      </c>
      <c r="T31">
        <f>IF(E31="","",IF('②選手情報入力'!L39="","",'②選手情報入力'!L39))</f>
      </c>
      <c r="U31" s="37">
        <f>IF(E31="","",IF('②選手情報入力'!K39="","",0))</f>
      </c>
      <c r="V31">
        <f>IF(E31="","",IF('②選手情報入力'!K39="","",IF(I31=1,VLOOKUP('②選手情報入力'!K39,'種目情報'!$A$4:$C$16,3,FALSE),VLOOKUP('②選手情報入力'!K39,'種目情報'!$E$4:$G$17,3,FALSE))))</f>
      </c>
      <c r="W31">
        <f>IF(E31="","",IF('②選手情報入力'!M39="","",IF(I31=1,VLOOKUP('②選手情報入力'!M39,'種目情報'!$A$4:$B$16,2,FALSE),VLOOKUP('②選手情報入力'!M39,'種目情報'!$E$4:$F$17,2,FALSE))))</f>
      </c>
      <c r="X31">
        <f>IF(E31="","",IF('②選手情報入力'!N39="","",'②選手情報入力'!N39))</f>
      </c>
      <c r="Y31" s="37">
        <f>IF(E31="","",IF('②選手情報入力'!M39="","",0))</f>
      </c>
      <c r="Z31">
        <f>IF(E31="","",IF('②選手情報入力'!M39="","",IF(I31=1,VLOOKUP('②選手情報入力'!M39,'種目情報'!$A$4:$C$16,3,FALSE),VLOOKUP('②選手情報入力'!M39,'種目情報'!$E$4:$G$17,3,FALSE))))</f>
      </c>
      <c r="AA31">
        <f>IF(E31="","",IF('②選手情報入力'!O39="","",IF(I31=1,'種目情報'!$J$4,'種目情報'!$J$6)))</f>
      </c>
      <c r="AB31">
        <f>IF(E31="","",IF('②選手情報入力'!O39="","",IF(I31=1,IF('②選手情報入力'!$O$5="","",'②選手情報入力'!$O$5),IF('②選手情報入力'!$O$6="","",'②選手情報入力'!$O$6))))</f>
      </c>
      <c r="AC31">
        <f>IF(E31="","",IF('②選手情報入力'!O39="","",0))</f>
      </c>
      <c r="AD31">
        <f>IF(E31="","",IF('②選手情報入力'!O39="","",2))</f>
      </c>
      <c r="AE31">
        <f>IF(E31="","",IF('②選手情報入力'!P39="","",IF(I31=1,'種目情報'!$J$5,'種目情報'!$J$7)))</f>
      </c>
      <c r="AF31">
        <f>IF(E31="","",IF('②選手情報入力'!P39="","",IF(I31=1,IF('②選手情報入力'!$P$5="","",'②選手情報入力'!$P$5),IF('②選手情報入力'!$P$6="","",'②選手情報入力'!$P$6))))</f>
      </c>
      <c r="AG31">
        <f>IF(E31="","",IF('②選手情報入力'!P39="","",0))</f>
      </c>
      <c r="AH31">
        <f>IF(E31="","",IF('②選手情報入力'!P39="","",2))</f>
      </c>
    </row>
    <row r="32" spans="1:34" ht="13.5">
      <c r="A32">
        <f>IF(E32="","",I32*1000000+'①学校情報入力'!$D$3*1000+'②選手情報入力'!A40)</f>
      </c>
      <c r="B32">
        <f>IF(E32="","",'①学校情報入力'!$D$3)</f>
      </c>
      <c r="D32">
        <f>IF('②選手情報入力'!B40="","",'②選手情報入力'!B40)</f>
      </c>
      <c r="E32">
        <f>IF('②選手情報入力'!C40="","",'②選手情報入力'!C40)</f>
      </c>
      <c r="F32">
        <f>IF(E32="","",'②選手情報入力'!D40)</f>
      </c>
      <c r="G32">
        <f>IF(E32="","",'②選手情報入力'!E40)</f>
      </c>
      <c r="H32">
        <f t="shared" si="0"/>
      </c>
      <c r="I32">
        <f>IF(E32="","",IF('②選手情報入力'!G40="男",1,2))</f>
      </c>
      <c r="J32">
        <f>IF(E32="","",IF('②選手情報入力'!H40="","",'②選手情報入力'!H40))</f>
      </c>
      <c r="L32">
        <f t="shared" si="1"/>
      </c>
      <c r="M32">
        <f t="shared" si="2"/>
      </c>
      <c r="O32">
        <f>IF(E32="","",IF('②選手情報入力'!I40="","",IF(I32=1,VLOOKUP('②選手情報入力'!I40,'種目情報'!$A$4:$B$16,2,FALSE),VLOOKUP('②選手情報入力'!I40,'種目情報'!$E$4:$F$17,2,FALSE))))</f>
      </c>
      <c r="P32">
        <f>IF(E32="","",IF('②選手情報入力'!J40="","",'②選手情報入力'!J40))</f>
      </c>
      <c r="Q32" s="37">
        <f>IF(E32="","",IF('②選手情報入力'!I40="","",0))</f>
      </c>
      <c r="R32">
        <f>IF(E32="","",IF('②選手情報入力'!I40="","",IF(I32=1,VLOOKUP('②選手情報入力'!I40,'種目情報'!$A$4:$C$16,3,FALSE),VLOOKUP('②選手情報入力'!I40,'種目情報'!$E$4:$G$17,3,FALSE))))</f>
      </c>
      <c r="S32">
        <f>IF(E32="","",IF('②選手情報入力'!K40="","",IF(I32=1,VLOOKUP('②選手情報入力'!K40,'種目情報'!$A$4:$B$16,2,FALSE),VLOOKUP('②選手情報入力'!K40,'種目情報'!$E$4:$F$17,2,FALSE))))</f>
      </c>
      <c r="T32">
        <f>IF(E32="","",IF('②選手情報入力'!L40="","",'②選手情報入力'!L40))</f>
      </c>
      <c r="U32" s="37">
        <f>IF(E32="","",IF('②選手情報入力'!K40="","",0))</f>
      </c>
      <c r="V32">
        <f>IF(E32="","",IF('②選手情報入力'!K40="","",IF(I32=1,VLOOKUP('②選手情報入力'!K40,'種目情報'!$A$4:$C$16,3,FALSE),VLOOKUP('②選手情報入力'!K40,'種目情報'!$E$4:$G$17,3,FALSE))))</f>
      </c>
      <c r="W32">
        <f>IF(E32="","",IF('②選手情報入力'!M40="","",IF(I32=1,VLOOKUP('②選手情報入力'!M40,'種目情報'!$A$4:$B$16,2,FALSE),VLOOKUP('②選手情報入力'!M40,'種目情報'!$E$4:$F$17,2,FALSE))))</f>
      </c>
      <c r="X32">
        <f>IF(E32="","",IF('②選手情報入力'!N40="","",'②選手情報入力'!N40))</f>
      </c>
      <c r="Y32" s="37">
        <f>IF(E32="","",IF('②選手情報入力'!M40="","",0))</f>
      </c>
      <c r="Z32">
        <f>IF(E32="","",IF('②選手情報入力'!M40="","",IF(I32=1,VLOOKUP('②選手情報入力'!M40,'種目情報'!$A$4:$C$16,3,FALSE),VLOOKUP('②選手情報入力'!M40,'種目情報'!$E$4:$G$17,3,FALSE))))</f>
      </c>
      <c r="AA32">
        <f>IF(E32="","",IF('②選手情報入力'!O40="","",IF(I32=1,'種目情報'!$J$4,'種目情報'!$J$6)))</f>
      </c>
      <c r="AB32">
        <f>IF(E32="","",IF('②選手情報入力'!O40="","",IF(I32=1,IF('②選手情報入力'!$O$5="","",'②選手情報入力'!$O$5),IF('②選手情報入力'!$O$6="","",'②選手情報入力'!$O$6))))</f>
      </c>
      <c r="AC32">
        <f>IF(E32="","",IF('②選手情報入力'!O40="","",0))</f>
      </c>
      <c r="AD32">
        <f>IF(E32="","",IF('②選手情報入力'!O40="","",2))</f>
      </c>
      <c r="AE32">
        <f>IF(E32="","",IF('②選手情報入力'!P40="","",IF(I32=1,'種目情報'!$J$5,'種目情報'!$J$7)))</f>
      </c>
      <c r="AF32">
        <f>IF(E32="","",IF('②選手情報入力'!P40="","",IF(I32=1,IF('②選手情報入力'!$P$5="","",'②選手情報入力'!$P$5),IF('②選手情報入力'!$P$6="","",'②選手情報入力'!$P$6))))</f>
      </c>
      <c r="AG32">
        <f>IF(E32="","",IF('②選手情報入力'!P40="","",0))</f>
      </c>
      <c r="AH32">
        <f>IF(E32="","",IF('②選手情報入力'!P40="","",2))</f>
      </c>
    </row>
    <row r="33" spans="1:34" ht="13.5">
      <c r="A33">
        <f>IF(E33="","",I33*1000000+'①学校情報入力'!$D$3*1000+'②選手情報入力'!A41)</f>
      </c>
      <c r="B33">
        <f>IF(E33="","",'①学校情報入力'!$D$3)</f>
      </c>
      <c r="D33">
        <f>IF('②選手情報入力'!B41="","",'②選手情報入力'!B41)</f>
      </c>
      <c r="E33">
        <f>IF('②選手情報入力'!C41="","",'②選手情報入力'!C41)</f>
      </c>
      <c r="F33">
        <f>IF(E33="","",'②選手情報入力'!D41)</f>
      </c>
      <c r="G33">
        <f>IF(E33="","",'②選手情報入力'!E41)</f>
      </c>
      <c r="H33">
        <f t="shared" si="0"/>
      </c>
      <c r="I33">
        <f>IF(E33="","",IF('②選手情報入力'!G41="男",1,2))</f>
      </c>
      <c r="J33">
        <f>IF(E33="","",IF('②選手情報入力'!H41="","",'②選手情報入力'!H41))</f>
      </c>
      <c r="L33">
        <f t="shared" si="1"/>
      </c>
      <c r="M33">
        <f t="shared" si="2"/>
      </c>
      <c r="O33">
        <f>IF(E33="","",IF('②選手情報入力'!I41="","",IF(I33=1,VLOOKUP('②選手情報入力'!I41,'種目情報'!$A$4:$B$16,2,FALSE),VLOOKUP('②選手情報入力'!I41,'種目情報'!$E$4:$F$17,2,FALSE))))</f>
      </c>
      <c r="P33">
        <f>IF(E33="","",IF('②選手情報入力'!J41="","",'②選手情報入力'!J41))</f>
      </c>
      <c r="Q33" s="37">
        <f>IF(E33="","",IF('②選手情報入力'!I41="","",0))</f>
      </c>
      <c r="R33">
        <f>IF(E33="","",IF('②選手情報入力'!I41="","",IF(I33=1,VLOOKUP('②選手情報入力'!I41,'種目情報'!$A$4:$C$16,3,FALSE),VLOOKUP('②選手情報入力'!I41,'種目情報'!$E$4:$G$17,3,FALSE))))</f>
      </c>
      <c r="S33">
        <f>IF(E33="","",IF('②選手情報入力'!K41="","",IF(I33=1,VLOOKUP('②選手情報入力'!K41,'種目情報'!$A$4:$B$16,2,FALSE),VLOOKUP('②選手情報入力'!K41,'種目情報'!$E$4:$F$17,2,FALSE))))</f>
      </c>
      <c r="T33">
        <f>IF(E33="","",IF('②選手情報入力'!L41="","",'②選手情報入力'!L41))</f>
      </c>
      <c r="U33" s="37">
        <f>IF(E33="","",IF('②選手情報入力'!K41="","",0))</f>
      </c>
      <c r="V33">
        <f>IF(E33="","",IF('②選手情報入力'!K41="","",IF(I33=1,VLOOKUP('②選手情報入力'!K41,'種目情報'!$A$4:$C$16,3,FALSE),VLOOKUP('②選手情報入力'!K41,'種目情報'!$E$4:$G$17,3,FALSE))))</f>
      </c>
      <c r="W33">
        <f>IF(E33="","",IF('②選手情報入力'!M41="","",IF(I33=1,VLOOKUP('②選手情報入力'!M41,'種目情報'!$A$4:$B$16,2,FALSE),VLOOKUP('②選手情報入力'!M41,'種目情報'!$E$4:$F$17,2,FALSE))))</f>
      </c>
      <c r="X33">
        <f>IF(E33="","",IF('②選手情報入力'!N41="","",'②選手情報入力'!N41))</f>
      </c>
      <c r="Y33" s="37">
        <f>IF(E33="","",IF('②選手情報入力'!M41="","",0))</f>
      </c>
      <c r="Z33">
        <f>IF(E33="","",IF('②選手情報入力'!M41="","",IF(I33=1,VLOOKUP('②選手情報入力'!M41,'種目情報'!$A$4:$C$16,3,FALSE),VLOOKUP('②選手情報入力'!M41,'種目情報'!$E$4:$G$17,3,FALSE))))</f>
      </c>
      <c r="AA33">
        <f>IF(E33="","",IF('②選手情報入力'!O41="","",IF(I33=1,'種目情報'!$J$4,'種目情報'!$J$6)))</f>
      </c>
      <c r="AB33">
        <f>IF(E33="","",IF('②選手情報入力'!O41="","",IF(I33=1,IF('②選手情報入力'!$O$5="","",'②選手情報入力'!$O$5),IF('②選手情報入力'!$O$6="","",'②選手情報入力'!$O$6))))</f>
      </c>
      <c r="AC33">
        <f>IF(E33="","",IF('②選手情報入力'!O41="","",0))</f>
      </c>
      <c r="AD33">
        <f>IF(E33="","",IF('②選手情報入力'!O41="","",2))</f>
      </c>
      <c r="AE33">
        <f>IF(E33="","",IF('②選手情報入力'!P41="","",IF(I33=1,'種目情報'!$J$5,'種目情報'!$J$7)))</f>
      </c>
      <c r="AF33">
        <f>IF(E33="","",IF('②選手情報入力'!P41="","",IF(I33=1,IF('②選手情報入力'!$P$5="","",'②選手情報入力'!$P$5),IF('②選手情報入力'!$P$6="","",'②選手情報入力'!$P$6))))</f>
      </c>
      <c r="AG33">
        <f>IF(E33="","",IF('②選手情報入力'!P41="","",0))</f>
      </c>
      <c r="AH33">
        <f>IF(E33="","",IF('②選手情報入力'!P41="","",2))</f>
      </c>
    </row>
    <row r="34" spans="1:34" ht="13.5">
      <c r="A34">
        <f>IF(E34="","",I34*1000000+'①学校情報入力'!$D$3*1000+'②選手情報入力'!A42)</f>
      </c>
      <c r="B34">
        <f>IF(E34="","",'①学校情報入力'!$D$3)</f>
      </c>
      <c r="D34">
        <f>IF('②選手情報入力'!B42="","",'②選手情報入力'!B42)</f>
      </c>
      <c r="E34">
        <f>IF('②選手情報入力'!C42="","",'②選手情報入力'!C42)</f>
      </c>
      <c r="F34">
        <f>IF(E34="","",'②選手情報入力'!D42)</f>
      </c>
      <c r="G34">
        <f>IF(E34="","",'②選手情報入力'!E42)</f>
      </c>
      <c r="H34">
        <f t="shared" si="0"/>
      </c>
      <c r="I34">
        <f>IF(E34="","",IF('②選手情報入力'!G42="男",1,2))</f>
      </c>
      <c r="J34">
        <f>IF(E34="","",IF('②選手情報入力'!H42="","",'②選手情報入力'!H42))</f>
      </c>
      <c r="L34">
        <f t="shared" si="1"/>
      </c>
      <c r="M34">
        <f t="shared" si="2"/>
      </c>
      <c r="O34">
        <f>IF(E34="","",IF('②選手情報入力'!I42="","",IF(I34=1,VLOOKUP('②選手情報入力'!I42,'種目情報'!$A$4:$B$16,2,FALSE),VLOOKUP('②選手情報入力'!I42,'種目情報'!$E$4:$F$17,2,FALSE))))</f>
      </c>
      <c r="P34">
        <f>IF(E34="","",IF('②選手情報入力'!J42="","",'②選手情報入力'!J42))</f>
      </c>
      <c r="Q34" s="37">
        <f>IF(E34="","",IF('②選手情報入力'!I42="","",0))</f>
      </c>
      <c r="R34">
        <f>IF(E34="","",IF('②選手情報入力'!I42="","",IF(I34=1,VLOOKUP('②選手情報入力'!I42,'種目情報'!$A$4:$C$16,3,FALSE),VLOOKUP('②選手情報入力'!I42,'種目情報'!$E$4:$G$17,3,FALSE))))</f>
      </c>
      <c r="S34">
        <f>IF(E34="","",IF('②選手情報入力'!K42="","",IF(I34=1,VLOOKUP('②選手情報入力'!K42,'種目情報'!$A$4:$B$16,2,FALSE),VLOOKUP('②選手情報入力'!K42,'種目情報'!$E$4:$F$17,2,FALSE))))</f>
      </c>
      <c r="T34">
        <f>IF(E34="","",IF('②選手情報入力'!L42="","",'②選手情報入力'!L42))</f>
      </c>
      <c r="U34" s="37">
        <f>IF(E34="","",IF('②選手情報入力'!K42="","",0))</f>
      </c>
      <c r="V34">
        <f>IF(E34="","",IF('②選手情報入力'!K42="","",IF(I34=1,VLOOKUP('②選手情報入力'!K42,'種目情報'!$A$4:$C$16,3,FALSE),VLOOKUP('②選手情報入力'!K42,'種目情報'!$E$4:$G$17,3,FALSE))))</f>
      </c>
      <c r="W34">
        <f>IF(E34="","",IF('②選手情報入力'!M42="","",IF(I34=1,VLOOKUP('②選手情報入力'!M42,'種目情報'!$A$4:$B$16,2,FALSE),VLOOKUP('②選手情報入力'!M42,'種目情報'!$E$4:$F$17,2,FALSE))))</f>
      </c>
      <c r="X34">
        <f>IF(E34="","",IF('②選手情報入力'!N42="","",'②選手情報入力'!N42))</f>
      </c>
      <c r="Y34" s="37">
        <f>IF(E34="","",IF('②選手情報入力'!M42="","",0))</f>
      </c>
      <c r="Z34">
        <f>IF(E34="","",IF('②選手情報入力'!M42="","",IF(I34=1,VLOOKUP('②選手情報入力'!M42,'種目情報'!$A$4:$C$16,3,FALSE),VLOOKUP('②選手情報入力'!M42,'種目情報'!$E$4:$G$17,3,FALSE))))</f>
      </c>
      <c r="AA34">
        <f>IF(E34="","",IF('②選手情報入力'!O42="","",IF(I34=1,'種目情報'!$J$4,'種目情報'!$J$6)))</f>
      </c>
      <c r="AB34">
        <f>IF(E34="","",IF('②選手情報入力'!O42="","",IF(I34=1,IF('②選手情報入力'!$O$5="","",'②選手情報入力'!$O$5),IF('②選手情報入力'!$O$6="","",'②選手情報入力'!$O$6))))</f>
      </c>
      <c r="AC34">
        <f>IF(E34="","",IF('②選手情報入力'!O42="","",0))</f>
      </c>
      <c r="AD34">
        <f>IF(E34="","",IF('②選手情報入力'!O42="","",2))</f>
      </c>
      <c r="AE34">
        <f>IF(E34="","",IF('②選手情報入力'!P42="","",IF(I34=1,'種目情報'!$J$5,'種目情報'!$J$7)))</f>
      </c>
      <c r="AF34">
        <f>IF(E34="","",IF('②選手情報入力'!P42="","",IF(I34=1,IF('②選手情報入力'!$P$5="","",'②選手情報入力'!$P$5),IF('②選手情報入力'!$P$6="","",'②選手情報入力'!$P$6))))</f>
      </c>
      <c r="AG34">
        <f>IF(E34="","",IF('②選手情報入力'!P42="","",0))</f>
      </c>
      <c r="AH34">
        <f>IF(E34="","",IF('②選手情報入力'!P42="","",2))</f>
      </c>
    </row>
    <row r="35" spans="1:34" ht="13.5">
      <c r="A35">
        <f>IF(E35="","",I35*1000000+'①学校情報入力'!$D$3*1000+'②選手情報入力'!A43)</f>
      </c>
      <c r="B35">
        <f>IF(E35="","",'①学校情報入力'!$D$3)</f>
      </c>
      <c r="D35">
        <f>IF('②選手情報入力'!B43="","",'②選手情報入力'!B43)</f>
      </c>
      <c r="E35">
        <f>IF('②選手情報入力'!C43="","",'②選手情報入力'!C43)</f>
      </c>
      <c r="F35">
        <f>IF(E35="","",'②選手情報入力'!D43)</f>
      </c>
      <c r="G35">
        <f>IF(E35="","",'②選手情報入力'!E43)</f>
      </c>
      <c r="H35">
        <f t="shared" si="0"/>
      </c>
      <c r="I35">
        <f>IF(E35="","",IF('②選手情報入力'!G43="男",1,2))</f>
      </c>
      <c r="J35">
        <f>IF(E35="","",IF('②選手情報入力'!H43="","",'②選手情報入力'!H43))</f>
      </c>
      <c r="L35">
        <f t="shared" si="1"/>
      </c>
      <c r="M35">
        <f t="shared" si="2"/>
      </c>
      <c r="O35">
        <f>IF(E35="","",IF('②選手情報入力'!I43="","",IF(I35=1,VLOOKUP('②選手情報入力'!I43,'種目情報'!$A$4:$B$16,2,FALSE),VLOOKUP('②選手情報入力'!I43,'種目情報'!$E$4:$F$17,2,FALSE))))</f>
      </c>
      <c r="P35">
        <f>IF(E35="","",IF('②選手情報入力'!J43="","",'②選手情報入力'!J43))</f>
      </c>
      <c r="Q35" s="37">
        <f>IF(E35="","",IF('②選手情報入力'!I43="","",0))</f>
      </c>
      <c r="R35">
        <f>IF(E35="","",IF('②選手情報入力'!I43="","",IF(I35=1,VLOOKUP('②選手情報入力'!I43,'種目情報'!$A$4:$C$16,3,FALSE),VLOOKUP('②選手情報入力'!I43,'種目情報'!$E$4:$G$17,3,FALSE))))</f>
      </c>
      <c r="S35">
        <f>IF(E35="","",IF('②選手情報入力'!K43="","",IF(I35=1,VLOOKUP('②選手情報入力'!K43,'種目情報'!$A$4:$B$16,2,FALSE),VLOOKUP('②選手情報入力'!K43,'種目情報'!$E$4:$F$17,2,FALSE))))</f>
      </c>
      <c r="T35">
        <f>IF(E35="","",IF('②選手情報入力'!L43="","",'②選手情報入力'!L43))</f>
      </c>
      <c r="U35" s="37">
        <f>IF(E35="","",IF('②選手情報入力'!K43="","",0))</f>
      </c>
      <c r="V35">
        <f>IF(E35="","",IF('②選手情報入力'!K43="","",IF(I35=1,VLOOKUP('②選手情報入力'!K43,'種目情報'!$A$4:$C$16,3,FALSE),VLOOKUP('②選手情報入力'!K43,'種目情報'!$E$4:$G$17,3,FALSE))))</f>
      </c>
      <c r="W35">
        <f>IF(E35="","",IF('②選手情報入力'!M43="","",IF(I35=1,VLOOKUP('②選手情報入力'!M43,'種目情報'!$A$4:$B$16,2,FALSE),VLOOKUP('②選手情報入力'!M43,'種目情報'!$E$4:$F$17,2,FALSE))))</f>
      </c>
      <c r="X35">
        <f>IF(E35="","",IF('②選手情報入力'!N43="","",'②選手情報入力'!N43))</f>
      </c>
      <c r="Y35" s="37">
        <f>IF(E35="","",IF('②選手情報入力'!M43="","",0))</f>
      </c>
      <c r="Z35">
        <f>IF(E35="","",IF('②選手情報入力'!M43="","",IF(I35=1,VLOOKUP('②選手情報入力'!M43,'種目情報'!$A$4:$C$16,3,FALSE),VLOOKUP('②選手情報入力'!M43,'種目情報'!$E$4:$G$17,3,FALSE))))</f>
      </c>
      <c r="AA35">
        <f>IF(E35="","",IF('②選手情報入力'!O43="","",IF(I35=1,'種目情報'!$J$4,'種目情報'!$J$6)))</f>
      </c>
      <c r="AB35">
        <f>IF(E35="","",IF('②選手情報入力'!O43="","",IF(I35=1,IF('②選手情報入力'!$O$5="","",'②選手情報入力'!$O$5),IF('②選手情報入力'!$O$6="","",'②選手情報入力'!$O$6))))</f>
      </c>
      <c r="AC35">
        <f>IF(E35="","",IF('②選手情報入力'!O43="","",0))</f>
      </c>
      <c r="AD35">
        <f>IF(E35="","",IF('②選手情報入力'!O43="","",2))</f>
      </c>
      <c r="AE35">
        <f>IF(E35="","",IF('②選手情報入力'!P43="","",IF(I35=1,'種目情報'!$J$5,'種目情報'!$J$7)))</f>
      </c>
      <c r="AF35">
        <f>IF(E35="","",IF('②選手情報入力'!P43="","",IF(I35=1,IF('②選手情報入力'!$P$5="","",'②選手情報入力'!$P$5),IF('②選手情報入力'!$P$6="","",'②選手情報入力'!$P$6))))</f>
      </c>
      <c r="AG35">
        <f>IF(E35="","",IF('②選手情報入力'!P43="","",0))</f>
      </c>
      <c r="AH35">
        <f>IF(E35="","",IF('②選手情報入力'!P43="","",2))</f>
      </c>
    </row>
    <row r="36" spans="1:34" ht="13.5">
      <c r="A36">
        <f>IF(E36="","",I36*1000000+'①学校情報入力'!$D$3*1000+'②選手情報入力'!A44)</f>
      </c>
      <c r="B36">
        <f>IF(E36="","",'①学校情報入力'!$D$3)</f>
      </c>
      <c r="D36">
        <f>IF('②選手情報入力'!B44="","",'②選手情報入力'!B44)</f>
      </c>
      <c r="E36">
        <f>IF('②選手情報入力'!C44="","",'②選手情報入力'!C44)</f>
      </c>
      <c r="F36">
        <f>IF(E36="","",'②選手情報入力'!D44)</f>
      </c>
      <c r="G36">
        <f>IF(E36="","",'②選手情報入力'!E44)</f>
      </c>
      <c r="H36">
        <f t="shared" si="0"/>
      </c>
      <c r="I36">
        <f>IF(E36="","",IF('②選手情報入力'!G44="男",1,2))</f>
      </c>
      <c r="J36">
        <f>IF(E36="","",IF('②選手情報入力'!H44="","",'②選手情報入力'!H44))</f>
      </c>
      <c r="L36">
        <f t="shared" si="1"/>
      </c>
      <c r="M36">
        <f t="shared" si="2"/>
      </c>
      <c r="O36">
        <f>IF(E36="","",IF('②選手情報入力'!I44="","",IF(I36=1,VLOOKUP('②選手情報入力'!I44,'種目情報'!$A$4:$B$16,2,FALSE),VLOOKUP('②選手情報入力'!I44,'種目情報'!$E$4:$F$17,2,FALSE))))</f>
      </c>
      <c r="P36">
        <f>IF(E36="","",IF('②選手情報入力'!J44="","",'②選手情報入力'!J44))</f>
      </c>
      <c r="Q36" s="37">
        <f>IF(E36="","",IF('②選手情報入力'!I44="","",0))</f>
      </c>
      <c r="R36">
        <f>IF(E36="","",IF('②選手情報入力'!I44="","",IF(I36=1,VLOOKUP('②選手情報入力'!I44,'種目情報'!$A$4:$C$16,3,FALSE),VLOOKUP('②選手情報入力'!I44,'種目情報'!$E$4:$G$17,3,FALSE))))</f>
      </c>
      <c r="S36">
        <f>IF(E36="","",IF('②選手情報入力'!K44="","",IF(I36=1,VLOOKUP('②選手情報入力'!K44,'種目情報'!$A$4:$B$16,2,FALSE),VLOOKUP('②選手情報入力'!K44,'種目情報'!$E$4:$F$17,2,FALSE))))</f>
      </c>
      <c r="T36">
        <f>IF(E36="","",IF('②選手情報入力'!L44="","",'②選手情報入力'!L44))</f>
      </c>
      <c r="U36" s="37">
        <f>IF(E36="","",IF('②選手情報入力'!K44="","",0))</f>
      </c>
      <c r="V36">
        <f>IF(E36="","",IF('②選手情報入力'!K44="","",IF(I36=1,VLOOKUP('②選手情報入力'!K44,'種目情報'!$A$4:$C$16,3,FALSE),VLOOKUP('②選手情報入力'!K44,'種目情報'!$E$4:$G$17,3,FALSE))))</f>
      </c>
      <c r="W36">
        <f>IF(E36="","",IF('②選手情報入力'!M44="","",IF(I36=1,VLOOKUP('②選手情報入力'!M44,'種目情報'!$A$4:$B$16,2,FALSE),VLOOKUP('②選手情報入力'!M44,'種目情報'!$E$4:$F$17,2,FALSE))))</f>
      </c>
      <c r="X36">
        <f>IF(E36="","",IF('②選手情報入力'!N44="","",'②選手情報入力'!N44))</f>
      </c>
      <c r="Y36" s="37">
        <f>IF(E36="","",IF('②選手情報入力'!M44="","",0))</f>
      </c>
      <c r="Z36">
        <f>IF(E36="","",IF('②選手情報入力'!M44="","",IF(I36=1,VLOOKUP('②選手情報入力'!M44,'種目情報'!$A$4:$C$16,3,FALSE),VLOOKUP('②選手情報入力'!M44,'種目情報'!$E$4:$G$17,3,FALSE))))</f>
      </c>
      <c r="AA36">
        <f>IF(E36="","",IF('②選手情報入力'!O44="","",IF(I36=1,'種目情報'!$J$4,'種目情報'!$J$6)))</f>
      </c>
      <c r="AB36">
        <f>IF(E36="","",IF('②選手情報入力'!O44="","",IF(I36=1,IF('②選手情報入力'!$O$5="","",'②選手情報入力'!$O$5),IF('②選手情報入力'!$O$6="","",'②選手情報入力'!$O$6))))</f>
      </c>
      <c r="AC36">
        <f>IF(E36="","",IF('②選手情報入力'!O44="","",0))</f>
      </c>
      <c r="AD36">
        <f>IF(E36="","",IF('②選手情報入力'!O44="","",2))</f>
      </c>
      <c r="AE36">
        <f>IF(E36="","",IF('②選手情報入力'!P44="","",IF(I36=1,'種目情報'!$J$5,'種目情報'!$J$7)))</f>
      </c>
      <c r="AF36">
        <f>IF(E36="","",IF('②選手情報入力'!P44="","",IF(I36=1,IF('②選手情報入力'!$P$5="","",'②選手情報入力'!$P$5),IF('②選手情報入力'!$P$6="","",'②選手情報入力'!$P$6))))</f>
      </c>
      <c r="AG36">
        <f>IF(E36="","",IF('②選手情報入力'!P44="","",0))</f>
      </c>
      <c r="AH36">
        <f>IF(E36="","",IF('②選手情報入力'!P44="","",2))</f>
      </c>
    </row>
    <row r="37" spans="1:34" ht="13.5">
      <c r="A37">
        <f>IF(E37="","",I37*1000000+'①学校情報入力'!$D$3*1000+'②選手情報入力'!A45)</f>
      </c>
      <c r="B37">
        <f>IF(E37="","",'①学校情報入力'!$D$3)</f>
      </c>
      <c r="D37">
        <f>IF('②選手情報入力'!B45="","",'②選手情報入力'!B45)</f>
      </c>
      <c r="E37">
        <f>IF('②選手情報入力'!C45="","",'②選手情報入力'!C45)</f>
      </c>
      <c r="F37">
        <f>IF(E37="","",'②選手情報入力'!D45)</f>
      </c>
      <c r="G37">
        <f>IF(E37="","",'②選手情報入力'!E45)</f>
      </c>
      <c r="H37">
        <f t="shared" si="0"/>
      </c>
      <c r="I37">
        <f>IF(E37="","",IF('②選手情報入力'!G45="男",1,2))</f>
      </c>
      <c r="J37">
        <f>IF(E37="","",IF('②選手情報入力'!H45="","",'②選手情報入力'!H45))</f>
      </c>
      <c r="L37">
        <f t="shared" si="1"/>
      </c>
      <c r="M37">
        <f t="shared" si="2"/>
      </c>
      <c r="O37">
        <f>IF(E37="","",IF('②選手情報入力'!I45="","",IF(I37=1,VLOOKUP('②選手情報入力'!I45,'種目情報'!$A$4:$B$16,2,FALSE),VLOOKUP('②選手情報入力'!I45,'種目情報'!$E$4:$F$17,2,FALSE))))</f>
      </c>
      <c r="P37">
        <f>IF(E37="","",IF('②選手情報入力'!J45="","",'②選手情報入力'!J45))</f>
      </c>
      <c r="Q37" s="37">
        <f>IF(E37="","",IF('②選手情報入力'!I45="","",0))</f>
      </c>
      <c r="R37">
        <f>IF(E37="","",IF('②選手情報入力'!I45="","",IF(I37=1,VLOOKUP('②選手情報入力'!I45,'種目情報'!$A$4:$C$16,3,FALSE),VLOOKUP('②選手情報入力'!I45,'種目情報'!$E$4:$G$17,3,FALSE))))</f>
      </c>
      <c r="S37">
        <f>IF(E37="","",IF('②選手情報入力'!K45="","",IF(I37=1,VLOOKUP('②選手情報入力'!K45,'種目情報'!$A$4:$B$16,2,FALSE),VLOOKUP('②選手情報入力'!K45,'種目情報'!$E$4:$F$17,2,FALSE))))</f>
      </c>
      <c r="T37">
        <f>IF(E37="","",IF('②選手情報入力'!L45="","",'②選手情報入力'!L45))</f>
      </c>
      <c r="U37" s="37">
        <f>IF(E37="","",IF('②選手情報入力'!K45="","",0))</f>
      </c>
      <c r="V37">
        <f>IF(E37="","",IF('②選手情報入力'!K45="","",IF(I37=1,VLOOKUP('②選手情報入力'!K45,'種目情報'!$A$4:$C$16,3,FALSE),VLOOKUP('②選手情報入力'!K45,'種目情報'!$E$4:$G$17,3,FALSE))))</f>
      </c>
      <c r="W37">
        <f>IF(E37="","",IF('②選手情報入力'!M45="","",IF(I37=1,VLOOKUP('②選手情報入力'!M45,'種目情報'!$A$4:$B$16,2,FALSE),VLOOKUP('②選手情報入力'!M45,'種目情報'!$E$4:$F$17,2,FALSE))))</f>
      </c>
      <c r="X37">
        <f>IF(E37="","",IF('②選手情報入力'!N45="","",'②選手情報入力'!N45))</f>
      </c>
      <c r="Y37" s="37">
        <f>IF(E37="","",IF('②選手情報入力'!M45="","",0))</f>
      </c>
      <c r="Z37">
        <f>IF(E37="","",IF('②選手情報入力'!M45="","",IF(I37=1,VLOOKUP('②選手情報入力'!M45,'種目情報'!$A$4:$C$16,3,FALSE),VLOOKUP('②選手情報入力'!M45,'種目情報'!$E$4:$G$17,3,FALSE))))</f>
      </c>
      <c r="AA37">
        <f>IF(E37="","",IF('②選手情報入力'!O45="","",IF(I37=1,'種目情報'!$J$4,'種目情報'!$J$6)))</f>
      </c>
      <c r="AB37">
        <f>IF(E37="","",IF('②選手情報入力'!O45="","",IF(I37=1,IF('②選手情報入力'!$O$5="","",'②選手情報入力'!$O$5),IF('②選手情報入力'!$O$6="","",'②選手情報入力'!$O$6))))</f>
      </c>
      <c r="AC37">
        <f>IF(E37="","",IF('②選手情報入力'!O45="","",0))</f>
      </c>
      <c r="AD37">
        <f>IF(E37="","",IF('②選手情報入力'!O45="","",2))</f>
      </c>
      <c r="AE37">
        <f>IF(E37="","",IF('②選手情報入力'!P45="","",IF(I37=1,'種目情報'!$J$5,'種目情報'!$J$7)))</f>
      </c>
      <c r="AF37">
        <f>IF(E37="","",IF('②選手情報入力'!P45="","",IF(I37=1,IF('②選手情報入力'!$P$5="","",'②選手情報入力'!$P$5),IF('②選手情報入力'!$P$6="","",'②選手情報入力'!$P$6))))</f>
      </c>
      <c r="AG37">
        <f>IF(E37="","",IF('②選手情報入力'!P45="","",0))</f>
      </c>
      <c r="AH37">
        <f>IF(E37="","",IF('②選手情報入力'!P45="","",2))</f>
      </c>
    </row>
    <row r="38" spans="1:34" ht="13.5">
      <c r="A38">
        <f>IF(E38="","",I38*1000000+'①学校情報入力'!$D$3*1000+'②選手情報入力'!A46)</f>
      </c>
      <c r="B38">
        <f>IF(E38="","",'①学校情報入力'!$D$3)</f>
      </c>
      <c r="D38">
        <f>IF('②選手情報入力'!B46="","",'②選手情報入力'!B46)</f>
      </c>
      <c r="E38">
        <f>IF('②選手情報入力'!C46="","",'②選手情報入力'!C46)</f>
      </c>
      <c r="F38">
        <f>IF(E38="","",'②選手情報入力'!D46)</f>
      </c>
      <c r="G38">
        <f>IF(E38="","",'②選手情報入力'!E46)</f>
      </c>
      <c r="H38">
        <f t="shared" si="0"/>
      </c>
      <c r="I38">
        <f>IF(E38="","",IF('②選手情報入力'!G46="男",1,2))</f>
      </c>
      <c r="J38">
        <f>IF(E38="","",IF('②選手情報入力'!H46="","",'②選手情報入力'!H46))</f>
      </c>
      <c r="L38">
        <f t="shared" si="1"/>
      </c>
      <c r="M38">
        <f t="shared" si="2"/>
      </c>
      <c r="O38">
        <f>IF(E38="","",IF('②選手情報入力'!I46="","",IF(I38=1,VLOOKUP('②選手情報入力'!I46,'種目情報'!$A$4:$B$16,2,FALSE),VLOOKUP('②選手情報入力'!I46,'種目情報'!$E$4:$F$17,2,FALSE))))</f>
      </c>
      <c r="P38">
        <f>IF(E38="","",IF('②選手情報入力'!J46="","",'②選手情報入力'!J46))</f>
      </c>
      <c r="Q38" s="37">
        <f>IF(E38="","",IF('②選手情報入力'!I46="","",0))</f>
      </c>
      <c r="R38">
        <f>IF(E38="","",IF('②選手情報入力'!I46="","",IF(I38=1,VLOOKUP('②選手情報入力'!I46,'種目情報'!$A$4:$C$16,3,FALSE),VLOOKUP('②選手情報入力'!I46,'種目情報'!$E$4:$G$17,3,FALSE))))</f>
      </c>
      <c r="S38">
        <f>IF(E38="","",IF('②選手情報入力'!K46="","",IF(I38=1,VLOOKUP('②選手情報入力'!K46,'種目情報'!$A$4:$B$16,2,FALSE),VLOOKUP('②選手情報入力'!K46,'種目情報'!$E$4:$F$17,2,FALSE))))</f>
      </c>
      <c r="T38">
        <f>IF(E38="","",IF('②選手情報入力'!L46="","",'②選手情報入力'!L46))</f>
      </c>
      <c r="U38" s="37">
        <f>IF(E38="","",IF('②選手情報入力'!K46="","",0))</f>
      </c>
      <c r="V38">
        <f>IF(E38="","",IF('②選手情報入力'!K46="","",IF(I38=1,VLOOKUP('②選手情報入力'!K46,'種目情報'!$A$4:$C$16,3,FALSE),VLOOKUP('②選手情報入力'!K46,'種目情報'!$E$4:$G$17,3,FALSE))))</f>
      </c>
      <c r="W38">
        <f>IF(E38="","",IF('②選手情報入力'!M46="","",IF(I38=1,VLOOKUP('②選手情報入力'!M46,'種目情報'!$A$4:$B$16,2,FALSE),VLOOKUP('②選手情報入力'!M46,'種目情報'!$E$4:$F$17,2,FALSE))))</f>
      </c>
      <c r="X38">
        <f>IF(E38="","",IF('②選手情報入力'!N46="","",'②選手情報入力'!N46))</f>
      </c>
      <c r="Y38" s="37">
        <f>IF(E38="","",IF('②選手情報入力'!M46="","",0))</f>
      </c>
      <c r="Z38">
        <f>IF(E38="","",IF('②選手情報入力'!M46="","",IF(I38=1,VLOOKUP('②選手情報入力'!M46,'種目情報'!$A$4:$C$16,3,FALSE),VLOOKUP('②選手情報入力'!M46,'種目情報'!$E$4:$G$17,3,FALSE))))</f>
      </c>
      <c r="AA38">
        <f>IF(E38="","",IF('②選手情報入力'!O46="","",IF(I38=1,'種目情報'!$J$4,'種目情報'!$J$6)))</f>
      </c>
      <c r="AB38">
        <f>IF(E38="","",IF('②選手情報入力'!O46="","",IF(I38=1,IF('②選手情報入力'!$O$5="","",'②選手情報入力'!$O$5),IF('②選手情報入力'!$O$6="","",'②選手情報入力'!$O$6))))</f>
      </c>
      <c r="AC38">
        <f>IF(E38="","",IF('②選手情報入力'!O46="","",0))</f>
      </c>
      <c r="AD38">
        <f>IF(E38="","",IF('②選手情報入力'!O46="","",2))</f>
      </c>
      <c r="AE38">
        <f>IF(E38="","",IF('②選手情報入力'!P46="","",IF(I38=1,'種目情報'!$J$5,'種目情報'!$J$7)))</f>
      </c>
      <c r="AF38">
        <f>IF(E38="","",IF('②選手情報入力'!P46="","",IF(I38=1,IF('②選手情報入力'!$P$5="","",'②選手情報入力'!$P$5),IF('②選手情報入力'!$P$6="","",'②選手情報入力'!$P$6))))</f>
      </c>
      <c r="AG38">
        <f>IF(E38="","",IF('②選手情報入力'!P46="","",0))</f>
      </c>
      <c r="AH38">
        <f>IF(E38="","",IF('②選手情報入力'!P46="","",2))</f>
      </c>
    </row>
    <row r="39" spans="1:34" ht="13.5">
      <c r="A39">
        <f>IF(E39="","",I39*1000000+'①学校情報入力'!$D$3*1000+'②選手情報入力'!A47)</f>
      </c>
      <c r="B39">
        <f>IF(E39="","",'①学校情報入力'!$D$3)</f>
      </c>
      <c r="D39">
        <f>IF('②選手情報入力'!B47="","",'②選手情報入力'!B47)</f>
      </c>
      <c r="E39">
        <f>IF('②選手情報入力'!C47="","",'②選手情報入力'!C47)</f>
      </c>
      <c r="F39">
        <f>IF(E39="","",'②選手情報入力'!D47)</f>
      </c>
      <c r="G39">
        <f>IF(E39="","",'②選手情報入力'!E47)</f>
      </c>
      <c r="H39">
        <f t="shared" si="0"/>
      </c>
      <c r="I39">
        <f>IF(E39="","",IF('②選手情報入力'!G47="男",1,2))</f>
      </c>
      <c r="J39">
        <f>IF(E39="","",IF('②選手情報入力'!H47="","",'②選手情報入力'!H47))</f>
      </c>
      <c r="L39">
        <f t="shared" si="1"/>
      </c>
      <c r="M39">
        <f t="shared" si="2"/>
      </c>
      <c r="O39">
        <f>IF(E39="","",IF('②選手情報入力'!I47="","",IF(I39=1,VLOOKUP('②選手情報入力'!I47,'種目情報'!$A$4:$B$16,2,FALSE),VLOOKUP('②選手情報入力'!I47,'種目情報'!$E$4:$F$17,2,FALSE))))</f>
      </c>
      <c r="P39">
        <f>IF(E39="","",IF('②選手情報入力'!J47="","",'②選手情報入力'!J47))</f>
      </c>
      <c r="Q39" s="37">
        <f>IF(E39="","",IF('②選手情報入力'!I47="","",0))</f>
      </c>
      <c r="R39">
        <f>IF(E39="","",IF('②選手情報入力'!I47="","",IF(I39=1,VLOOKUP('②選手情報入力'!I47,'種目情報'!$A$4:$C$16,3,FALSE),VLOOKUP('②選手情報入力'!I47,'種目情報'!$E$4:$G$17,3,FALSE))))</f>
      </c>
      <c r="S39">
        <f>IF(E39="","",IF('②選手情報入力'!K47="","",IF(I39=1,VLOOKUP('②選手情報入力'!K47,'種目情報'!$A$4:$B$16,2,FALSE),VLOOKUP('②選手情報入力'!K47,'種目情報'!$E$4:$F$17,2,FALSE))))</f>
      </c>
      <c r="T39">
        <f>IF(E39="","",IF('②選手情報入力'!L47="","",'②選手情報入力'!L47))</f>
      </c>
      <c r="U39" s="37">
        <f>IF(E39="","",IF('②選手情報入力'!K47="","",0))</f>
      </c>
      <c r="V39">
        <f>IF(E39="","",IF('②選手情報入力'!K47="","",IF(I39=1,VLOOKUP('②選手情報入力'!K47,'種目情報'!$A$4:$C$16,3,FALSE),VLOOKUP('②選手情報入力'!K47,'種目情報'!$E$4:$G$17,3,FALSE))))</f>
      </c>
      <c r="W39">
        <f>IF(E39="","",IF('②選手情報入力'!M47="","",IF(I39=1,VLOOKUP('②選手情報入力'!M47,'種目情報'!$A$4:$B$16,2,FALSE),VLOOKUP('②選手情報入力'!M47,'種目情報'!$E$4:$F$17,2,FALSE))))</f>
      </c>
      <c r="X39">
        <f>IF(E39="","",IF('②選手情報入力'!N47="","",'②選手情報入力'!N47))</f>
      </c>
      <c r="Y39" s="37">
        <f>IF(E39="","",IF('②選手情報入力'!M47="","",0))</f>
      </c>
      <c r="Z39">
        <f>IF(E39="","",IF('②選手情報入力'!M47="","",IF(I39=1,VLOOKUP('②選手情報入力'!M47,'種目情報'!$A$4:$C$16,3,FALSE),VLOOKUP('②選手情報入力'!M47,'種目情報'!$E$4:$G$17,3,FALSE))))</f>
      </c>
      <c r="AA39">
        <f>IF(E39="","",IF('②選手情報入力'!O47="","",IF(I39=1,'種目情報'!$J$4,'種目情報'!$J$6)))</f>
      </c>
      <c r="AB39">
        <f>IF(E39="","",IF('②選手情報入力'!O47="","",IF(I39=1,IF('②選手情報入力'!$O$5="","",'②選手情報入力'!$O$5),IF('②選手情報入力'!$O$6="","",'②選手情報入力'!$O$6))))</f>
      </c>
      <c r="AC39">
        <f>IF(E39="","",IF('②選手情報入力'!O47="","",0))</f>
      </c>
      <c r="AD39">
        <f>IF(E39="","",IF('②選手情報入力'!O47="","",2))</f>
      </c>
      <c r="AE39">
        <f>IF(E39="","",IF('②選手情報入力'!P47="","",IF(I39=1,'種目情報'!$J$5,'種目情報'!$J$7)))</f>
      </c>
      <c r="AF39">
        <f>IF(E39="","",IF('②選手情報入力'!P47="","",IF(I39=1,IF('②選手情報入力'!$P$5="","",'②選手情報入力'!$P$5),IF('②選手情報入力'!$P$6="","",'②選手情報入力'!$P$6))))</f>
      </c>
      <c r="AG39">
        <f>IF(E39="","",IF('②選手情報入力'!P47="","",0))</f>
      </c>
      <c r="AH39">
        <f>IF(E39="","",IF('②選手情報入力'!P47="","",2))</f>
      </c>
    </row>
    <row r="40" spans="1:34" ht="13.5">
      <c r="A40">
        <f>IF(E40="","",I40*1000000+'①学校情報入力'!$D$3*1000+'②選手情報入力'!A48)</f>
      </c>
      <c r="B40">
        <f>IF(E40="","",'①学校情報入力'!$D$3)</f>
      </c>
      <c r="D40">
        <f>IF('②選手情報入力'!B48="","",'②選手情報入力'!B48)</f>
      </c>
      <c r="E40">
        <f>IF('②選手情報入力'!C48="","",'②選手情報入力'!C48)</f>
      </c>
      <c r="F40">
        <f>IF(E40="","",'②選手情報入力'!D48)</f>
      </c>
      <c r="G40">
        <f>IF(E40="","",'②選手情報入力'!E48)</f>
      </c>
      <c r="H40">
        <f t="shared" si="0"/>
      </c>
      <c r="I40">
        <f>IF(E40="","",IF('②選手情報入力'!G48="男",1,2))</f>
      </c>
      <c r="J40">
        <f>IF(E40="","",IF('②選手情報入力'!H48="","",'②選手情報入力'!H48))</f>
      </c>
      <c r="L40">
        <f t="shared" si="1"/>
      </c>
      <c r="M40">
        <f t="shared" si="2"/>
      </c>
      <c r="O40">
        <f>IF(E40="","",IF('②選手情報入力'!I48="","",IF(I40=1,VLOOKUP('②選手情報入力'!I48,'種目情報'!$A$4:$B$16,2,FALSE),VLOOKUP('②選手情報入力'!I48,'種目情報'!$E$4:$F$17,2,FALSE))))</f>
      </c>
      <c r="P40">
        <f>IF(E40="","",IF('②選手情報入力'!J48="","",'②選手情報入力'!J48))</f>
      </c>
      <c r="Q40" s="37">
        <f>IF(E40="","",IF('②選手情報入力'!I48="","",0))</f>
      </c>
      <c r="R40">
        <f>IF(E40="","",IF('②選手情報入力'!I48="","",IF(I40=1,VLOOKUP('②選手情報入力'!I48,'種目情報'!$A$4:$C$16,3,FALSE),VLOOKUP('②選手情報入力'!I48,'種目情報'!$E$4:$G$17,3,FALSE))))</f>
      </c>
      <c r="S40">
        <f>IF(E40="","",IF('②選手情報入力'!K48="","",IF(I40=1,VLOOKUP('②選手情報入力'!K48,'種目情報'!$A$4:$B$16,2,FALSE),VLOOKUP('②選手情報入力'!K48,'種目情報'!$E$4:$F$17,2,FALSE))))</f>
      </c>
      <c r="T40">
        <f>IF(E40="","",IF('②選手情報入力'!L48="","",'②選手情報入力'!L48))</f>
      </c>
      <c r="U40" s="37">
        <f>IF(E40="","",IF('②選手情報入力'!K48="","",0))</f>
      </c>
      <c r="V40">
        <f>IF(E40="","",IF('②選手情報入力'!K48="","",IF(I40=1,VLOOKUP('②選手情報入力'!K48,'種目情報'!$A$4:$C$16,3,FALSE),VLOOKUP('②選手情報入力'!K48,'種目情報'!$E$4:$G$17,3,FALSE))))</f>
      </c>
      <c r="W40">
        <f>IF(E40="","",IF('②選手情報入力'!M48="","",IF(I40=1,VLOOKUP('②選手情報入力'!M48,'種目情報'!$A$4:$B$16,2,FALSE),VLOOKUP('②選手情報入力'!M48,'種目情報'!$E$4:$F$17,2,FALSE))))</f>
      </c>
      <c r="X40">
        <f>IF(E40="","",IF('②選手情報入力'!N48="","",'②選手情報入力'!N48))</f>
      </c>
      <c r="Y40" s="37">
        <f>IF(E40="","",IF('②選手情報入力'!M48="","",0))</f>
      </c>
      <c r="Z40">
        <f>IF(E40="","",IF('②選手情報入力'!M48="","",IF(I40=1,VLOOKUP('②選手情報入力'!M48,'種目情報'!$A$4:$C$16,3,FALSE),VLOOKUP('②選手情報入力'!M48,'種目情報'!$E$4:$G$17,3,FALSE))))</f>
      </c>
      <c r="AA40">
        <f>IF(E40="","",IF('②選手情報入力'!O48="","",IF(I40=1,'種目情報'!$J$4,'種目情報'!$J$6)))</f>
      </c>
      <c r="AB40">
        <f>IF(E40="","",IF('②選手情報入力'!O48="","",IF(I40=1,IF('②選手情報入力'!$O$5="","",'②選手情報入力'!$O$5),IF('②選手情報入力'!$O$6="","",'②選手情報入力'!$O$6))))</f>
      </c>
      <c r="AC40">
        <f>IF(E40="","",IF('②選手情報入力'!O48="","",0))</f>
      </c>
      <c r="AD40">
        <f>IF(E40="","",IF('②選手情報入力'!O48="","",2))</f>
      </c>
      <c r="AE40">
        <f>IF(E40="","",IF('②選手情報入力'!P48="","",IF(I40=1,'種目情報'!$J$5,'種目情報'!$J$7)))</f>
      </c>
      <c r="AF40">
        <f>IF(E40="","",IF('②選手情報入力'!P48="","",IF(I40=1,IF('②選手情報入力'!$P$5="","",'②選手情報入力'!$P$5),IF('②選手情報入力'!$P$6="","",'②選手情報入力'!$P$6))))</f>
      </c>
      <c r="AG40">
        <f>IF(E40="","",IF('②選手情報入力'!P48="","",0))</f>
      </c>
      <c r="AH40">
        <f>IF(E40="","",IF('②選手情報入力'!P48="","",2))</f>
      </c>
    </row>
    <row r="41" spans="1:34" ht="13.5">
      <c r="A41">
        <f>IF(E41="","",I41*1000000+'①学校情報入力'!$D$3*1000+'②選手情報入力'!A49)</f>
      </c>
      <c r="B41">
        <f>IF(E41="","",'①学校情報入力'!$D$3)</f>
      </c>
      <c r="D41">
        <f>IF('②選手情報入力'!B49="","",'②選手情報入力'!B49)</f>
      </c>
      <c r="E41">
        <f>IF('②選手情報入力'!C49="","",'②選手情報入力'!C49)</f>
      </c>
      <c r="F41">
        <f>IF(E41="","",'②選手情報入力'!D49)</f>
      </c>
      <c r="G41">
        <f>IF(E41="","",'②選手情報入力'!E49)</f>
      </c>
      <c r="H41">
        <f t="shared" si="0"/>
      </c>
      <c r="I41">
        <f>IF(E41="","",IF('②選手情報入力'!G49="男",1,2))</f>
      </c>
      <c r="J41">
        <f>IF(E41="","",IF('②選手情報入力'!H49="","",'②選手情報入力'!H49))</f>
      </c>
      <c r="L41">
        <f t="shared" si="1"/>
      </c>
      <c r="M41">
        <f t="shared" si="2"/>
      </c>
      <c r="O41">
        <f>IF(E41="","",IF('②選手情報入力'!I49="","",IF(I41=1,VLOOKUP('②選手情報入力'!I49,'種目情報'!$A$4:$B$16,2,FALSE),VLOOKUP('②選手情報入力'!I49,'種目情報'!$E$4:$F$17,2,FALSE))))</f>
      </c>
      <c r="P41">
        <f>IF(E41="","",IF('②選手情報入力'!J49="","",'②選手情報入力'!J49))</f>
      </c>
      <c r="Q41" s="37">
        <f>IF(E41="","",IF('②選手情報入力'!I49="","",0))</f>
      </c>
      <c r="R41">
        <f>IF(E41="","",IF('②選手情報入力'!I49="","",IF(I41=1,VLOOKUP('②選手情報入力'!I49,'種目情報'!$A$4:$C$16,3,FALSE),VLOOKUP('②選手情報入力'!I49,'種目情報'!$E$4:$G$17,3,FALSE))))</f>
      </c>
      <c r="S41">
        <f>IF(E41="","",IF('②選手情報入力'!K49="","",IF(I41=1,VLOOKUP('②選手情報入力'!K49,'種目情報'!$A$4:$B$16,2,FALSE),VLOOKUP('②選手情報入力'!K49,'種目情報'!$E$4:$F$17,2,FALSE))))</f>
      </c>
      <c r="T41">
        <f>IF(E41="","",IF('②選手情報入力'!L49="","",'②選手情報入力'!L49))</f>
      </c>
      <c r="U41" s="37">
        <f>IF(E41="","",IF('②選手情報入力'!K49="","",0))</f>
      </c>
      <c r="V41">
        <f>IF(E41="","",IF('②選手情報入力'!K49="","",IF(I41=1,VLOOKUP('②選手情報入力'!K49,'種目情報'!$A$4:$C$16,3,FALSE),VLOOKUP('②選手情報入力'!K49,'種目情報'!$E$4:$G$17,3,FALSE))))</f>
      </c>
      <c r="W41">
        <f>IF(E41="","",IF('②選手情報入力'!M49="","",IF(I41=1,VLOOKUP('②選手情報入力'!M49,'種目情報'!$A$4:$B$16,2,FALSE),VLOOKUP('②選手情報入力'!M49,'種目情報'!$E$4:$F$17,2,FALSE))))</f>
      </c>
      <c r="X41">
        <f>IF(E41="","",IF('②選手情報入力'!N49="","",'②選手情報入力'!N49))</f>
      </c>
      <c r="Y41" s="37">
        <f>IF(E41="","",IF('②選手情報入力'!M49="","",0))</f>
      </c>
      <c r="Z41">
        <f>IF(E41="","",IF('②選手情報入力'!M49="","",IF(I41=1,VLOOKUP('②選手情報入力'!M49,'種目情報'!$A$4:$C$16,3,FALSE),VLOOKUP('②選手情報入力'!M49,'種目情報'!$E$4:$G$17,3,FALSE))))</f>
      </c>
      <c r="AA41">
        <f>IF(E41="","",IF('②選手情報入力'!O49="","",IF(I41=1,'種目情報'!$J$4,'種目情報'!$J$6)))</f>
      </c>
      <c r="AB41">
        <f>IF(E41="","",IF('②選手情報入力'!O49="","",IF(I41=1,IF('②選手情報入力'!$O$5="","",'②選手情報入力'!$O$5),IF('②選手情報入力'!$O$6="","",'②選手情報入力'!$O$6))))</f>
      </c>
      <c r="AC41">
        <f>IF(E41="","",IF('②選手情報入力'!O49="","",0))</f>
      </c>
      <c r="AD41">
        <f>IF(E41="","",IF('②選手情報入力'!O49="","",2))</f>
      </c>
      <c r="AE41">
        <f>IF(E41="","",IF('②選手情報入力'!P49="","",IF(I41=1,'種目情報'!$J$5,'種目情報'!$J$7)))</f>
      </c>
      <c r="AF41">
        <f>IF(E41="","",IF('②選手情報入力'!P49="","",IF(I41=1,IF('②選手情報入力'!$P$5="","",'②選手情報入力'!$P$5),IF('②選手情報入力'!$P$6="","",'②選手情報入力'!$P$6))))</f>
      </c>
      <c r="AG41">
        <f>IF(E41="","",IF('②選手情報入力'!P49="","",0))</f>
      </c>
      <c r="AH41">
        <f>IF(E41="","",IF('②選手情報入力'!P49="","",2))</f>
      </c>
    </row>
    <row r="42" spans="1:34" ht="13.5">
      <c r="A42">
        <f>IF(E42="","",I42*1000000+'①学校情報入力'!$D$3*1000+'②選手情報入力'!A50)</f>
      </c>
      <c r="B42">
        <f>IF(E42="","",'①学校情報入力'!$D$3)</f>
      </c>
      <c r="D42">
        <f>IF('②選手情報入力'!B50="","",'②選手情報入力'!B50)</f>
      </c>
      <c r="E42">
        <f>IF('②選手情報入力'!C50="","",'②選手情報入力'!C50)</f>
      </c>
      <c r="F42">
        <f>IF(E42="","",'②選手情報入力'!D50)</f>
      </c>
      <c r="G42">
        <f>IF(E42="","",'②選手情報入力'!E50)</f>
      </c>
      <c r="H42">
        <f t="shared" si="0"/>
      </c>
      <c r="I42">
        <f>IF(E42="","",IF('②選手情報入力'!G50="男",1,2))</f>
      </c>
      <c r="J42">
        <f>IF(E42="","",IF('②選手情報入力'!H50="","",'②選手情報入力'!H50))</f>
      </c>
      <c r="L42">
        <f t="shared" si="1"/>
      </c>
      <c r="M42">
        <f t="shared" si="2"/>
      </c>
      <c r="O42">
        <f>IF(E42="","",IF('②選手情報入力'!I50="","",IF(I42=1,VLOOKUP('②選手情報入力'!I50,'種目情報'!$A$4:$B$16,2,FALSE),VLOOKUP('②選手情報入力'!I50,'種目情報'!$E$4:$F$17,2,FALSE))))</f>
      </c>
      <c r="P42">
        <f>IF(E42="","",IF('②選手情報入力'!J50="","",'②選手情報入力'!J50))</f>
      </c>
      <c r="Q42" s="37">
        <f>IF(E42="","",IF('②選手情報入力'!I50="","",0))</f>
      </c>
      <c r="R42">
        <f>IF(E42="","",IF('②選手情報入力'!I50="","",IF(I42=1,VLOOKUP('②選手情報入力'!I50,'種目情報'!$A$4:$C$16,3,FALSE),VLOOKUP('②選手情報入力'!I50,'種目情報'!$E$4:$G$17,3,FALSE))))</f>
      </c>
      <c r="S42">
        <f>IF(E42="","",IF('②選手情報入力'!K50="","",IF(I42=1,VLOOKUP('②選手情報入力'!K50,'種目情報'!$A$4:$B$16,2,FALSE),VLOOKUP('②選手情報入力'!K50,'種目情報'!$E$4:$F$17,2,FALSE))))</f>
      </c>
      <c r="T42">
        <f>IF(E42="","",IF('②選手情報入力'!L50="","",'②選手情報入力'!L50))</f>
      </c>
      <c r="U42" s="37">
        <f>IF(E42="","",IF('②選手情報入力'!K50="","",0))</f>
      </c>
      <c r="V42">
        <f>IF(E42="","",IF('②選手情報入力'!K50="","",IF(I42=1,VLOOKUP('②選手情報入力'!K50,'種目情報'!$A$4:$C$16,3,FALSE),VLOOKUP('②選手情報入力'!K50,'種目情報'!$E$4:$G$17,3,FALSE))))</f>
      </c>
      <c r="W42">
        <f>IF(E42="","",IF('②選手情報入力'!M50="","",IF(I42=1,VLOOKUP('②選手情報入力'!M50,'種目情報'!$A$4:$B$16,2,FALSE),VLOOKUP('②選手情報入力'!M50,'種目情報'!$E$4:$F$17,2,FALSE))))</f>
      </c>
      <c r="X42">
        <f>IF(E42="","",IF('②選手情報入力'!N50="","",'②選手情報入力'!N50))</f>
      </c>
      <c r="Y42" s="37">
        <f>IF(E42="","",IF('②選手情報入力'!M50="","",0))</f>
      </c>
      <c r="Z42">
        <f>IF(E42="","",IF('②選手情報入力'!M50="","",IF(I42=1,VLOOKUP('②選手情報入力'!M50,'種目情報'!$A$4:$C$16,3,FALSE),VLOOKUP('②選手情報入力'!M50,'種目情報'!$E$4:$G$17,3,FALSE))))</f>
      </c>
      <c r="AA42">
        <f>IF(E42="","",IF('②選手情報入力'!O50="","",IF(I42=1,'種目情報'!$J$4,'種目情報'!$J$6)))</f>
      </c>
      <c r="AB42">
        <f>IF(E42="","",IF('②選手情報入力'!O50="","",IF(I42=1,IF('②選手情報入力'!$O$5="","",'②選手情報入力'!$O$5),IF('②選手情報入力'!$O$6="","",'②選手情報入力'!$O$6))))</f>
      </c>
      <c r="AC42">
        <f>IF(E42="","",IF('②選手情報入力'!O50="","",0))</f>
      </c>
      <c r="AD42">
        <f>IF(E42="","",IF('②選手情報入力'!O50="","",2))</f>
      </c>
      <c r="AE42">
        <f>IF(E42="","",IF('②選手情報入力'!P50="","",IF(I42=1,'種目情報'!$J$5,'種目情報'!$J$7)))</f>
      </c>
      <c r="AF42">
        <f>IF(E42="","",IF('②選手情報入力'!P50="","",IF(I42=1,IF('②選手情報入力'!$P$5="","",'②選手情報入力'!$P$5),IF('②選手情報入力'!$P$6="","",'②選手情報入力'!$P$6))))</f>
      </c>
      <c r="AG42">
        <f>IF(E42="","",IF('②選手情報入力'!P50="","",0))</f>
      </c>
      <c r="AH42">
        <f>IF(E42="","",IF('②選手情報入力'!P50="","",2))</f>
      </c>
    </row>
    <row r="43" spans="1:34" ht="13.5">
      <c r="A43">
        <f>IF(E43="","",I43*1000000+'①学校情報入力'!$D$3*1000+'②選手情報入力'!A51)</f>
      </c>
      <c r="B43">
        <f>IF(E43="","",'①学校情報入力'!$D$3)</f>
      </c>
      <c r="D43">
        <f>IF('②選手情報入力'!B51="","",'②選手情報入力'!B51)</f>
      </c>
      <c r="E43">
        <f>IF('②選手情報入力'!C51="","",'②選手情報入力'!C51)</f>
      </c>
      <c r="F43">
        <f>IF(E43="","",'②選手情報入力'!D51)</f>
      </c>
      <c r="G43">
        <f>IF(E43="","",'②選手情報入力'!E51)</f>
      </c>
      <c r="H43">
        <f t="shared" si="0"/>
      </c>
      <c r="I43">
        <f>IF(E43="","",IF('②選手情報入力'!G51="男",1,2))</f>
      </c>
      <c r="J43">
        <f>IF(E43="","",IF('②選手情報入力'!H51="","",'②選手情報入力'!H51))</f>
      </c>
      <c r="L43">
        <f t="shared" si="1"/>
      </c>
      <c r="M43">
        <f t="shared" si="2"/>
      </c>
      <c r="O43">
        <f>IF(E43="","",IF('②選手情報入力'!I51="","",IF(I43=1,VLOOKUP('②選手情報入力'!I51,'種目情報'!$A$4:$B$16,2,FALSE),VLOOKUP('②選手情報入力'!I51,'種目情報'!$E$4:$F$17,2,FALSE))))</f>
      </c>
      <c r="P43">
        <f>IF(E43="","",IF('②選手情報入力'!J51="","",'②選手情報入力'!J51))</f>
      </c>
      <c r="Q43" s="37">
        <f>IF(E43="","",IF('②選手情報入力'!I51="","",0))</f>
      </c>
      <c r="R43">
        <f>IF(E43="","",IF('②選手情報入力'!I51="","",IF(I43=1,VLOOKUP('②選手情報入力'!I51,'種目情報'!$A$4:$C$16,3,FALSE),VLOOKUP('②選手情報入力'!I51,'種目情報'!$E$4:$G$17,3,FALSE))))</f>
      </c>
      <c r="S43">
        <f>IF(E43="","",IF('②選手情報入力'!K51="","",IF(I43=1,VLOOKUP('②選手情報入力'!K51,'種目情報'!$A$4:$B$16,2,FALSE),VLOOKUP('②選手情報入力'!K51,'種目情報'!$E$4:$F$17,2,FALSE))))</f>
      </c>
      <c r="T43">
        <f>IF(E43="","",IF('②選手情報入力'!L51="","",'②選手情報入力'!L51))</f>
      </c>
      <c r="U43" s="37">
        <f>IF(E43="","",IF('②選手情報入力'!K51="","",0))</f>
      </c>
      <c r="V43">
        <f>IF(E43="","",IF('②選手情報入力'!K51="","",IF(I43=1,VLOOKUP('②選手情報入力'!K51,'種目情報'!$A$4:$C$16,3,FALSE),VLOOKUP('②選手情報入力'!K51,'種目情報'!$E$4:$G$17,3,FALSE))))</f>
      </c>
      <c r="W43">
        <f>IF(E43="","",IF('②選手情報入力'!M51="","",IF(I43=1,VLOOKUP('②選手情報入力'!M51,'種目情報'!$A$4:$B$16,2,FALSE),VLOOKUP('②選手情報入力'!M51,'種目情報'!$E$4:$F$17,2,FALSE))))</f>
      </c>
      <c r="X43">
        <f>IF(E43="","",IF('②選手情報入力'!N51="","",'②選手情報入力'!N51))</f>
      </c>
      <c r="Y43" s="37">
        <f>IF(E43="","",IF('②選手情報入力'!M51="","",0))</f>
      </c>
      <c r="Z43">
        <f>IF(E43="","",IF('②選手情報入力'!M51="","",IF(I43=1,VLOOKUP('②選手情報入力'!M51,'種目情報'!$A$4:$C$16,3,FALSE),VLOOKUP('②選手情報入力'!M51,'種目情報'!$E$4:$G$17,3,FALSE))))</f>
      </c>
      <c r="AA43">
        <f>IF(E43="","",IF('②選手情報入力'!O51="","",IF(I43=1,'種目情報'!$J$4,'種目情報'!$J$6)))</f>
      </c>
      <c r="AB43">
        <f>IF(E43="","",IF('②選手情報入力'!O51="","",IF(I43=1,IF('②選手情報入力'!$O$5="","",'②選手情報入力'!$O$5),IF('②選手情報入力'!$O$6="","",'②選手情報入力'!$O$6))))</f>
      </c>
      <c r="AC43">
        <f>IF(E43="","",IF('②選手情報入力'!O51="","",0))</f>
      </c>
      <c r="AD43">
        <f>IF(E43="","",IF('②選手情報入力'!O51="","",2))</f>
      </c>
      <c r="AE43">
        <f>IF(E43="","",IF('②選手情報入力'!P51="","",IF(I43=1,'種目情報'!$J$5,'種目情報'!$J$7)))</f>
      </c>
      <c r="AF43">
        <f>IF(E43="","",IF('②選手情報入力'!P51="","",IF(I43=1,IF('②選手情報入力'!$P$5="","",'②選手情報入力'!$P$5),IF('②選手情報入力'!$P$6="","",'②選手情報入力'!$P$6))))</f>
      </c>
      <c r="AG43">
        <f>IF(E43="","",IF('②選手情報入力'!P51="","",0))</f>
      </c>
      <c r="AH43">
        <f>IF(E43="","",IF('②選手情報入力'!P51="","",2))</f>
      </c>
    </row>
    <row r="44" spans="1:34" ht="13.5">
      <c r="A44">
        <f>IF(E44="","",I44*1000000+'①学校情報入力'!$D$3*1000+'②選手情報入力'!A52)</f>
      </c>
      <c r="B44">
        <f>IF(E44="","",'①学校情報入力'!$D$3)</f>
      </c>
      <c r="D44">
        <f>IF('②選手情報入力'!B52="","",'②選手情報入力'!B52)</f>
      </c>
      <c r="E44">
        <f>IF('②選手情報入力'!C52="","",'②選手情報入力'!C52)</f>
      </c>
      <c r="F44">
        <f>IF(E44="","",'②選手情報入力'!D52)</f>
      </c>
      <c r="G44">
        <f>IF(E44="","",'②選手情報入力'!E52)</f>
      </c>
      <c r="H44">
        <f t="shared" si="0"/>
      </c>
      <c r="I44">
        <f>IF(E44="","",IF('②選手情報入力'!G52="男",1,2))</f>
      </c>
      <c r="J44">
        <f>IF(E44="","",IF('②選手情報入力'!H52="","",'②選手情報入力'!H52))</f>
      </c>
      <c r="L44">
        <f t="shared" si="1"/>
      </c>
      <c r="M44">
        <f t="shared" si="2"/>
      </c>
      <c r="O44">
        <f>IF(E44="","",IF('②選手情報入力'!I52="","",IF(I44=1,VLOOKUP('②選手情報入力'!I52,'種目情報'!$A$4:$B$16,2,FALSE),VLOOKUP('②選手情報入力'!I52,'種目情報'!$E$4:$F$17,2,FALSE))))</f>
      </c>
      <c r="P44">
        <f>IF(E44="","",IF('②選手情報入力'!J52="","",'②選手情報入力'!J52))</f>
      </c>
      <c r="Q44" s="37">
        <f>IF(E44="","",IF('②選手情報入力'!I52="","",0))</f>
      </c>
      <c r="R44">
        <f>IF(E44="","",IF('②選手情報入力'!I52="","",IF(I44=1,VLOOKUP('②選手情報入力'!I52,'種目情報'!$A$4:$C$16,3,FALSE),VLOOKUP('②選手情報入力'!I52,'種目情報'!$E$4:$G$17,3,FALSE))))</f>
      </c>
      <c r="S44">
        <f>IF(E44="","",IF('②選手情報入力'!K52="","",IF(I44=1,VLOOKUP('②選手情報入力'!K52,'種目情報'!$A$4:$B$16,2,FALSE),VLOOKUP('②選手情報入力'!K52,'種目情報'!$E$4:$F$17,2,FALSE))))</f>
      </c>
      <c r="T44">
        <f>IF(E44="","",IF('②選手情報入力'!L52="","",'②選手情報入力'!L52))</f>
      </c>
      <c r="U44" s="37">
        <f>IF(E44="","",IF('②選手情報入力'!K52="","",0))</f>
      </c>
      <c r="V44">
        <f>IF(E44="","",IF('②選手情報入力'!K52="","",IF(I44=1,VLOOKUP('②選手情報入力'!K52,'種目情報'!$A$4:$C$16,3,FALSE),VLOOKUP('②選手情報入力'!K52,'種目情報'!$E$4:$G$17,3,FALSE))))</f>
      </c>
      <c r="W44">
        <f>IF(E44="","",IF('②選手情報入力'!M52="","",IF(I44=1,VLOOKUP('②選手情報入力'!M52,'種目情報'!$A$4:$B$16,2,FALSE),VLOOKUP('②選手情報入力'!M52,'種目情報'!$E$4:$F$17,2,FALSE))))</f>
      </c>
      <c r="X44">
        <f>IF(E44="","",IF('②選手情報入力'!N52="","",'②選手情報入力'!N52))</f>
      </c>
      <c r="Y44" s="37">
        <f>IF(E44="","",IF('②選手情報入力'!M52="","",0))</f>
      </c>
      <c r="Z44">
        <f>IF(E44="","",IF('②選手情報入力'!M52="","",IF(I44=1,VLOOKUP('②選手情報入力'!M52,'種目情報'!$A$4:$C$16,3,FALSE),VLOOKUP('②選手情報入力'!M52,'種目情報'!$E$4:$G$17,3,FALSE))))</f>
      </c>
      <c r="AA44">
        <f>IF(E44="","",IF('②選手情報入力'!O52="","",IF(I44=1,'種目情報'!$J$4,'種目情報'!$J$6)))</f>
      </c>
      <c r="AB44">
        <f>IF(E44="","",IF('②選手情報入力'!O52="","",IF(I44=1,IF('②選手情報入力'!$O$5="","",'②選手情報入力'!$O$5),IF('②選手情報入力'!$O$6="","",'②選手情報入力'!$O$6))))</f>
      </c>
      <c r="AC44">
        <f>IF(E44="","",IF('②選手情報入力'!O52="","",0))</f>
      </c>
      <c r="AD44">
        <f>IF(E44="","",IF('②選手情報入力'!O52="","",2))</f>
      </c>
      <c r="AE44">
        <f>IF(E44="","",IF('②選手情報入力'!P52="","",IF(I44=1,'種目情報'!$J$5,'種目情報'!$J$7)))</f>
      </c>
      <c r="AF44">
        <f>IF(E44="","",IF('②選手情報入力'!P52="","",IF(I44=1,IF('②選手情報入力'!$P$5="","",'②選手情報入力'!$P$5),IF('②選手情報入力'!$P$6="","",'②選手情報入力'!$P$6))))</f>
      </c>
      <c r="AG44">
        <f>IF(E44="","",IF('②選手情報入力'!P52="","",0))</f>
      </c>
      <c r="AH44">
        <f>IF(E44="","",IF('②選手情報入力'!P52="","",2))</f>
      </c>
    </row>
    <row r="45" spans="1:34" ht="13.5">
      <c r="A45">
        <f>IF(E45="","",I45*1000000+'①学校情報入力'!$D$3*1000+'②選手情報入力'!A53)</f>
      </c>
      <c r="B45">
        <f>IF(E45="","",'①学校情報入力'!$D$3)</f>
      </c>
      <c r="D45">
        <f>IF('②選手情報入力'!B53="","",'②選手情報入力'!B53)</f>
      </c>
      <c r="E45">
        <f>IF('②選手情報入力'!C53="","",'②選手情報入力'!C53)</f>
      </c>
      <c r="F45">
        <f>IF(E45="","",'②選手情報入力'!D53)</f>
      </c>
      <c r="G45">
        <f>IF(E45="","",'②選手情報入力'!E53)</f>
      </c>
      <c r="H45">
        <f t="shared" si="0"/>
      </c>
      <c r="I45">
        <f>IF(E45="","",IF('②選手情報入力'!G53="男",1,2))</f>
      </c>
      <c r="J45">
        <f>IF(E45="","",IF('②選手情報入力'!H53="","",'②選手情報入力'!H53))</f>
      </c>
      <c r="L45">
        <f t="shared" si="1"/>
      </c>
      <c r="M45">
        <f t="shared" si="2"/>
      </c>
      <c r="O45">
        <f>IF(E45="","",IF('②選手情報入力'!I53="","",IF(I45=1,VLOOKUP('②選手情報入力'!I53,'種目情報'!$A$4:$B$16,2,FALSE),VLOOKUP('②選手情報入力'!I53,'種目情報'!$E$4:$F$17,2,FALSE))))</f>
      </c>
      <c r="P45">
        <f>IF(E45="","",IF('②選手情報入力'!J53="","",'②選手情報入力'!J53))</f>
      </c>
      <c r="Q45" s="37">
        <f>IF(E45="","",IF('②選手情報入力'!I53="","",0))</f>
      </c>
      <c r="R45">
        <f>IF(E45="","",IF('②選手情報入力'!I53="","",IF(I45=1,VLOOKUP('②選手情報入力'!I53,'種目情報'!$A$4:$C$16,3,FALSE),VLOOKUP('②選手情報入力'!I53,'種目情報'!$E$4:$G$17,3,FALSE))))</f>
      </c>
      <c r="S45">
        <f>IF(E45="","",IF('②選手情報入力'!K53="","",IF(I45=1,VLOOKUP('②選手情報入力'!K53,'種目情報'!$A$4:$B$16,2,FALSE),VLOOKUP('②選手情報入力'!K53,'種目情報'!$E$4:$F$17,2,FALSE))))</f>
      </c>
      <c r="T45">
        <f>IF(E45="","",IF('②選手情報入力'!L53="","",'②選手情報入力'!L53))</f>
      </c>
      <c r="U45" s="37">
        <f>IF(E45="","",IF('②選手情報入力'!K53="","",0))</f>
      </c>
      <c r="V45">
        <f>IF(E45="","",IF('②選手情報入力'!K53="","",IF(I45=1,VLOOKUP('②選手情報入力'!K53,'種目情報'!$A$4:$C$16,3,FALSE),VLOOKUP('②選手情報入力'!K53,'種目情報'!$E$4:$G$17,3,FALSE))))</f>
      </c>
      <c r="W45">
        <f>IF(E45="","",IF('②選手情報入力'!M53="","",IF(I45=1,VLOOKUP('②選手情報入力'!M53,'種目情報'!$A$4:$B$16,2,FALSE),VLOOKUP('②選手情報入力'!M53,'種目情報'!$E$4:$F$17,2,FALSE))))</f>
      </c>
      <c r="X45">
        <f>IF(E45="","",IF('②選手情報入力'!N53="","",'②選手情報入力'!N53))</f>
      </c>
      <c r="Y45" s="37">
        <f>IF(E45="","",IF('②選手情報入力'!M53="","",0))</f>
      </c>
      <c r="Z45">
        <f>IF(E45="","",IF('②選手情報入力'!M53="","",IF(I45=1,VLOOKUP('②選手情報入力'!M53,'種目情報'!$A$4:$C$16,3,FALSE),VLOOKUP('②選手情報入力'!M53,'種目情報'!$E$4:$G$17,3,FALSE))))</f>
      </c>
      <c r="AA45">
        <f>IF(E45="","",IF('②選手情報入力'!O53="","",IF(I45=1,'種目情報'!$J$4,'種目情報'!$J$6)))</f>
      </c>
      <c r="AB45">
        <f>IF(E45="","",IF('②選手情報入力'!O53="","",IF(I45=1,IF('②選手情報入力'!$O$5="","",'②選手情報入力'!$O$5),IF('②選手情報入力'!$O$6="","",'②選手情報入力'!$O$6))))</f>
      </c>
      <c r="AC45">
        <f>IF(E45="","",IF('②選手情報入力'!O53="","",0))</f>
      </c>
      <c r="AD45">
        <f>IF(E45="","",IF('②選手情報入力'!O53="","",2))</f>
      </c>
      <c r="AE45">
        <f>IF(E45="","",IF('②選手情報入力'!P53="","",IF(I45=1,'種目情報'!$J$5,'種目情報'!$J$7)))</f>
      </c>
      <c r="AF45">
        <f>IF(E45="","",IF('②選手情報入力'!P53="","",IF(I45=1,IF('②選手情報入力'!$P$5="","",'②選手情報入力'!$P$5),IF('②選手情報入力'!$P$6="","",'②選手情報入力'!$P$6))))</f>
      </c>
      <c r="AG45">
        <f>IF(E45="","",IF('②選手情報入力'!P53="","",0))</f>
      </c>
      <c r="AH45">
        <f>IF(E45="","",IF('②選手情報入力'!P53="","",2))</f>
      </c>
    </row>
    <row r="46" spans="1:34" ht="13.5">
      <c r="A46">
        <f>IF(E46="","",I46*1000000+'①学校情報入力'!$D$3*1000+'②選手情報入力'!A54)</f>
      </c>
      <c r="B46">
        <f>IF(E46="","",'①学校情報入力'!$D$3)</f>
      </c>
      <c r="D46">
        <f>IF('②選手情報入力'!B54="","",'②選手情報入力'!B54)</f>
      </c>
      <c r="E46">
        <f>IF('②選手情報入力'!C54="","",'②選手情報入力'!C54)</f>
      </c>
      <c r="F46">
        <f>IF(E46="","",'②選手情報入力'!D54)</f>
      </c>
      <c r="G46">
        <f>IF(E46="","",'②選手情報入力'!E54)</f>
      </c>
      <c r="H46">
        <f t="shared" si="0"/>
      </c>
      <c r="I46">
        <f>IF(E46="","",IF('②選手情報入力'!G54="男",1,2))</f>
      </c>
      <c r="J46">
        <f>IF(E46="","",IF('②選手情報入力'!H54="","",'②選手情報入力'!H54))</f>
      </c>
      <c r="L46">
        <f t="shared" si="1"/>
      </c>
      <c r="M46">
        <f t="shared" si="2"/>
      </c>
      <c r="O46">
        <f>IF(E46="","",IF('②選手情報入力'!I54="","",IF(I46=1,VLOOKUP('②選手情報入力'!I54,'種目情報'!$A$4:$B$16,2,FALSE),VLOOKUP('②選手情報入力'!I54,'種目情報'!$E$4:$F$17,2,FALSE))))</f>
      </c>
      <c r="P46">
        <f>IF(E46="","",IF('②選手情報入力'!J54="","",'②選手情報入力'!J54))</f>
      </c>
      <c r="Q46" s="37">
        <f>IF(E46="","",IF('②選手情報入力'!I54="","",0))</f>
      </c>
      <c r="R46">
        <f>IF(E46="","",IF('②選手情報入力'!I54="","",IF(I46=1,VLOOKUP('②選手情報入力'!I54,'種目情報'!$A$4:$C$16,3,FALSE),VLOOKUP('②選手情報入力'!I54,'種目情報'!$E$4:$G$17,3,FALSE))))</f>
      </c>
      <c r="S46">
        <f>IF(E46="","",IF('②選手情報入力'!K54="","",IF(I46=1,VLOOKUP('②選手情報入力'!K54,'種目情報'!$A$4:$B$16,2,FALSE),VLOOKUP('②選手情報入力'!K54,'種目情報'!$E$4:$F$17,2,FALSE))))</f>
      </c>
      <c r="T46">
        <f>IF(E46="","",IF('②選手情報入力'!L54="","",'②選手情報入力'!L54))</f>
      </c>
      <c r="U46" s="37">
        <f>IF(E46="","",IF('②選手情報入力'!K54="","",0))</f>
      </c>
      <c r="V46">
        <f>IF(E46="","",IF('②選手情報入力'!K54="","",IF(I46=1,VLOOKUP('②選手情報入力'!K54,'種目情報'!$A$4:$C$16,3,FALSE),VLOOKUP('②選手情報入力'!K54,'種目情報'!$E$4:$G$17,3,FALSE))))</f>
      </c>
      <c r="W46">
        <f>IF(E46="","",IF('②選手情報入力'!M54="","",IF(I46=1,VLOOKUP('②選手情報入力'!M54,'種目情報'!$A$4:$B$16,2,FALSE),VLOOKUP('②選手情報入力'!M54,'種目情報'!$E$4:$F$17,2,FALSE))))</f>
      </c>
      <c r="X46">
        <f>IF(E46="","",IF('②選手情報入力'!N54="","",'②選手情報入力'!N54))</f>
      </c>
      <c r="Y46" s="37">
        <f>IF(E46="","",IF('②選手情報入力'!M54="","",0))</f>
      </c>
      <c r="Z46">
        <f>IF(E46="","",IF('②選手情報入力'!M54="","",IF(I46=1,VLOOKUP('②選手情報入力'!M54,'種目情報'!$A$4:$C$16,3,FALSE),VLOOKUP('②選手情報入力'!M54,'種目情報'!$E$4:$G$17,3,FALSE))))</f>
      </c>
      <c r="AA46">
        <f>IF(E46="","",IF('②選手情報入力'!O54="","",IF(I46=1,'種目情報'!$J$4,'種目情報'!$J$6)))</f>
      </c>
      <c r="AB46">
        <f>IF(E46="","",IF('②選手情報入力'!O54="","",IF(I46=1,IF('②選手情報入力'!$O$5="","",'②選手情報入力'!$O$5),IF('②選手情報入力'!$O$6="","",'②選手情報入力'!$O$6))))</f>
      </c>
      <c r="AC46">
        <f>IF(E46="","",IF('②選手情報入力'!O54="","",0))</f>
      </c>
      <c r="AD46">
        <f>IF(E46="","",IF('②選手情報入力'!O54="","",2))</f>
      </c>
      <c r="AE46">
        <f>IF(E46="","",IF('②選手情報入力'!P54="","",IF(I46=1,'種目情報'!$J$5,'種目情報'!$J$7)))</f>
      </c>
      <c r="AF46">
        <f>IF(E46="","",IF('②選手情報入力'!P54="","",IF(I46=1,IF('②選手情報入力'!$P$5="","",'②選手情報入力'!$P$5),IF('②選手情報入力'!$P$6="","",'②選手情報入力'!$P$6))))</f>
      </c>
      <c r="AG46">
        <f>IF(E46="","",IF('②選手情報入力'!P54="","",0))</f>
      </c>
      <c r="AH46">
        <f>IF(E46="","",IF('②選手情報入力'!P54="","",2))</f>
      </c>
    </row>
    <row r="47" spans="1:34" ht="13.5">
      <c r="A47">
        <f>IF(E47="","",I47*1000000+'①学校情報入力'!$D$3*1000+'②選手情報入力'!A55)</f>
      </c>
      <c r="B47">
        <f>IF(E47="","",'①学校情報入力'!$D$3)</f>
      </c>
      <c r="D47">
        <f>IF('②選手情報入力'!B55="","",'②選手情報入力'!B55)</f>
      </c>
      <c r="E47">
        <f>IF('②選手情報入力'!C55="","",'②選手情報入力'!C55)</f>
      </c>
      <c r="F47">
        <f>IF(E47="","",'②選手情報入力'!D55)</f>
      </c>
      <c r="G47">
        <f>IF(E47="","",'②選手情報入力'!E55)</f>
      </c>
      <c r="H47">
        <f t="shared" si="0"/>
      </c>
      <c r="I47">
        <f>IF(E47="","",IF('②選手情報入力'!G55="男",1,2))</f>
      </c>
      <c r="J47">
        <f>IF(E47="","",IF('②選手情報入力'!H55="","",'②選手情報入力'!H55))</f>
      </c>
      <c r="L47">
        <f t="shared" si="1"/>
      </c>
      <c r="M47">
        <f t="shared" si="2"/>
      </c>
      <c r="O47">
        <f>IF(E47="","",IF('②選手情報入力'!I55="","",IF(I47=1,VLOOKUP('②選手情報入力'!I55,'種目情報'!$A$4:$B$16,2,FALSE),VLOOKUP('②選手情報入力'!I55,'種目情報'!$E$4:$F$17,2,FALSE))))</f>
      </c>
      <c r="P47">
        <f>IF(E47="","",IF('②選手情報入力'!J55="","",'②選手情報入力'!J55))</f>
      </c>
      <c r="Q47" s="37">
        <f>IF(E47="","",IF('②選手情報入力'!I55="","",0))</f>
      </c>
      <c r="R47">
        <f>IF(E47="","",IF('②選手情報入力'!I55="","",IF(I47=1,VLOOKUP('②選手情報入力'!I55,'種目情報'!$A$4:$C$16,3,FALSE),VLOOKUP('②選手情報入力'!I55,'種目情報'!$E$4:$G$17,3,FALSE))))</f>
      </c>
      <c r="S47">
        <f>IF(E47="","",IF('②選手情報入力'!K55="","",IF(I47=1,VLOOKUP('②選手情報入力'!K55,'種目情報'!$A$4:$B$16,2,FALSE),VLOOKUP('②選手情報入力'!K55,'種目情報'!$E$4:$F$17,2,FALSE))))</f>
      </c>
      <c r="T47">
        <f>IF(E47="","",IF('②選手情報入力'!L55="","",'②選手情報入力'!L55))</f>
      </c>
      <c r="U47" s="37">
        <f>IF(E47="","",IF('②選手情報入力'!K55="","",0))</f>
      </c>
      <c r="V47">
        <f>IF(E47="","",IF('②選手情報入力'!K55="","",IF(I47=1,VLOOKUP('②選手情報入力'!K55,'種目情報'!$A$4:$C$16,3,FALSE),VLOOKUP('②選手情報入力'!K55,'種目情報'!$E$4:$G$17,3,FALSE))))</f>
      </c>
      <c r="W47">
        <f>IF(E47="","",IF('②選手情報入力'!M55="","",IF(I47=1,VLOOKUP('②選手情報入力'!M55,'種目情報'!$A$4:$B$16,2,FALSE),VLOOKUP('②選手情報入力'!M55,'種目情報'!$E$4:$F$17,2,FALSE))))</f>
      </c>
      <c r="X47">
        <f>IF(E47="","",IF('②選手情報入力'!N55="","",'②選手情報入力'!N55))</f>
      </c>
      <c r="Y47" s="37">
        <f>IF(E47="","",IF('②選手情報入力'!M55="","",0))</f>
      </c>
      <c r="Z47">
        <f>IF(E47="","",IF('②選手情報入力'!M55="","",IF(I47=1,VLOOKUP('②選手情報入力'!M55,'種目情報'!$A$4:$C$16,3,FALSE),VLOOKUP('②選手情報入力'!M55,'種目情報'!$E$4:$G$17,3,FALSE))))</f>
      </c>
      <c r="AA47">
        <f>IF(E47="","",IF('②選手情報入力'!O55="","",IF(I47=1,'種目情報'!$J$4,'種目情報'!$J$6)))</f>
      </c>
      <c r="AB47">
        <f>IF(E47="","",IF('②選手情報入力'!O55="","",IF(I47=1,IF('②選手情報入力'!$O$5="","",'②選手情報入力'!$O$5),IF('②選手情報入力'!$O$6="","",'②選手情報入力'!$O$6))))</f>
      </c>
      <c r="AC47">
        <f>IF(E47="","",IF('②選手情報入力'!O55="","",0))</f>
      </c>
      <c r="AD47">
        <f>IF(E47="","",IF('②選手情報入力'!O55="","",2))</f>
      </c>
      <c r="AE47">
        <f>IF(E47="","",IF('②選手情報入力'!P55="","",IF(I47=1,'種目情報'!$J$5,'種目情報'!$J$7)))</f>
      </c>
      <c r="AF47">
        <f>IF(E47="","",IF('②選手情報入力'!P55="","",IF(I47=1,IF('②選手情報入力'!$P$5="","",'②選手情報入力'!$P$5),IF('②選手情報入力'!$P$6="","",'②選手情報入力'!$P$6))))</f>
      </c>
      <c r="AG47">
        <f>IF(E47="","",IF('②選手情報入力'!P55="","",0))</f>
      </c>
      <c r="AH47">
        <f>IF(E47="","",IF('②選手情報入力'!P55="","",2))</f>
      </c>
    </row>
    <row r="48" spans="1:34" ht="13.5">
      <c r="A48">
        <f>IF(E48="","",I48*1000000+'①学校情報入力'!$D$3*1000+'②選手情報入力'!A56)</f>
      </c>
      <c r="B48">
        <f>IF(E48="","",'①学校情報入力'!$D$3)</f>
      </c>
      <c r="D48">
        <f>IF('②選手情報入力'!B56="","",'②選手情報入力'!B56)</f>
      </c>
      <c r="E48">
        <f>IF('②選手情報入力'!C56="","",'②選手情報入力'!C56)</f>
      </c>
      <c r="F48">
        <f>IF(E48="","",'②選手情報入力'!D56)</f>
      </c>
      <c r="G48">
        <f>IF(E48="","",'②選手情報入力'!E56)</f>
      </c>
      <c r="H48">
        <f t="shared" si="0"/>
      </c>
      <c r="I48">
        <f>IF(E48="","",IF('②選手情報入力'!G56="男",1,2))</f>
      </c>
      <c r="J48">
        <f>IF(E48="","",IF('②選手情報入力'!H56="","",'②選手情報入力'!H56))</f>
      </c>
      <c r="L48">
        <f t="shared" si="1"/>
      </c>
      <c r="M48">
        <f t="shared" si="2"/>
      </c>
      <c r="O48">
        <f>IF(E48="","",IF('②選手情報入力'!I56="","",IF(I48=1,VLOOKUP('②選手情報入力'!I56,'種目情報'!$A$4:$B$16,2,FALSE),VLOOKUP('②選手情報入力'!I56,'種目情報'!$E$4:$F$17,2,FALSE))))</f>
      </c>
      <c r="P48">
        <f>IF(E48="","",IF('②選手情報入力'!J56="","",'②選手情報入力'!J56))</f>
      </c>
      <c r="Q48" s="37">
        <f>IF(E48="","",IF('②選手情報入力'!I56="","",0))</f>
      </c>
      <c r="R48">
        <f>IF(E48="","",IF('②選手情報入力'!I56="","",IF(I48=1,VLOOKUP('②選手情報入力'!I56,'種目情報'!$A$4:$C$16,3,FALSE),VLOOKUP('②選手情報入力'!I56,'種目情報'!$E$4:$G$17,3,FALSE))))</f>
      </c>
      <c r="S48">
        <f>IF(E48="","",IF('②選手情報入力'!K56="","",IF(I48=1,VLOOKUP('②選手情報入力'!K56,'種目情報'!$A$4:$B$16,2,FALSE),VLOOKUP('②選手情報入力'!K56,'種目情報'!$E$4:$F$17,2,FALSE))))</f>
      </c>
      <c r="T48">
        <f>IF(E48="","",IF('②選手情報入力'!L56="","",'②選手情報入力'!L56))</f>
      </c>
      <c r="U48" s="37">
        <f>IF(E48="","",IF('②選手情報入力'!K56="","",0))</f>
      </c>
      <c r="V48">
        <f>IF(E48="","",IF('②選手情報入力'!K56="","",IF(I48=1,VLOOKUP('②選手情報入力'!K56,'種目情報'!$A$4:$C$16,3,FALSE),VLOOKUP('②選手情報入力'!K56,'種目情報'!$E$4:$G$17,3,FALSE))))</f>
      </c>
      <c r="W48">
        <f>IF(E48="","",IF('②選手情報入力'!M56="","",IF(I48=1,VLOOKUP('②選手情報入力'!M56,'種目情報'!$A$4:$B$16,2,FALSE),VLOOKUP('②選手情報入力'!M56,'種目情報'!$E$4:$F$17,2,FALSE))))</f>
      </c>
      <c r="X48">
        <f>IF(E48="","",IF('②選手情報入力'!N56="","",'②選手情報入力'!N56))</f>
      </c>
      <c r="Y48" s="37">
        <f>IF(E48="","",IF('②選手情報入力'!M56="","",0))</f>
      </c>
      <c r="Z48">
        <f>IF(E48="","",IF('②選手情報入力'!M56="","",IF(I48=1,VLOOKUP('②選手情報入力'!M56,'種目情報'!$A$4:$C$16,3,FALSE),VLOOKUP('②選手情報入力'!M56,'種目情報'!$E$4:$G$17,3,FALSE))))</f>
      </c>
      <c r="AA48">
        <f>IF(E48="","",IF('②選手情報入力'!O56="","",IF(I48=1,'種目情報'!$J$4,'種目情報'!$J$6)))</f>
      </c>
      <c r="AB48">
        <f>IF(E48="","",IF('②選手情報入力'!O56="","",IF(I48=1,IF('②選手情報入力'!$O$5="","",'②選手情報入力'!$O$5),IF('②選手情報入力'!$O$6="","",'②選手情報入力'!$O$6))))</f>
      </c>
      <c r="AC48">
        <f>IF(E48="","",IF('②選手情報入力'!O56="","",0))</f>
      </c>
      <c r="AD48">
        <f>IF(E48="","",IF('②選手情報入力'!O56="","",2))</f>
      </c>
      <c r="AE48">
        <f>IF(E48="","",IF('②選手情報入力'!P56="","",IF(I48=1,'種目情報'!$J$5,'種目情報'!$J$7)))</f>
      </c>
      <c r="AF48">
        <f>IF(E48="","",IF('②選手情報入力'!P56="","",IF(I48=1,IF('②選手情報入力'!$P$5="","",'②選手情報入力'!$P$5),IF('②選手情報入力'!$P$6="","",'②選手情報入力'!$P$6))))</f>
      </c>
      <c r="AG48">
        <f>IF(E48="","",IF('②選手情報入力'!P56="","",0))</f>
      </c>
      <c r="AH48">
        <f>IF(E48="","",IF('②選手情報入力'!P56="","",2))</f>
      </c>
    </row>
    <row r="49" spans="1:34" ht="13.5">
      <c r="A49">
        <f>IF(E49="","",I49*1000000+'①学校情報入力'!$D$3*1000+'②選手情報入力'!A57)</f>
      </c>
      <c r="B49">
        <f>IF(E49="","",'①学校情報入力'!$D$3)</f>
      </c>
      <c r="D49">
        <f>IF('②選手情報入力'!B57="","",'②選手情報入力'!B57)</f>
      </c>
      <c r="E49">
        <f>IF('②選手情報入力'!C57="","",'②選手情報入力'!C57)</f>
      </c>
      <c r="F49">
        <f>IF(E49="","",'②選手情報入力'!D57)</f>
      </c>
      <c r="G49">
        <f>IF(E49="","",'②選手情報入力'!E57)</f>
      </c>
      <c r="H49">
        <f t="shared" si="0"/>
      </c>
      <c r="I49">
        <f>IF(E49="","",IF('②選手情報入力'!G57="男",1,2))</f>
      </c>
      <c r="J49">
        <f>IF(E49="","",IF('②選手情報入力'!H57="","",'②選手情報入力'!H57))</f>
      </c>
      <c r="L49">
        <f t="shared" si="1"/>
      </c>
      <c r="M49">
        <f t="shared" si="2"/>
      </c>
      <c r="O49">
        <f>IF(E49="","",IF('②選手情報入力'!I57="","",IF(I49=1,VLOOKUP('②選手情報入力'!I57,'種目情報'!$A$4:$B$16,2,FALSE),VLOOKUP('②選手情報入力'!I57,'種目情報'!$E$4:$F$17,2,FALSE))))</f>
      </c>
      <c r="P49">
        <f>IF(E49="","",IF('②選手情報入力'!J57="","",'②選手情報入力'!J57))</f>
      </c>
      <c r="Q49" s="37">
        <f>IF(E49="","",IF('②選手情報入力'!I57="","",0))</f>
      </c>
      <c r="R49">
        <f>IF(E49="","",IF('②選手情報入力'!I57="","",IF(I49=1,VLOOKUP('②選手情報入力'!I57,'種目情報'!$A$4:$C$16,3,FALSE),VLOOKUP('②選手情報入力'!I57,'種目情報'!$E$4:$G$17,3,FALSE))))</f>
      </c>
      <c r="S49">
        <f>IF(E49="","",IF('②選手情報入力'!K57="","",IF(I49=1,VLOOKUP('②選手情報入力'!K57,'種目情報'!$A$4:$B$16,2,FALSE),VLOOKUP('②選手情報入力'!K57,'種目情報'!$E$4:$F$17,2,FALSE))))</f>
      </c>
      <c r="T49">
        <f>IF(E49="","",IF('②選手情報入力'!L57="","",'②選手情報入力'!L57))</f>
      </c>
      <c r="U49" s="37">
        <f>IF(E49="","",IF('②選手情報入力'!K57="","",0))</f>
      </c>
      <c r="V49">
        <f>IF(E49="","",IF('②選手情報入力'!K57="","",IF(I49=1,VLOOKUP('②選手情報入力'!K57,'種目情報'!$A$4:$C$16,3,FALSE),VLOOKUP('②選手情報入力'!K57,'種目情報'!$E$4:$G$17,3,FALSE))))</f>
      </c>
      <c r="W49">
        <f>IF(E49="","",IF('②選手情報入力'!M57="","",IF(I49=1,VLOOKUP('②選手情報入力'!M57,'種目情報'!$A$4:$B$16,2,FALSE),VLOOKUP('②選手情報入力'!M57,'種目情報'!$E$4:$F$17,2,FALSE))))</f>
      </c>
      <c r="X49">
        <f>IF(E49="","",IF('②選手情報入力'!N57="","",'②選手情報入力'!N57))</f>
      </c>
      <c r="Y49" s="37">
        <f>IF(E49="","",IF('②選手情報入力'!M57="","",0))</f>
      </c>
      <c r="Z49">
        <f>IF(E49="","",IF('②選手情報入力'!M57="","",IF(I49=1,VLOOKUP('②選手情報入力'!M57,'種目情報'!$A$4:$C$16,3,FALSE),VLOOKUP('②選手情報入力'!M57,'種目情報'!$E$4:$G$17,3,FALSE))))</f>
      </c>
      <c r="AA49">
        <f>IF(E49="","",IF('②選手情報入力'!O57="","",IF(I49=1,'種目情報'!$J$4,'種目情報'!$J$6)))</f>
      </c>
      <c r="AB49">
        <f>IF(E49="","",IF('②選手情報入力'!O57="","",IF(I49=1,IF('②選手情報入力'!$O$5="","",'②選手情報入力'!$O$5),IF('②選手情報入力'!$O$6="","",'②選手情報入力'!$O$6))))</f>
      </c>
      <c r="AC49">
        <f>IF(E49="","",IF('②選手情報入力'!O57="","",0))</f>
      </c>
      <c r="AD49">
        <f>IF(E49="","",IF('②選手情報入力'!O57="","",2))</f>
      </c>
      <c r="AE49">
        <f>IF(E49="","",IF('②選手情報入力'!P57="","",IF(I49=1,'種目情報'!$J$5,'種目情報'!$J$7)))</f>
      </c>
      <c r="AF49">
        <f>IF(E49="","",IF('②選手情報入力'!P57="","",IF(I49=1,IF('②選手情報入力'!$P$5="","",'②選手情報入力'!$P$5),IF('②選手情報入力'!$P$6="","",'②選手情報入力'!$P$6))))</f>
      </c>
      <c r="AG49">
        <f>IF(E49="","",IF('②選手情報入力'!P57="","",0))</f>
      </c>
      <c r="AH49">
        <f>IF(E49="","",IF('②選手情報入力'!P57="","",2))</f>
      </c>
    </row>
    <row r="50" spans="1:34" ht="13.5">
      <c r="A50">
        <f>IF(E50="","",I50*1000000+'①学校情報入力'!$D$3*1000+'②選手情報入力'!A58)</f>
      </c>
      <c r="B50">
        <f>IF(E50="","",'①学校情報入力'!$D$3)</f>
      </c>
      <c r="D50">
        <f>IF('②選手情報入力'!B58="","",'②選手情報入力'!B58)</f>
      </c>
      <c r="E50">
        <f>IF('②選手情報入力'!C58="","",'②選手情報入力'!C58)</f>
      </c>
      <c r="F50">
        <f>IF(E50="","",'②選手情報入力'!D58)</f>
      </c>
      <c r="G50">
        <f>IF(E50="","",'②選手情報入力'!E58)</f>
      </c>
      <c r="H50">
        <f t="shared" si="0"/>
      </c>
      <c r="I50">
        <f>IF(E50="","",IF('②選手情報入力'!G58="男",1,2))</f>
      </c>
      <c r="J50">
        <f>IF(E50="","",IF('②選手情報入力'!H58="","",'②選手情報入力'!H58))</f>
      </c>
      <c r="L50">
        <f t="shared" si="1"/>
      </c>
      <c r="M50">
        <f t="shared" si="2"/>
      </c>
      <c r="O50">
        <f>IF(E50="","",IF('②選手情報入力'!I58="","",IF(I50=1,VLOOKUP('②選手情報入力'!I58,'種目情報'!$A$4:$B$16,2,FALSE),VLOOKUP('②選手情報入力'!I58,'種目情報'!$E$4:$F$17,2,FALSE))))</f>
      </c>
      <c r="P50">
        <f>IF(E50="","",IF('②選手情報入力'!J58="","",'②選手情報入力'!J58))</f>
      </c>
      <c r="Q50" s="37">
        <f>IF(E50="","",IF('②選手情報入力'!I58="","",0))</f>
      </c>
      <c r="R50">
        <f>IF(E50="","",IF('②選手情報入力'!I58="","",IF(I50=1,VLOOKUP('②選手情報入力'!I58,'種目情報'!$A$4:$C$16,3,FALSE),VLOOKUP('②選手情報入力'!I58,'種目情報'!$E$4:$G$17,3,FALSE))))</f>
      </c>
      <c r="S50">
        <f>IF(E50="","",IF('②選手情報入力'!K58="","",IF(I50=1,VLOOKUP('②選手情報入力'!K58,'種目情報'!$A$4:$B$16,2,FALSE),VLOOKUP('②選手情報入力'!K58,'種目情報'!$E$4:$F$17,2,FALSE))))</f>
      </c>
      <c r="T50">
        <f>IF(E50="","",IF('②選手情報入力'!L58="","",'②選手情報入力'!L58))</f>
      </c>
      <c r="U50" s="37">
        <f>IF(E50="","",IF('②選手情報入力'!K58="","",0))</f>
      </c>
      <c r="V50">
        <f>IF(E50="","",IF('②選手情報入力'!K58="","",IF(I50=1,VLOOKUP('②選手情報入力'!K58,'種目情報'!$A$4:$C$16,3,FALSE),VLOOKUP('②選手情報入力'!K58,'種目情報'!$E$4:$G$17,3,FALSE))))</f>
      </c>
      <c r="W50">
        <f>IF(E50="","",IF('②選手情報入力'!M58="","",IF(I50=1,VLOOKUP('②選手情報入力'!M58,'種目情報'!$A$4:$B$16,2,FALSE),VLOOKUP('②選手情報入力'!M58,'種目情報'!$E$4:$F$17,2,FALSE))))</f>
      </c>
      <c r="X50">
        <f>IF(E50="","",IF('②選手情報入力'!N58="","",'②選手情報入力'!N58))</f>
      </c>
      <c r="Y50" s="37">
        <f>IF(E50="","",IF('②選手情報入力'!M58="","",0))</f>
      </c>
      <c r="Z50">
        <f>IF(E50="","",IF('②選手情報入力'!M58="","",IF(I50=1,VLOOKUP('②選手情報入力'!M58,'種目情報'!$A$4:$C$16,3,FALSE),VLOOKUP('②選手情報入力'!M58,'種目情報'!$E$4:$G$17,3,FALSE))))</f>
      </c>
      <c r="AA50">
        <f>IF(E50="","",IF('②選手情報入力'!O58="","",IF(I50=1,'種目情報'!$J$4,'種目情報'!$J$6)))</f>
      </c>
      <c r="AB50">
        <f>IF(E50="","",IF('②選手情報入力'!O58="","",IF(I50=1,IF('②選手情報入力'!$O$5="","",'②選手情報入力'!$O$5),IF('②選手情報入力'!$O$6="","",'②選手情報入力'!$O$6))))</f>
      </c>
      <c r="AC50">
        <f>IF(E50="","",IF('②選手情報入力'!O58="","",0))</f>
      </c>
      <c r="AD50">
        <f>IF(E50="","",IF('②選手情報入力'!O58="","",2))</f>
      </c>
      <c r="AE50">
        <f>IF(E50="","",IF('②選手情報入力'!P58="","",IF(I50=1,'種目情報'!$J$5,'種目情報'!$J$7)))</f>
      </c>
      <c r="AF50">
        <f>IF(E50="","",IF('②選手情報入力'!P58="","",IF(I50=1,IF('②選手情報入力'!$P$5="","",'②選手情報入力'!$P$5),IF('②選手情報入力'!$P$6="","",'②選手情報入力'!$P$6))))</f>
      </c>
      <c r="AG50">
        <f>IF(E50="","",IF('②選手情報入力'!P58="","",0))</f>
      </c>
      <c r="AH50">
        <f>IF(E50="","",IF('②選手情報入力'!P58="","",2))</f>
      </c>
    </row>
    <row r="51" spans="1:34" ht="13.5">
      <c r="A51">
        <f>IF(E51="","",I51*1000000+'①学校情報入力'!$D$3*1000+'②選手情報入力'!A59)</f>
      </c>
      <c r="B51">
        <f>IF(E51="","",'①学校情報入力'!$D$3)</f>
      </c>
      <c r="D51">
        <f>IF('②選手情報入力'!B59="","",'②選手情報入力'!B59)</f>
      </c>
      <c r="E51">
        <f>IF('②選手情報入力'!C59="","",'②選手情報入力'!C59)</f>
      </c>
      <c r="F51">
        <f>IF(E51="","",'②選手情報入力'!D59)</f>
      </c>
      <c r="G51">
        <f>IF(E51="","",'②選手情報入力'!E59)</f>
      </c>
      <c r="H51">
        <f t="shared" si="0"/>
      </c>
      <c r="I51">
        <f>IF(E51="","",IF('②選手情報入力'!G59="男",1,2))</f>
      </c>
      <c r="J51">
        <f>IF(E51="","",IF('②選手情報入力'!H59="","",'②選手情報入力'!H59))</f>
      </c>
      <c r="L51">
        <f t="shared" si="1"/>
      </c>
      <c r="M51">
        <f t="shared" si="2"/>
      </c>
      <c r="O51">
        <f>IF(E51="","",IF('②選手情報入力'!I59="","",IF(I51=1,VLOOKUP('②選手情報入力'!I59,'種目情報'!$A$4:$B$16,2,FALSE),VLOOKUP('②選手情報入力'!I59,'種目情報'!$E$4:$F$17,2,FALSE))))</f>
      </c>
      <c r="P51">
        <f>IF(E51="","",IF('②選手情報入力'!J59="","",'②選手情報入力'!J59))</f>
      </c>
      <c r="Q51" s="37">
        <f>IF(E51="","",IF('②選手情報入力'!I59="","",0))</f>
      </c>
      <c r="R51">
        <f>IF(E51="","",IF('②選手情報入力'!I59="","",IF(I51=1,VLOOKUP('②選手情報入力'!I59,'種目情報'!$A$4:$C$16,3,FALSE),VLOOKUP('②選手情報入力'!I59,'種目情報'!$E$4:$G$17,3,FALSE))))</f>
      </c>
      <c r="S51">
        <f>IF(E51="","",IF('②選手情報入力'!K59="","",IF(I51=1,VLOOKUP('②選手情報入力'!K59,'種目情報'!$A$4:$B$16,2,FALSE),VLOOKUP('②選手情報入力'!K59,'種目情報'!$E$4:$F$17,2,FALSE))))</f>
      </c>
      <c r="T51">
        <f>IF(E51="","",IF('②選手情報入力'!L59="","",'②選手情報入力'!L59))</f>
      </c>
      <c r="U51" s="37">
        <f>IF(E51="","",IF('②選手情報入力'!K59="","",0))</f>
      </c>
      <c r="V51">
        <f>IF(E51="","",IF('②選手情報入力'!K59="","",IF(I51=1,VLOOKUP('②選手情報入力'!K59,'種目情報'!$A$4:$C$16,3,FALSE),VLOOKUP('②選手情報入力'!K59,'種目情報'!$E$4:$G$17,3,FALSE))))</f>
      </c>
      <c r="W51">
        <f>IF(E51="","",IF('②選手情報入力'!M59="","",IF(I51=1,VLOOKUP('②選手情報入力'!M59,'種目情報'!$A$4:$B$16,2,FALSE),VLOOKUP('②選手情報入力'!M59,'種目情報'!$E$4:$F$17,2,FALSE))))</f>
      </c>
      <c r="X51">
        <f>IF(E51="","",IF('②選手情報入力'!N59="","",'②選手情報入力'!N59))</f>
      </c>
      <c r="Y51" s="37">
        <f>IF(E51="","",IF('②選手情報入力'!M59="","",0))</f>
      </c>
      <c r="Z51">
        <f>IF(E51="","",IF('②選手情報入力'!M59="","",IF(I51=1,VLOOKUP('②選手情報入力'!M59,'種目情報'!$A$4:$C$16,3,FALSE),VLOOKUP('②選手情報入力'!M59,'種目情報'!$E$4:$G$17,3,FALSE))))</f>
      </c>
      <c r="AA51">
        <f>IF(E51="","",IF('②選手情報入力'!O59="","",IF(I51=1,'種目情報'!$J$4,'種目情報'!$J$6)))</f>
      </c>
      <c r="AB51">
        <f>IF(E51="","",IF('②選手情報入力'!O59="","",IF(I51=1,IF('②選手情報入力'!$O$5="","",'②選手情報入力'!$O$5),IF('②選手情報入力'!$O$6="","",'②選手情報入力'!$O$6))))</f>
      </c>
      <c r="AC51">
        <f>IF(E51="","",IF('②選手情報入力'!O59="","",0))</f>
      </c>
      <c r="AD51">
        <f>IF(E51="","",IF('②選手情報入力'!O59="","",2))</f>
      </c>
      <c r="AE51">
        <f>IF(E51="","",IF('②選手情報入力'!P59="","",IF(I51=1,'種目情報'!$J$5,'種目情報'!$J$7)))</f>
      </c>
      <c r="AF51">
        <f>IF(E51="","",IF('②選手情報入力'!P59="","",IF(I51=1,IF('②選手情報入力'!$P$5="","",'②選手情報入力'!$P$5),IF('②選手情報入力'!$P$6="","",'②選手情報入力'!$P$6))))</f>
      </c>
      <c r="AG51">
        <f>IF(E51="","",IF('②選手情報入力'!P59="","",0))</f>
      </c>
      <c r="AH51">
        <f>IF(E51="","",IF('②選手情報入力'!P59="","",2))</f>
      </c>
    </row>
    <row r="52" spans="1:34" ht="13.5">
      <c r="A52">
        <f>IF(E52="","",I52*1000000+'①学校情報入力'!$D$3*1000+'②選手情報入力'!A60)</f>
      </c>
      <c r="B52">
        <f>IF(E52="","",'①学校情報入力'!$D$3)</f>
      </c>
      <c r="D52">
        <f>IF('②選手情報入力'!B60="","",'②選手情報入力'!B60)</f>
      </c>
      <c r="E52">
        <f>IF('②選手情報入力'!C60="","",'②選手情報入力'!C60)</f>
      </c>
      <c r="F52">
        <f>IF(E52="","",'②選手情報入力'!D60)</f>
      </c>
      <c r="G52">
        <f>IF(E52="","",'②選手情報入力'!E60)</f>
      </c>
      <c r="H52">
        <f t="shared" si="0"/>
      </c>
      <c r="I52">
        <f>IF(E52="","",IF('②選手情報入力'!G60="男",1,2))</f>
      </c>
      <c r="J52">
        <f>IF(E52="","",IF('②選手情報入力'!H60="","",'②選手情報入力'!H60))</f>
      </c>
      <c r="L52">
        <f t="shared" si="1"/>
      </c>
      <c r="M52">
        <f t="shared" si="2"/>
      </c>
      <c r="O52">
        <f>IF(E52="","",IF('②選手情報入力'!I60="","",IF(I52=1,VLOOKUP('②選手情報入力'!I60,'種目情報'!$A$4:$B$16,2,FALSE),VLOOKUP('②選手情報入力'!I60,'種目情報'!$E$4:$F$17,2,FALSE))))</f>
      </c>
      <c r="P52">
        <f>IF(E52="","",IF('②選手情報入力'!J60="","",'②選手情報入力'!J60))</f>
      </c>
      <c r="Q52" s="37">
        <f>IF(E52="","",IF('②選手情報入力'!I60="","",0))</f>
      </c>
      <c r="R52">
        <f>IF(E52="","",IF('②選手情報入力'!I60="","",IF(I52=1,VLOOKUP('②選手情報入力'!I60,'種目情報'!$A$4:$C$16,3,FALSE),VLOOKUP('②選手情報入力'!I60,'種目情報'!$E$4:$G$17,3,FALSE))))</f>
      </c>
      <c r="S52">
        <f>IF(E52="","",IF('②選手情報入力'!K60="","",IF(I52=1,VLOOKUP('②選手情報入力'!K60,'種目情報'!$A$4:$B$16,2,FALSE),VLOOKUP('②選手情報入力'!K60,'種目情報'!$E$4:$F$17,2,FALSE))))</f>
      </c>
      <c r="T52">
        <f>IF(E52="","",IF('②選手情報入力'!L60="","",'②選手情報入力'!L60))</f>
      </c>
      <c r="U52" s="37">
        <f>IF(E52="","",IF('②選手情報入力'!K60="","",0))</f>
      </c>
      <c r="V52">
        <f>IF(E52="","",IF('②選手情報入力'!K60="","",IF(I52=1,VLOOKUP('②選手情報入力'!K60,'種目情報'!$A$4:$C$16,3,FALSE),VLOOKUP('②選手情報入力'!K60,'種目情報'!$E$4:$G$17,3,FALSE))))</f>
      </c>
      <c r="W52">
        <f>IF(E52="","",IF('②選手情報入力'!M60="","",IF(I52=1,VLOOKUP('②選手情報入力'!M60,'種目情報'!$A$4:$B$16,2,FALSE),VLOOKUP('②選手情報入力'!M60,'種目情報'!$E$4:$F$17,2,FALSE))))</f>
      </c>
      <c r="X52">
        <f>IF(E52="","",IF('②選手情報入力'!N60="","",'②選手情報入力'!N60))</f>
      </c>
      <c r="Y52" s="37">
        <f>IF(E52="","",IF('②選手情報入力'!M60="","",0))</f>
      </c>
      <c r="Z52">
        <f>IF(E52="","",IF('②選手情報入力'!M60="","",IF(I52=1,VLOOKUP('②選手情報入力'!M60,'種目情報'!$A$4:$C$16,3,FALSE),VLOOKUP('②選手情報入力'!M60,'種目情報'!$E$4:$G$17,3,FALSE))))</f>
      </c>
      <c r="AA52">
        <f>IF(E52="","",IF('②選手情報入力'!O60="","",IF(I52=1,'種目情報'!$J$4,'種目情報'!$J$6)))</f>
      </c>
      <c r="AB52">
        <f>IF(E52="","",IF('②選手情報入力'!O60="","",IF(I52=1,IF('②選手情報入力'!$O$5="","",'②選手情報入力'!$O$5),IF('②選手情報入力'!$O$6="","",'②選手情報入力'!$O$6))))</f>
      </c>
      <c r="AC52">
        <f>IF(E52="","",IF('②選手情報入力'!O60="","",0))</f>
      </c>
      <c r="AD52">
        <f>IF(E52="","",IF('②選手情報入力'!O60="","",2))</f>
      </c>
      <c r="AE52">
        <f>IF(E52="","",IF('②選手情報入力'!P60="","",IF(I52=1,'種目情報'!$J$5,'種目情報'!$J$7)))</f>
      </c>
      <c r="AF52">
        <f>IF(E52="","",IF('②選手情報入力'!P60="","",IF(I52=1,IF('②選手情報入力'!$P$5="","",'②選手情報入力'!$P$5),IF('②選手情報入力'!$P$6="","",'②選手情報入力'!$P$6))))</f>
      </c>
      <c r="AG52">
        <f>IF(E52="","",IF('②選手情報入力'!P60="","",0))</f>
      </c>
      <c r="AH52">
        <f>IF(E52="","",IF('②選手情報入力'!P60="","",2))</f>
      </c>
    </row>
    <row r="53" spans="1:34" ht="13.5">
      <c r="A53">
        <f>IF(E53="","",I53*1000000+'①学校情報入力'!$D$3*1000+'②選手情報入力'!A61)</f>
      </c>
      <c r="B53">
        <f>IF(E53="","",'①学校情報入力'!$D$3)</f>
      </c>
      <c r="D53">
        <f>IF('②選手情報入力'!B61="","",'②選手情報入力'!B61)</f>
      </c>
      <c r="E53">
        <f>IF('②選手情報入力'!C61="","",'②選手情報入力'!C61)</f>
      </c>
      <c r="F53">
        <f>IF(E53="","",'②選手情報入力'!D61)</f>
      </c>
      <c r="G53">
        <f>IF(E53="","",'②選手情報入力'!E61)</f>
      </c>
      <c r="H53">
        <f t="shared" si="0"/>
      </c>
      <c r="I53">
        <f>IF(E53="","",IF('②選手情報入力'!G61="男",1,2))</f>
      </c>
      <c r="J53">
        <f>IF(E53="","",IF('②選手情報入力'!H61="","",'②選手情報入力'!H61))</f>
      </c>
      <c r="L53">
        <f t="shared" si="1"/>
      </c>
      <c r="M53">
        <f t="shared" si="2"/>
      </c>
      <c r="O53">
        <f>IF(E53="","",IF('②選手情報入力'!I61="","",IF(I53=1,VLOOKUP('②選手情報入力'!I61,'種目情報'!$A$4:$B$16,2,FALSE),VLOOKUP('②選手情報入力'!I61,'種目情報'!$E$4:$F$17,2,FALSE))))</f>
      </c>
      <c r="P53">
        <f>IF(E53="","",IF('②選手情報入力'!J61="","",'②選手情報入力'!J61))</f>
      </c>
      <c r="Q53" s="37">
        <f>IF(E53="","",IF('②選手情報入力'!I61="","",0))</f>
      </c>
      <c r="R53">
        <f>IF(E53="","",IF('②選手情報入力'!I61="","",IF(I53=1,VLOOKUP('②選手情報入力'!I61,'種目情報'!$A$4:$C$16,3,FALSE),VLOOKUP('②選手情報入力'!I61,'種目情報'!$E$4:$G$17,3,FALSE))))</f>
      </c>
      <c r="S53">
        <f>IF(E53="","",IF('②選手情報入力'!K61="","",IF(I53=1,VLOOKUP('②選手情報入力'!K61,'種目情報'!$A$4:$B$16,2,FALSE),VLOOKUP('②選手情報入力'!K61,'種目情報'!$E$4:$F$17,2,FALSE))))</f>
      </c>
      <c r="T53">
        <f>IF(E53="","",IF('②選手情報入力'!L61="","",'②選手情報入力'!L61))</f>
      </c>
      <c r="U53" s="37">
        <f>IF(E53="","",IF('②選手情報入力'!K61="","",0))</f>
      </c>
      <c r="V53">
        <f>IF(E53="","",IF('②選手情報入力'!K61="","",IF(I53=1,VLOOKUP('②選手情報入力'!K61,'種目情報'!$A$4:$C$16,3,FALSE),VLOOKUP('②選手情報入力'!K61,'種目情報'!$E$4:$G$17,3,FALSE))))</f>
      </c>
      <c r="W53">
        <f>IF(E53="","",IF('②選手情報入力'!M61="","",IF(I53=1,VLOOKUP('②選手情報入力'!M61,'種目情報'!$A$4:$B$16,2,FALSE),VLOOKUP('②選手情報入力'!M61,'種目情報'!$E$4:$F$17,2,FALSE))))</f>
      </c>
      <c r="X53">
        <f>IF(E53="","",IF('②選手情報入力'!N61="","",'②選手情報入力'!N61))</f>
      </c>
      <c r="Y53" s="37">
        <f>IF(E53="","",IF('②選手情報入力'!M61="","",0))</f>
      </c>
      <c r="Z53">
        <f>IF(E53="","",IF('②選手情報入力'!M61="","",IF(I53=1,VLOOKUP('②選手情報入力'!M61,'種目情報'!$A$4:$C$16,3,FALSE),VLOOKUP('②選手情報入力'!M61,'種目情報'!$E$4:$G$17,3,FALSE))))</f>
      </c>
      <c r="AA53">
        <f>IF(E53="","",IF('②選手情報入力'!O61="","",IF(I53=1,'種目情報'!$J$4,'種目情報'!$J$6)))</f>
      </c>
      <c r="AB53">
        <f>IF(E53="","",IF('②選手情報入力'!O61="","",IF(I53=1,IF('②選手情報入力'!$O$5="","",'②選手情報入力'!$O$5),IF('②選手情報入力'!$O$6="","",'②選手情報入力'!$O$6))))</f>
      </c>
      <c r="AC53">
        <f>IF(E53="","",IF('②選手情報入力'!O61="","",0))</f>
      </c>
      <c r="AD53">
        <f>IF(E53="","",IF('②選手情報入力'!O61="","",2))</f>
      </c>
      <c r="AE53">
        <f>IF(E53="","",IF('②選手情報入力'!P61="","",IF(I53=1,'種目情報'!$J$5,'種目情報'!$J$7)))</f>
      </c>
      <c r="AF53">
        <f>IF(E53="","",IF('②選手情報入力'!P61="","",IF(I53=1,IF('②選手情報入力'!$P$5="","",'②選手情報入力'!$P$5),IF('②選手情報入力'!$P$6="","",'②選手情報入力'!$P$6))))</f>
      </c>
      <c r="AG53">
        <f>IF(E53="","",IF('②選手情報入力'!P61="","",0))</f>
      </c>
      <c r="AH53">
        <f>IF(E53="","",IF('②選手情報入力'!P61="","",2))</f>
      </c>
    </row>
    <row r="54" spans="1:34" ht="13.5">
      <c r="A54">
        <f>IF(E54="","",I54*1000000+'①学校情報入力'!$D$3*1000+'②選手情報入力'!A62)</f>
      </c>
      <c r="B54">
        <f>IF(E54="","",'①学校情報入力'!$D$3)</f>
      </c>
      <c r="D54">
        <f>IF('②選手情報入力'!B62="","",'②選手情報入力'!B62)</f>
      </c>
      <c r="E54">
        <f>IF('②選手情報入力'!C62="","",'②選手情報入力'!C62)</f>
      </c>
      <c r="F54">
        <f>IF(E54="","",'②選手情報入力'!D62)</f>
      </c>
      <c r="G54">
        <f>IF(E54="","",'②選手情報入力'!E62)</f>
      </c>
      <c r="H54">
        <f t="shared" si="0"/>
      </c>
      <c r="I54">
        <f>IF(E54="","",IF('②選手情報入力'!G62="男",1,2))</f>
      </c>
      <c r="J54">
        <f>IF(E54="","",IF('②選手情報入力'!H62="","",'②選手情報入力'!H62))</f>
      </c>
      <c r="L54">
        <f t="shared" si="1"/>
      </c>
      <c r="M54">
        <f t="shared" si="2"/>
      </c>
      <c r="O54">
        <f>IF(E54="","",IF('②選手情報入力'!I62="","",IF(I54=1,VLOOKUP('②選手情報入力'!I62,'種目情報'!$A$4:$B$16,2,FALSE),VLOOKUP('②選手情報入力'!I62,'種目情報'!$E$4:$F$17,2,FALSE))))</f>
      </c>
      <c r="P54">
        <f>IF(E54="","",IF('②選手情報入力'!J62="","",'②選手情報入力'!J62))</f>
      </c>
      <c r="Q54" s="37">
        <f>IF(E54="","",IF('②選手情報入力'!I62="","",0))</f>
      </c>
      <c r="R54">
        <f>IF(E54="","",IF('②選手情報入力'!I62="","",IF(I54=1,VLOOKUP('②選手情報入力'!I62,'種目情報'!$A$4:$C$16,3,FALSE),VLOOKUP('②選手情報入力'!I62,'種目情報'!$E$4:$G$17,3,FALSE))))</f>
      </c>
      <c r="S54">
        <f>IF(E54="","",IF('②選手情報入力'!K62="","",IF(I54=1,VLOOKUP('②選手情報入力'!K62,'種目情報'!$A$4:$B$16,2,FALSE),VLOOKUP('②選手情報入力'!K62,'種目情報'!$E$4:$F$17,2,FALSE))))</f>
      </c>
      <c r="T54">
        <f>IF(E54="","",IF('②選手情報入力'!L62="","",'②選手情報入力'!L62))</f>
      </c>
      <c r="U54" s="37">
        <f>IF(E54="","",IF('②選手情報入力'!K62="","",0))</f>
      </c>
      <c r="V54">
        <f>IF(E54="","",IF('②選手情報入力'!K62="","",IF(I54=1,VLOOKUP('②選手情報入力'!K62,'種目情報'!$A$4:$C$16,3,FALSE),VLOOKUP('②選手情報入力'!K62,'種目情報'!$E$4:$G$17,3,FALSE))))</f>
      </c>
      <c r="W54">
        <f>IF(E54="","",IF('②選手情報入力'!M62="","",IF(I54=1,VLOOKUP('②選手情報入力'!M62,'種目情報'!$A$4:$B$16,2,FALSE),VLOOKUP('②選手情報入力'!M62,'種目情報'!$E$4:$F$17,2,FALSE))))</f>
      </c>
      <c r="X54">
        <f>IF(E54="","",IF('②選手情報入力'!N62="","",'②選手情報入力'!N62))</f>
      </c>
      <c r="Y54" s="37">
        <f>IF(E54="","",IF('②選手情報入力'!M62="","",0))</f>
      </c>
      <c r="Z54">
        <f>IF(E54="","",IF('②選手情報入力'!M62="","",IF(I54=1,VLOOKUP('②選手情報入力'!M62,'種目情報'!$A$4:$C$16,3,FALSE),VLOOKUP('②選手情報入力'!M62,'種目情報'!$E$4:$G$17,3,FALSE))))</f>
      </c>
      <c r="AA54">
        <f>IF(E54="","",IF('②選手情報入力'!O62="","",IF(I54=1,'種目情報'!$J$4,'種目情報'!$J$6)))</f>
      </c>
      <c r="AB54">
        <f>IF(E54="","",IF('②選手情報入力'!O62="","",IF(I54=1,IF('②選手情報入力'!$O$5="","",'②選手情報入力'!$O$5),IF('②選手情報入力'!$O$6="","",'②選手情報入力'!$O$6))))</f>
      </c>
      <c r="AC54">
        <f>IF(E54="","",IF('②選手情報入力'!O62="","",0))</f>
      </c>
      <c r="AD54">
        <f>IF(E54="","",IF('②選手情報入力'!O62="","",2))</f>
      </c>
      <c r="AE54">
        <f>IF(E54="","",IF('②選手情報入力'!P62="","",IF(I54=1,'種目情報'!$J$5,'種目情報'!$J$7)))</f>
      </c>
      <c r="AF54">
        <f>IF(E54="","",IF('②選手情報入力'!P62="","",IF(I54=1,IF('②選手情報入力'!$P$5="","",'②選手情報入力'!$P$5),IF('②選手情報入力'!$P$6="","",'②選手情報入力'!$P$6))))</f>
      </c>
      <c r="AG54">
        <f>IF(E54="","",IF('②選手情報入力'!P62="","",0))</f>
      </c>
      <c r="AH54">
        <f>IF(E54="","",IF('②選手情報入力'!P62="","",2))</f>
      </c>
    </row>
    <row r="55" spans="1:34" ht="13.5">
      <c r="A55">
        <f>IF(E55="","",I55*1000000+'①学校情報入力'!$D$3*1000+'②選手情報入力'!A63)</f>
      </c>
      <c r="B55">
        <f>IF(E55="","",'①学校情報入力'!$D$3)</f>
      </c>
      <c r="D55">
        <f>IF('②選手情報入力'!B63="","",'②選手情報入力'!B63)</f>
      </c>
      <c r="E55">
        <f>IF('②選手情報入力'!C63="","",'②選手情報入力'!C63)</f>
      </c>
      <c r="F55">
        <f>IF(E55="","",'②選手情報入力'!D63)</f>
      </c>
      <c r="G55">
        <f>IF(E55="","",'②選手情報入力'!E63)</f>
      </c>
      <c r="H55">
        <f t="shared" si="0"/>
      </c>
      <c r="I55">
        <f>IF(E55="","",IF('②選手情報入力'!G63="男",1,2))</f>
      </c>
      <c r="J55">
        <f>IF(E55="","",IF('②選手情報入力'!H63="","",'②選手情報入力'!H63))</f>
      </c>
      <c r="L55">
        <f t="shared" si="1"/>
      </c>
      <c r="M55">
        <f t="shared" si="2"/>
      </c>
      <c r="O55">
        <f>IF(E55="","",IF('②選手情報入力'!I63="","",IF(I55=1,VLOOKUP('②選手情報入力'!I63,'種目情報'!$A$4:$B$16,2,FALSE),VLOOKUP('②選手情報入力'!I63,'種目情報'!$E$4:$F$17,2,FALSE))))</f>
      </c>
      <c r="P55">
        <f>IF(E55="","",IF('②選手情報入力'!J63="","",'②選手情報入力'!J63))</f>
      </c>
      <c r="Q55" s="37">
        <f>IF(E55="","",IF('②選手情報入力'!I63="","",0))</f>
      </c>
      <c r="R55">
        <f>IF(E55="","",IF('②選手情報入力'!I63="","",IF(I55=1,VLOOKUP('②選手情報入力'!I63,'種目情報'!$A$4:$C$16,3,FALSE),VLOOKUP('②選手情報入力'!I63,'種目情報'!$E$4:$G$17,3,FALSE))))</f>
      </c>
      <c r="S55">
        <f>IF(E55="","",IF('②選手情報入力'!K63="","",IF(I55=1,VLOOKUP('②選手情報入力'!K63,'種目情報'!$A$4:$B$16,2,FALSE),VLOOKUP('②選手情報入力'!K63,'種目情報'!$E$4:$F$17,2,FALSE))))</f>
      </c>
      <c r="T55">
        <f>IF(E55="","",IF('②選手情報入力'!L63="","",'②選手情報入力'!L63))</f>
      </c>
      <c r="U55" s="37">
        <f>IF(E55="","",IF('②選手情報入力'!K63="","",0))</f>
      </c>
      <c r="V55">
        <f>IF(E55="","",IF('②選手情報入力'!K63="","",IF(I55=1,VLOOKUP('②選手情報入力'!K63,'種目情報'!$A$4:$C$16,3,FALSE),VLOOKUP('②選手情報入力'!K63,'種目情報'!$E$4:$G$17,3,FALSE))))</f>
      </c>
      <c r="W55">
        <f>IF(E55="","",IF('②選手情報入力'!M63="","",IF(I55=1,VLOOKUP('②選手情報入力'!M63,'種目情報'!$A$4:$B$16,2,FALSE),VLOOKUP('②選手情報入力'!M63,'種目情報'!$E$4:$F$17,2,FALSE))))</f>
      </c>
      <c r="X55">
        <f>IF(E55="","",IF('②選手情報入力'!N63="","",'②選手情報入力'!N63))</f>
      </c>
      <c r="Y55" s="37">
        <f>IF(E55="","",IF('②選手情報入力'!M63="","",0))</f>
      </c>
      <c r="Z55">
        <f>IF(E55="","",IF('②選手情報入力'!M63="","",IF(I55=1,VLOOKUP('②選手情報入力'!M63,'種目情報'!$A$4:$C$16,3,FALSE),VLOOKUP('②選手情報入力'!M63,'種目情報'!$E$4:$G$17,3,FALSE))))</f>
      </c>
      <c r="AA55">
        <f>IF(E55="","",IF('②選手情報入力'!O63="","",IF(I55=1,'種目情報'!$J$4,'種目情報'!$J$6)))</f>
      </c>
      <c r="AB55">
        <f>IF(E55="","",IF('②選手情報入力'!O63="","",IF(I55=1,IF('②選手情報入力'!$O$5="","",'②選手情報入力'!$O$5),IF('②選手情報入力'!$O$6="","",'②選手情報入力'!$O$6))))</f>
      </c>
      <c r="AC55">
        <f>IF(E55="","",IF('②選手情報入力'!O63="","",0))</f>
      </c>
      <c r="AD55">
        <f>IF(E55="","",IF('②選手情報入力'!O63="","",2))</f>
      </c>
      <c r="AE55">
        <f>IF(E55="","",IF('②選手情報入力'!P63="","",IF(I55=1,'種目情報'!$J$5,'種目情報'!$J$7)))</f>
      </c>
      <c r="AF55">
        <f>IF(E55="","",IF('②選手情報入力'!P63="","",IF(I55=1,IF('②選手情報入力'!$P$5="","",'②選手情報入力'!$P$5),IF('②選手情報入力'!$P$6="","",'②選手情報入力'!$P$6))))</f>
      </c>
      <c r="AG55">
        <f>IF(E55="","",IF('②選手情報入力'!P63="","",0))</f>
      </c>
      <c r="AH55">
        <f>IF(E55="","",IF('②選手情報入力'!P63="","",2))</f>
      </c>
    </row>
    <row r="56" spans="1:34" ht="13.5">
      <c r="A56">
        <f>IF(E56="","",I56*1000000+'①学校情報入力'!$D$3*1000+'②選手情報入力'!A64)</f>
      </c>
      <c r="B56">
        <f>IF(E56="","",'①学校情報入力'!$D$3)</f>
      </c>
      <c r="D56">
        <f>IF('②選手情報入力'!B64="","",'②選手情報入力'!B64)</f>
      </c>
      <c r="E56">
        <f>IF('②選手情報入力'!C64="","",'②選手情報入力'!C64)</f>
      </c>
      <c r="F56">
        <f>IF(E56="","",'②選手情報入力'!D64)</f>
      </c>
      <c r="G56">
        <f>IF(E56="","",'②選手情報入力'!E64)</f>
      </c>
      <c r="H56">
        <f t="shared" si="0"/>
      </c>
      <c r="I56">
        <f>IF(E56="","",IF('②選手情報入力'!G64="男",1,2))</f>
      </c>
      <c r="J56">
        <f>IF(E56="","",IF('②選手情報入力'!H64="","",'②選手情報入力'!H64))</f>
      </c>
      <c r="L56">
        <f t="shared" si="1"/>
      </c>
      <c r="M56">
        <f t="shared" si="2"/>
      </c>
      <c r="O56">
        <f>IF(E56="","",IF('②選手情報入力'!I64="","",IF(I56=1,VLOOKUP('②選手情報入力'!I64,'種目情報'!$A$4:$B$16,2,FALSE),VLOOKUP('②選手情報入力'!I64,'種目情報'!$E$4:$F$17,2,FALSE))))</f>
      </c>
      <c r="P56">
        <f>IF(E56="","",IF('②選手情報入力'!J64="","",'②選手情報入力'!J64))</f>
      </c>
      <c r="Q56" s="37">
        <f>IF(E56="","",IF('②選手情報入力'!I64="","",0))</f>
      </c>
      <c r="R56">
        <f>IF(E56="","",IF('②選手情報入力'!I64="","",IF(I56=1,VLOOKUP('②選手情報入力'!I64,'種目情報'!$A$4:$C$16,3,FALSE),VLOOKUP('②選手情報入力'!I64,'種目情報'!$E$4:$G$17,3,FALSE))))</f>
      </c>
      <c r="S56">
        <f>IF(E56="","",IF('②選手情報入力'!K64="","",IF(I56=1,VLOOKUP('②選手情報入力'!K64,'種目情報'!$A$4:$B$16,2,FALSE),VLOOKUP('②選手情報入力'!K64,'種目情報'!$E$4:$F$17,2,FALSE))))</f>
      </c>
      <c r="T56">
        <f>IF(E56="","",IF('②選手情報入力'!L64="","",'②選手情報入力'!L64))</f>
      </c>
      <c r="U56" s="37">
        <f>IF(E56="","",IF('②選手情報入力'!K64="","",0))</f>
      </c>
      <c r="V56">
        <f>IF(E56="","",IF('②選手情報入力'!K64="","",IF(I56=1,VLOOKUP('②選手情報入力'!K64,'種目情報'!$A$4:$C$16,3,FALSE),VLOOKUP('②選手情報入力'!K64,'種目情報'!$E$4:$G$17,3,FALSE))))</f>
      </c>
      <c r="W56">
        <f>IF(E56="","",IF('②選手情報入力'!M64="","",IF(I56=1,VLOOKUP('②選手情報入力'!M64,'種目情報'!$A$4:$B$16,2,FALSE),VLOOKUP('②選手情報入力'!M64,'種目情報'!$E$4:$F$17,2,FALSE))))</f>
      </c>
      <c r="X56">
        <f>IF(E56="","",IF('②選手情報入力'!N64="","",'②選手情報入力'!N64))</f>
      </c>
      <c r="Y56" s="37">
        <f>IF(E56="","",IF('②選手情報入力'!M64="","",0))</f>
      </c>
      <c r="Z56">
        <f>IF(E56="","",IF('②選手情報入力'!M64="","",IF(I56=1,VLOOKUP('②選手情報入力'!M64,'種目情報'!$A$4:$C$16,3,FALSE),VLOOKUP('②選手情報入力'!M64,'種目情報'!$E$4:$G$17,3,FALSE))))</f>
      </c>
      <c r="AA56">
        <f>IF(E56="","",IF('②選手情報入力'!O64="","",IF(I56=1,'種目情報'!$J$4,'種目情報'!$J$6)))</f>
      </c>
      <c r="AB56">
        <f>IF(E56="","",IF('②選手情報入力'!O64="","",IF(I56=1,IF('②選手情報入力'!$O$5="","",'②選手情報入力'!$O$5),IF('②選手情報入力'!$O$6="","",'②選手情報入力'!$O$6))))</f>
      </c>
      <c r="AC56">
        <f>IF(E56="","",IF('②選手情報入力'!O64="","",0))</f>
      </c>
      <c r="AD56">
        <f>IF(E56="","",IF('②選手情報入力'!O64="","",2))</f>
      </c>
      <c r="AE56">
        <f>IF(E56="","",IF('②選手情報入力'!P64="","",IF(I56=1,'種目情報'!$J$5,'種目情報'!$J$7)))</f>
      </c>
      <c r="AF56">
        <f>IF(E56="","",IF('②選手情報入力'!P64="","",IF(I56=1,IF('②選手情報入力'!$P$5="","",'②選手情報入力'!$P$5),IF('②選手情報入力'!$P$6="","",'②選手情報入力'!$P$6))))</f>
      </c>
      <c r="AG56">
        <f>IF(E56="","",IF('②選手情報入力'!P64="","",0))</f>
      </c>
      <c r="AH56">
        <f>IF(E56="","",IF('②選手情報入力'!P64="","",2))</f>
      </c>
    </row>
    <row r="57" spans="1:34" ht="13.5">
      <c r="A57">
        <f>IF(E57="","",I57*1000000+'①学校情報入力'!$D$3*1000+'②選手情報入力'!A65)</f>
      </c>
      <c r="B57">
        <f>IF(E57="","",'①学校情報入力'!$D$3)</f>
      </c>
      <c r="D57">
        <f>IF('②選手情報入力'!B65="","",'②選手情報入力'!B65)</f>
      </c>
      <c r="E57">
        <f>IF('②選手情報入力'!C65="","",'②選手情報入力'!C65)</f>
      </c>
      <c r="F57">
        <f>IF(E57="","",'②選手情報入力'!D65)</f>
      </c>
      <c r="G57">
        <f>IF(E57="","",'②選手情報入力'!E65)</f>
      </c>
      <c r="H57">
        <f t="shared" si="0"/>
      </c>
      <c r="I57">
        <f>IF(E57="","",IF('②選手情報入力'!G65="男",1,2))</f>
      </c>
      <c r="J57">
        <f>IF(E57="","",IF('②選手情報入力'!H65="","",'②選手情報入力'!H65))</f>
      </c>
      <c r="L57">
        <f t="shared" si="1"/>
      </c>
      <c r="M57">
        <f t="shared" si="2"/>
      </c>
      <c r="O57">
        <f>IF(E57="","",IF('②選手情報入力'!I65="","",IF(I57=1,VLOOKUP('②選手情報入力'!I65,'種目情報'!$A$4:$B$16,2,FALSE),VLOOKUP('②選手情報入力'!I65,'種目情報'!$E$4:$F$17,2,FALSE))))</f>
      </c>
      <c r="P57">
        <f>IF(E57="","",IF('②選手情報入力'!J65="","",'②選手情報入力'!J65))</f>
      </c>
      <c r="Q57" s="37">
        <f>IF(E57="","",IF('②選手情報入力'!I65="","",0))</f>
      </c>
      <c r="R57">
        <f>IF(E57="","",IF('②選手情報入力'!I65="","",IF(I57=1,VLOOKUP('②選手情報入力'!I65,'種目情報'!$A$4:$C$16,3,FALSE),VLOOKUP('②選手情報入力'!I65,'種目情報'!$E$4:$G$17,3,FALSE))))</f>
      </c>
      <c r="S57">
        <f>IF(E57="","",IF('②選手情報入力'!K65="","",IF(I57=1,VLOOKUP('②選手情報入力'!K65,'種目情報'!$A$4:$B$16,2,FALSE),VLOOKUP('②選手情報入力'!K65,'種目情報'!$E$4:$F$17,2,FALSE))))</f>
      </c>
      <c r="T57">
        <f>IF(E57="","",IF('②選手情報入力'!L65="","",'②選手情報入力'!L65))</f>
      </c>
      <c r="U57" s="37">
        <f>IF(E57="","",IF('②選手情報入力'!K65="","",0))</f>
      </c>
      <c r="V57">
        <f>IF(E57="","",IF('②選手情報入力'!K65="","",IF(I57=1,VLOOKUP('②選手情報入力'!K65,'種目情報'!$A$4:$C$16,3,FALSE),VLOOKUP('②選手情報入力'!K65,'種目情報'!$E$4:$G$17,3,FALSE))))</f>
      </c>
      <c r="W57">
        <f>IF(E57="","",IF('②選手情報入力'!M65="","",IF(I57=1,VLOOKUP('②選手情報入力'!M65,'種目情報'!$A$4:$B$16,2,FALSE),VLOOKUP('②選手情報入力'!M65,'種目情報'!$E$4:$F$17,2,FALSE))))</f>
      </c>
      <c r="X57">
        <f>IF(E57="","",IF('②選手情報入力'!N65="","",'②選手情報入力'!N65))</f>
      </c>
      <c r="Y57" s="37">
        <f>IF(E57="","",IF('②選手情報入力'!M65="","",0))</f>
      </c>
      <c r="Z57">
        <f>IF(E57="","",IF('②選手情報入力'!M65="","",IF(I57=1,VLOOKUP('②選手情報入力'!M65,'種目情報'!$A$4:$C$16,3,FALSE),VLOOKUP('②選手情報入力'!M65,'種目情報'!$E$4:$G$17,3,FALSE))))</f>
      </c>
      <c r="AA57">
        <f>IF(E57="","",IF('②選手情報入力'!O65="","",IF(I57=1,'種目情報'!$J$4,'種目情報'!$J$6)))</f>
      </c>
      <c r="AB57">
        <f>IF(E57="","",IF('②選手情報入力'!O65="","",IF(I57=1,IF('②選手情報入力'!$O$5="","",'②選手情報入力'!$O$5),IF('②選手情報入力'!$O$6="","",'②選手情報入力'!$O$6))))</f>
      </c>
      <c r="AC57">
        <f>IF(E57="","",IF('②選手情報入力'!O65="","",0))</f>
      </c>
      <c r="AD57">
        <f>IF(E57="","",IF('②選手情報入力'!O65="","",2))</f>
      </c>
      <c r="AE57">
        <f>IF(E57="","",IF('②選手情報入力'!P65="","",IF(I57=1,'種目情報'!$J$5,'種目情報'!$J$7)))</f>
      </c>
      <c r="AF57">
        <f>IF(E57="","",IF('②選手情報入力'!P65="","",IF(I57=1,IF('②選手情報入力'!$P$5="","",'②選手情報入力'!$P$5),IF('②選手情報入力'!$P$6="","",'②選手情報入力'!$P$6))))</f>
      </c>
      <c r="AG57">
        <f>IF(E57="","",IF('②選手情報入力'!P65="","",0))</f>
      </c>
      <c r="AH57">
        <f>IF(E57="","",IF('②選手情報入力'!P65="","",2))</f>
      </c>
    </row>
    <row r="58" spans="1:34" ht="13.5">
      <c r="A58">
        <f>IF(E58="","",I58*1000000+'①学校情報入力'!$D$3*1000+'②選手情報入力'!A66)</f>
      </c>
      <c r="B58">
        <f>IF(E58="","",'①学校情報入力'!$D$3)</f>
      </c>
      <c r="D58">
        <f>IF('②選手情報入力'!B66="","",'②選手情報入力'!B66)</f>
      </c>
      <c r="E58">
        <f>IF('②選手情報入力'!C66="","",'②選手情報入力'!C66)</f>
      </c>
      <c r="F58">
        <f>IF(E58="","",'②選手情報入力'!D66)</f>
      </c>
      <c r="G58">
        <f>IF(E58="","",'②選手情報入力'!E66)</f>
      </c>
      <c r="H58">
        <f t="shared" si="0"/>
      </c>
      <c r="I58">
        <f>IF(E58="","",IF('②選手情報入力'!G66="男",1,2))</f>
      </c>
      <c r="J58">
        <f>IF(E58="","",IF('②選手情報入力'!H66="","",'②選手情報入力'!H66))</f>
      </c>
      <c r="L58">
        <f t="shared" si="1"/>
      </c>
      <c r="M58">
        <f t="shared" si="2"/>
      </c>
      <c r="O58">
        <f>IF(E58="","",IF('②選手情報入力'!I66="","",IF(I58=1,VLOOKUP('②選手情報入力'!I66,'種目情報'!$A$4:$B$16,2,FALSE),VLOOKUP('②選手情報入力'!I66,'種目情報'!$E$4:$F$17,2,FALSE))))</f>
      </c>
      <c r="P58">
        <f>IF(E58="","",IF('②選手情報入力'!J66="","",'②選手情報入力'!J66))</f>
      </c>
      <c r="Q58" s="37">
        <f>IF(E58="","",IF('②選手情報入力'!I66="","",0))</f>
      </c>
      <c r="R58">
        <f>IF(E58="","",IF('②選手情報入力'!I66="","",IF(I58=1,VLOOKUP('②選手情報入力'!I66,'種目情報'!$A$4:$C$16,3,FALSE),VLOOKUP('②選手情報入力'!I66,'種目情報'!$E$4:$G$17,3,FALSE))))</f>
      </c>
      <c r="S58">
        <f>IF(E58="","",IF('②選手情報入力'!K66="","",IF(I58=1,VLOOKUP('②選手情報入力'!K66,'種目情報'!$A$4:$B$16,2,FALSE),VLOOKUP('②選手情報入力'!K66,'種目情報'!$E$4:$F$17,2,FALSE))))</f>
      </c>
      <c r="T58">
        <f>IF(E58="","",IF('②選手情報入力'!L66="","",'②選手情報入力'!L66))</f>
      </c>
      <c r="U58" s="37">
        <f>IF(E58="","",IF('②選手情報入力'!K66="","",0))</f>
      </c>
      <c r="V58">
        <f>IF(E58="","",IF('②選手情報入力'!K66="","",IF(I58=1,VLOOKUP('②選手情報入力'!K66,'種目情報'!$A$4:$C$16,3,FALSE),VLOOKUP('②選手情報入力'!K66,'種目情報'!$E$4:$G$17,3,FALSE))))</f>
      </c>
      <c r="W58">
        <f>IF(E58="","",IF('②選手情報入力'!M66="","",IF(I58=1,VLOOKUP('②選手情報入力'!M66,'種目情報'!$A$4:$B$16,2,FALSE),VLOOKUP('②選手情報入力'!M66,'種目情報'!$E$4:$F$17,2,FALSE))))</f>
      </c>
      <c r="X58">
        <f>IF(E58="","",IF('②選手情報入力'!N66="","",'②選手情報入力'!N66))</f>
      </c>
      <c r="Y58" s="37">
        <f>IF(E58="","",IF('②選手情報入力'!M66="","",0))</f>
      </c>
      <c r="Z58">
        <f>IF(E58="","",IF('②選手情報入力'!M66="","",IF(I58=1,VLOOKUP('②選手情報入力'!M66,'種目情報'!$A$4:$C$16,3,FALSE),VLOOKUP('②選手情報入力'!M66,'種目情報'!$E$4:$G$17,3,FALSE))))</f>
      </c>
      <c r="AA58">
        <f>IF(E58="","",IF('②選手情報入力'!O66="","",IF(I58=1,'種目情報'!$J$4,'種目情報'!$J$6)))</f>
      </c>
      <c r="AB58">
        <f>IF(E58="","",IF('②選手情報入力'!O66="","",IF(I58=1,IF('②選手情報入力'!$O$5="","",'②選手情報入力'!$O$5),IF('②選手情報入力'!$O$6="","",'②選手情報入力'!$O$6))))</f>
      </c>
      <c r="AC58">
        <f>IF(E58="","",IF('②選手情報入力'!O66="","",0))</f>
      </c>
      <c r="AD58">
        <f>IF(E58="","",IF('②選手情報入力'!O66="","",2))</f>
      </c>
      <c r="AE58">
        <f>IF(E58="","",IF('②選手情報入力'!P66="","",IF(I58=1,'種目情報'!$J$5,'種目情報'!$J$7)))</f>
      </c>
      <c r="AF58">
        <f>IF(E58="","",IF('②選手情報入力'!P66="","",IF(I58=1,IF('②選手情報入力'!$P$5="","",'②選手情報入力'!$P$5),IF('②選手情報入力'!$P$6="","",'②選手情報入力'!$P$6))))</f>
      </c>
      <c r="AG58">
        <f>IF(E58="","",IF('②選手情報入力'!P66="","",0))</f>
      </c>
      <c r="AH58">
        <f>IF(E58="","",IF('②選手情報入力'!P66="","",2))</f>
      </c>
    </row>
    <row r="59" spans="1:34" ht="13.5">
      <c r="A59">
        <f>IF(E59="","",I59*1000000+'①学校情報入力'!$D$3*1000+'②選手情報入力'!A67)</f>
      </c>
      <c r="B59">
        <f>IF(E59="","",'①学校情報入力'!$D$3)</f>
      </c>
      <c r="D59">
        <f>IF('②選手情報入力'!B67="","",'②選手情報入力'!B67)</f>
      </c>
      <c r="E59">
        <f>IF('②選手情報入力'!C67="","",'②選手情報入力'!C67)</f>
      </c>
      <c r="F59">
        <f>IF(E59="","",'②選手情報入力'!D67)</f>
      </c>
      <c r="G59">
        <f>IF(E59="","",'②選手情報入力'!E67)</f>
      </c>
      <c r="H59">
        <f t="shared" si="0"/>
      </c>
      <c r="I59">
        <f>IF(E59="","",IF('②選手情報入力'!G67="男",1,2))</f>
      </c>
      <c r="J59">
        <f>IF(E59="","",IF('②選手情報入力'!H67="","",'②選手情報入力'!H67))</f>
      </c>
      <c r="L59">
        <f t="shared" si="1"/>
      </c>
      <c r="M59">
        <f t="shared" si="2"/>
      </c>
      <c r="O59">
        <f>IF(E59="","",IF('②選手情報入力'!I67="","",IF(I59=1,VLOOKUP('②選手情報入力'!I67,'種目情報'!$A$4:$B$16,2,FALSE),VLOOKUP('②選手情報入力'!I67,'種目情報'!$E$4:$F$17,2,FALSE))))</f>
      </c>
      <c r="P59">
        <f>IF(E59="","",IF('②選手情報入力'!J67="","",'②選手情報入力'!J67))</f>
      </c>
      <c r="Q59" s="37">
        <f>IF(E59="","",IF('②選手情報入力'!I67="","",0))</f>
      </c>
      <c r="R59">
        <f>IF(E59="","",IF('②選手情報入力'!I67="","",IF(I59=1,VLOOKUP('②選手情報入力'!I67,'種目情報'!$A$4:$C$16,3,FALSE),VLOOKUP('②選手情報入力'!I67,'種目情報'!$E$4:$G$17,3,FALSE))))</f>
      </c>
      <c r="S59">
        <f>IF(E59="","",IF('②選手情報入力'!K67="","",IF(I59=1,VLOOKUP('②選手情報入力'!K67,'種目情報'!$A$4:$B$16,2,FALSE),VLOOKUP('②選手情報入力'!K67,'種目情報'!$E$4:$F$17,2,FALSE))))</f>
      </c>
      <c r="T59">
        <f>IF(E59="","",IF('②選手情報入力'!L67="","",'②選手情報入力'!L67))</f>
      </c>
      <c r="U59" s="37">
        <f>IF(E59="","",IF('②選手情報入力'!K67="","",0))</f>
      </c>
      <c r="V59">
        <f>IF(E59="","",IF('②選手情報入力'!K67="","",IF(I59=1,VLOOKUP('②選手情報入力'!K67,'種目情報'!$A$4:$C$16,3,FALSE),VLOOKUP('②選手情報入力'!K67,'種目情報'!$E$4:$G$17,3,FALSE))))</f>
      </c>
      <c r="W59">
        <f>IF(E59="","",IF('②選手情報入力'!M67="","",IF(I59=1,VLOOKUP('②選手情報入力'!M67,'種目情報'!$A$4:$B$16,2,FALSE),VLOOKUP('②選手情報入力'!M67,'種目情報'!$E$4:$F$17,2,FALSE))))</f>
      </c>
      <c r="X59">
        <f>IF(E59="","",IF('②選手情報入力'!N67="","",'②選手情報入力'!N67))</f>
      </c>
      <c r="Y59" s="37">
        <f>IF(E59="","",IF('②選手情報入力'!M67="","",0))</f>
      </c>
      <c r="Z59">
        <f>IF(E59="","",IF('②選手情報入力'!M67="","",IF(I59=1,VLOOKUP('②選手情報入力'!M67,'種目情報'!$A$4:$C$16,3,FALSE),VLOOKUP('②選手情報入力'!M67,'種目情報'!$E$4:$G$17,3,FALSE))))</f>
      </c>
      <c r="AA59">
        <f>IF(E59="","",IF('②選手情報入力'!O67="","",IF(I59=1,'種目情報'!$J$4,'種目情報'!$J$6)))</f>
      </c>
      <c r="AB59">
        <f>IF(E59="","",IF('②選手情報入力'!O67="","",IF(I59=1,IF('②選手情報入力'!$O$5="","",'②選手情報入力'!$O$5),IF('②選手情報入力'!$O$6="","",'②選手情報入力'!$O$6))))</f>
      </c>
      <c r="AC59">
        <f>IF(E59="","",IF('②選手情報入力'!O67="","",0))</f>
      </c>
      <c r="AD59">
        <f>IF(E59="","",IF('②選手情報入力'!O67="","",2))</f>
      </c>
      <c r="AE59">
        <f>IF(E59="","",IF('②選手情報入力'!P67="","",IF(I59=1,'種目情報'!$J$5,'種目情報'!$J$7)))</f>
      </c>
      <c r="AF59">
        <f>IF(E59="","",IF('②選手情報入力'!P67="","",IF(I59=1,IF('②選手情報入力'!$P$5="","",'②選手情報入力'!$P$5),IF('②選手情報入力'!$P$6="","",'②選手情報入力'!$P$6))))</f>
      </c>
      <c r="AG59">
        <f>IF(E59="","",IF('②選手情報入力'!P67="","",0))</f>
      </c>
      <c r="AH59">
        <f>IF(E59="","",IF('②選手情報入力'!P67="","",2))</f>
      </c>
    </row>
    <row r="60" spans="1:34" ht="13.5">
      <c r="A60">
        <f>IF(E60="","",I60*1000000+'①学校情報入力'!$D$3*1000+'②選手情報入力'!A68)</f>
      </c>
      <c r="B60">
        <f>IF(E60="","",'①学校情報入力'!$D$3)</f>
      </c>
      <c r="D60">
        <f>IF('②選手情報入力'!B68="","",'②選手情報入力'!B68)</f>
      </c>
      <c r="E60">
        <f>IF('②選手情報入力'!C68="","",'②選手情報入力'!C68)</f>
      </c>
      <c r="F60">
        <f>IF(E60="","",'②選手情報入力'!D68)</f>
      </c>
      <c r="G60">
        <f>IF(E60="","",'②選手情報入力'!E68)</f>
      </c>
      <c r="H60">
        <f t="shared" si="0"/>
      </c>
      <c r="I60">
        <f>IF(E60="","",IF('②選手情報入力'!G68="男",1,2))</f>
      </c>
      <c r="J60">
        <f>IF(E60="","",IF('②選手情報入力'!H68="","",'②選手情報入力'!H68))</f>
      </c>
      <c r="L60">
        <f t="shared" si="1"/>
      </c>
      <c r="M60">
        <f t="shared" si="2"/>
      </c>
      <c r="O60">
        <f>IF(E60="","",IF('②選手情報入力'!I68="","",IF(I60=1,VLOOKUP('②選手情報入力'!I68,'種目情報'!$A$4:$B$16,2,FALSE),VLOOKUP('②選手情報入力'!I68,'種目情報'!$E$4:$F$17,2,FALSE))))</f>
      </c>
      <c r="P60">
        <f>IF(E60="","",IF('②選手情報入力'!J68="","",'②選手情報入力'!J68))</f>
      </c>
      <c r="Q60" s="37">
        <f>IF(E60="","",IF('②選手情報入力'!I68="","",0))</f>
      </c>
      <c r="R60">
        <f>IF(E60="","",IF('②選手情報入力'!I68="","",IF(I60=1,VLOOKUP('②選手情報入力'!I68,'種目情報'!$A$4:$C$16,3,FALSE),VLOOKUP('②選手情報入力'!I68,'種目情報'!$E$4:$G$17,3,FALSE))))</f>
      </c>
      <c r="S60">
        <f>IF(E60="","",IF('②選手情報入力'!K68="","",IF(I60=1,VLOOKUP('②選手情報入力'!K68,'種目情報'!$A$4:$B$16,2,FALSE),VLOOKUP('②選手情報入力'!K68,'種目情報'!$E$4:$F$17,2,FALSE))))</f>
      </c>
      <c r="T60">
        <f>IF(E60="","",IF('②選手情報入力'!L68="","",'②選手情報入力'!L68))</f>
      </c>
      <c r="U60" s="37">
        <f>IF(E60="","",IF('②選手情報入力'!K68="","",0))</f>
      </c>
      <c r="V60">
        <f>IF(E60="","",IF('②選手情報入力'!K68="","",IF(I60=1,VLOOKUP('②選手情報入力'!K68,'種目情報'!$A$4:$C$16,3,FALSE),VLOOKUP('②選手情報入力'!K68,'種目情報'!$E$4:$G$17,3,FALSE))))</f>
      </c>
      <c r="W60">
        <f>IF(E60="","",IF('②選手情報入力'!M68="","",IF(I60=1,VLOOKUP('②選手情報入力'!M68,'種目情報'!$A$4:$B$16,2,FALSE),VLOOKUP('②選手情報入力'!M68,'種目情報'!$E$4:$F$17,2,FALSE))))</f>
      </c>
      <c r="X60">
        <f>IF(E60="","",IF('②選手情報入力'!N68="","",'②選手情報入力'!N68))</f>
      </c>
      <c r="Y60" s="37">
        <f>IF(E60="","",IF('②選手情報入力'!M68="","",0))</f>
      </c>
      <c r="Z60">
        <f>IF(E60="","",IF('②選手情報入力'!M68="","",IF(I60=1,VLOOKUP('②選手情報入力'!M68,'種目情報'!$A$4:$C$16,3,FALSE),VLOOKUP('②選手情報入力'!M68,'種目情報'!$E$4:$G$17,3,FALSE))))</f>
      </c>
      <c r="AA60">
        <f>IF(E60="","",IF('②選手情報入力'!O68="","",IF(I60=1,'種目情報'!$J$4,'種目情報'!$J$6)))</f>
      </c>
      <c r="AB60">
        <f>IF(E60="","",IF('②選手情報入力'!O68="","",IF(I60=1,IF('②選手情報入力'!$O$5="","",'②選手情報入力'!$O$5),IF('②選手情報入力'!$O$6="","",'②選手情報入力'!$O$6))))</f>
      </c>
      <c r="AC60">
        <f>IF(E60="","",IF('②選手情報入力'!O68="","",0))</f>
      </c>
      <c r="AD60">
        <f>IF(E60="","",IF('②選手情報入力'!O68="","",2))</f>
      </c>
      <c r="AE60">
        <f>IF(E60="","",IF('②選手情報入力'!P68="","",IF(I60=1,'種目情報'!$J$5,'種目情報'!$J$7)))</f>
      </c>
      <c r="AF60">
        <f>IF(E60="","",IF('②選手情報入力'!P68="","",IF(I60=1,IF('②選手情報入力'!$P$5="","",'②選手情報入力'!$P$5),IF('②選手情報入力'!$P$6="","",'②選手情報入力'!$P$6))))</f>
      </c>
      <c r="AG60">
        <f>IF(E60="","",IF('②選手情報入力'!P68="","",0))</f>
      </c>
      <c r="AH60">
        <f>IF(E60="","",IF('②選手情報入力'!P68="","",2))</f>
      </c>
    </row>
    <row r="61" spans="1:34" ht="13.5">
      <c r="A61">
        <f>IF(E61="","",I61*1000000+'①学校情報入力'!$D$3*1000+'②選手情報入力'!A69)</f>
      </c>
      <c r="B61">
        <f>IF(E61="","",'①学校情報入力'!$D$3)</f>
      </c>
      <c r="D61">
        <f>IF('②選手情報入力'!B69="","",'②選手情報入力'!B69)</f>
      </c>
      <c r="E61">
        <f>IF('②選手情報入力'!C69="","",'②選手情報入力'!C69)</f>
      </c>
      <c r="F61">
        <f>IF(E61="","",'②選手情報入力'!D69)</f>
      </c>
      <c r="G61">
        <f>IF(E61="","",'②選手情報入力'!E69)</f>
      </c>
      <c r="H61">
        <f t="shared" si="0"/>
      </c>
      <c r="I61">
        <f>IF(E61="","",IF('②選手情報入力'!G69="男",1,2))</f>
      </c>
      <c r="J61">
        <f>IF(E61="","",IF('②選手情報入力'!H69="","",'②選手情報入力'!H69))</f>
      </c>
      <c r="L61">
        <f t="shared" si="1"/>
      </c>
      <c r="M61">
        <f t="shared" si="2"/>
      </c>
      <c r="O61">
        <f>IF(E61="","",IF('②選手情報入力'!I69="","",IF(I61=1,VLOOKUP('②選手情報入力'!I69,'種目情報'!$A$4:$B$16,2,FALSE),VLOOKUP('②選手情報入力'!I69,'種目情報'!$E$4:$F$17,2,FALSE))))</f>
      </c>
      <c r="P61">
        <f>IF(E61="","",IF('②選手情報入力'!J69="","",'②選手情報入力'!J69))</f>
      </c>
      <c r="Q61" s="37">
        <f>IF(E61="","",IF('②選手情報入力'!I69="","",0))</f>
      </c>
      <c r="R61">
        <f>IF(E61="","",IF('②選手情報入力'!I69="","",IF(I61=1,VLOOKUP('②選手情報入力'!I69,'種目情報'!$A$4:$C$16,3,FALSE),VLOOKUP('②選手情報入力'!I69,'種目情報'!$E$4:$G$17,3,FALSE))))</f>
      </c>
      <c r="S61">
        <f>IF(E61="","",IF('②選手情報入力'!K69="","",IF(I61=1,VLOOKUP('②選手情報入力'!K69,'種目情報'!$A$4:$B$16,2,FALSE),VLOOKUP('②選手情報入力'!K69,'種目情報'!$E$4:$F$17,2,FALSE))))</f>
      </c>
      <c r="T61">
        <f>IF(E61="","",IF('②選手情報入力'!L69="","",'②選手情報入力'!L69))</f>
      </c>
      <c r="U61" s="37">
        <f>IF(E61="","",IF('②選手情報入力'!K69="","",0))</f>
      </c>
      <c r="V61">
        <f>IF(E61="","",IF('②選手情報入力'!K69="","",IF(I61=1,VLOOKUP('②選手情報入力'!K69,'種目情報'!$A$4:$C$16,3,FALSE),VLOOKUP('②選手情報入力'!K69,'種目情報'!$E$4:$G$17,3,FALSE))))</f>
      </c>
      <c r="W61">
        <f>IF(E61="","",IF('②選手情報入力'!M69="","",IF(I61=1,VLOOKUP('②選手情報入力'!M69,'種目情報'!$A$4:$B$16,2,FALSE),VLOOKUP('②選手情報入力'!M69,'種目情報'!$E$4:$F$17,2,FALSE))))</f>
      </c>
      <c r="X61">
        <f>IF(E61="","",IF('②選手情報入力'!N69="","",'②選手情報入力'!N69))</f>
      </c>
      <c r="Y61" s="37">
        <f>IF(E61="","",IF('②選手情報入力'!M69="","",0))</f>
      </c>
      <c r="Z61">
        <f>IF(E61="","",IF('②選手情報入力'!M69="","",IF(I61=1,VLOOKUP('②選手情報入力'!M69,'種目情報'!$A$4:$C$16,3,FALSE),VLOOKUP('②選手情報入力'!M69,'種目情報'!$E$4:$G$17,3,FALSE))))</f>
      </c>
      <c r="AA61">
        <f>IF(E61="","",IF('②選手情報入力'!O69="","",IF(I61=1,'種目情報'!$J$4,'種目情報'!$J$6)))</f>
      </c>
      <c r="AB61">
        <f>IF(E61="","",IF('②選手情報入力'!O69="","",IF(I61=1,IF('②選手情報入力'!$O$5="","",'②選手情報入力'!$O$5),IF('②選手情報入力'!$O$6="","",'②選手情報入力'!$O$6))))</f>
      </c>
      <c r="AC61">
        <f>IF(E61="","",IF('②選手情報入力'!O69="","",0))</f>
      </c>
      <c r="AD61">
        <f>IF(E61="","",IF('②選手情報入力'!O69="","",2))</f>
      </c>
      <c r="AE61">
        <f>IF(E61="","",IF('②選手情報入力'!P69="","",IF(I61=1,'種目情報'!$J$5,'種目情報'!$J$7)))</f>
      </c>
      <c r="AF61">
        <f>IF(E61="","",IF('②選手情報入力'!P69="","",IF(I61=1,IF('②選手情報入力'!$P$5="","",'②選手情報入力'!$P$5),IF('②選手情報入力'!$P$6="","",'②選手情報入力'!$P$6))))</f>
      </c>
      <c r="AG61">
        <f>IF(E61="","",IF('②選手情報入力'!P69="","",0))</f>
      </c>
      <c r="AH61">
        <f>IF(E61="","",IF('②選手情報入力'!P69="","",2))</f>
      </c>
    </row>
    <row r="62" spans="1:34" ht="13.5">
      <c r="A62">
        <f>IF(E62="","",I62*1000000+'①学校情報入力'!$D$3*1000+'②選手情報入力'!A70)</f>
      </c>
      <c r="B62">
        <f>IF(E62="","",'①学校情報入力'!$D$3)</f>
      </c>
      <c r="D62">
        <f>IF('②選手情報入力'!B70="","",'②選手情報入力'!B70)</f>
      </c>
      <c r="E62">
        <f>IF('②選手情報入力'!C70="","",'②選手情報入力'!C70)</f>
      </c>
      <c r="F62">
        <f>IF(E62="","",'②選手情報入力'!D70)</f>
      </c>
      <c r="G62">
        <f>IF(E62="","",'②選手情報入力'!E70)</f>
      </c>
      <c r="H62">
        <f t="shared" si="0"/>
      </c>
      <c r="I62">
        <f>IF(E62="","",IF('②選手情報入力'!G70="男",1,2))</f>
      </c>
      <c r="J62">
        <f>IF(E62="","",IF('②選手情報入力'!H70="","",'②選手情報入力'!H70))</f>
      </c>
      <c r="L62">
        <f t="shared" si="1"/>
      </c>
      <c r="M62">
        <f t="shared" si="2"/>
      </c>
      <c r="O62">
        <f>IF(E62="","",IF('②選手情報入力'!I70="","",IF(I62=1,VLOOKUP('②選手情報入力'!I70,'種目情報'!$A$4:$B$16,2,FALSE),VLOOKUP('②選手情報入力'!I70,'種目情報'!$E$4:$F$17,2,FALSE))))</f>
      </c>
      <c r="P62">
        <f>IF(E62="","",IF('②選手情報入力'!J70="","",'②選手情報入力'!J70))</f>
      </c>
      <c r="Q62" s="37">
        <f>IF(E62="","",IF('②選手情報入力'!I70="","",0))</f>
      </c>
      <c r="R62">
        <f>IF(E62="","",IF('②選手情報入力'!I70="","",IF(I62=1,VLOOKUP('②選手情報入力'!I70,'種目情報'!$A$4:$C$16,3,FALSE),VLOOKUP('②選手情報入力'!I70,'種目情報'!$E$4:$G$17,3,FALSE))))</f>
      </c>
      <c r="S62">
        <f>IF(E62="","",IF('②選手情報入力'!K70="","",IF(I62=1,VLOOKUP('②選手情報入力'!K70,'種目情報'!$A$4:$B$16,2,FALSE),VLOOKUP('②選手情報入力'!K70,'種目情報'!$E$4:$F$17,2,FALSE))))</f>
      </c>
      <c r="T62">
        <f>IF(E62="","",IF('②選手情報入力'!L70="","",'②選手情報入力'!L70))</f>
      </c>
      <c r="U62" s="37">
        <f>IF(E62="","",IF('②選手情報入力'!K70="","",0))</f>
      </c>
      <c r="V62">
        <f>IF(E62="","",IF('②選手情報入力'!K70="","",IF(I62=1,VLOOKUP('②選手情報入力'!K70,'種目情報'!$A$4:$C$16,3,FALSE),VLOOKUP('②選手情報入力'!K70,'種目情報'!$E$4:$G$17,3,FALSE))))</f>
      </c>
      <c r="W62">
        <f>IF(E62="","",IF('②選手情報入力'!M70="","",IF(I62=1,VLOOKUP('②選手情報入力'!M70,'種目情報'!$A$4:$B$16,2,FALSE),VLOOKUP('②選手情報入力'!M70,'種目情報'!$E$4:$F$17,2,FALSE))))</f>
      </c>
      <c r="X62">
        <f>IF(E62="","",IF('②選手情報入力'!N70="","",'②選手情報入力'!N70))</f>
      </c>
      <c r="Y62" s="37">
        <f>IF(E62="","",IF('②選手情報入力'!M70="","",0))</f>
      </c>
      <c r="Z62">
        <f>IF(E62="","",IF('②選手情報入力'!M70="","",IF(I62=1,VLOOKUP('②選手情報入力'!M70,'種目情報'!$A$4:$C$16,3,FALSE),VLOOKUP('②選手情報入力'!M70,'種目情報'!$E$4:$G$17,3,FALSE))))</f>
      </c>
      <c r="AA62">
        <f>IF(E62="","",IF('②選手情報入力'!O70="","",IF(I62=1,'種目情報'!$J$4,'種目情報'!$J$6)))</f>
      </c>
      <c r="AB62">
        <f>IF(E62="","",IF('②選手情報入力'!O70="","",IF(I62=1,IF('②選手情報入力'!$O$5="","",'②選手情報入力'!$O$5),IF('②選手情報入力'!$O$6="","",'②選手情報入力'!$O$6))))</f>
      </c>
      <c r="AC62">
        <f>IF(E62="","",IF('②選手情報入力'!O70="","",0))</f>
      </c>
      <c r="AD62">
        <f>IF(E62="","",IF('②選手情報入力'!O70="","",2))</f>
      </c>
      <c r="AE62">
        <f>IF(E62="","",IF('②選手情報入力'!P70="","",IF(I62=1,'種目情報'!$J$5,'種目情報'!$J$7)))</f>
      </c>
      <c r="AF62">
        <f>IF(E62="","",IF('②選手情報入力'!P70="","",IF(I62=1,IF('②選手情報入力'!$P$5="","",'②選手情報入力'!$P$5),IF('②選手情報入力'!$P$6="","",'②選手情報入力'!$P$6))))</f>
      </c>
      <c r="AG62">
        <f>IF(E62="","",IF('②選手情報入力'!P70="","",0))</f>
      </c>
      <c r="AH62">
        <f>IF(E62="","",IF('②選手情報入力'!P70="","",2))</f>
      </c>
    </row>
    <row r="63" spans="1:34" ht="13.5">
      <c r="A63">
        <f>IF(E63="","",I63*1000000+'①学校情報入力'!$D$3*1000+'②選手情報入力'!A71)</f>
      </c>
      <c r="B63">
        <f>IF(E63="","",'①学校情報入力'!$D$3)</f>
      </c>
      <c r="D63">
        <f>IF('②選手情報入力'!B71="","",'②選手情報入力'!B71)</f>
      </c>
      <c r="E63">
        <f>IF('②選手情報入力'!C71="","",'②選手情報入力'!C71)</f>
      </c>
      <c r="F63">
        <f>IF(E63="","",'②選手情報入力'!D71)</f>
      </c>
      <c r="G63">
        <f>IF(E63="","",'②選手情報入力'!E71)</f>
      </c>
      <c r="H63">
        <f t="shared" si="0"/>
      </c>
      <c r="I63">
        <f>IF(E63="","",IF('②選手情報入力'!G71="男",1,2))</f>
      </c>
      <c r="J63">
        <f>IF(E63="","",IF('②選手情報入力'!H71="","",'②選手情報入力'!H71))</f>
      </c>
      <c r="L63">
        <f t="shared" si="1"/>
      </c>
      <c r="M63">
        <f t="shared" si="2"/>
      </c>
      <c r="O63">
        <f>IF(E63="","",IF('②選手情報入力'!I71="","",IF(I63=1,VLOOKUP('②選手情報入力'!I71,'種目情報'!$A$4:$B$16,2,FALSE),VLOOKUP('②選手情報入力'!I71,'種目情報'!$E$4:$F$17,2,FALSE))))</f>
      </c>
      <c r="P63">
        <f>IF(E63="","",IF('②選手情報入力'!J71="","",'②選手情報入力'!J71))</f>
      </c>
      <c r="Q63" s="37">
        <f>IF(E63="","",IF('②選手情報入力'!I71="","",0))</f>
      </c>
      <c r="R63">
        <f>IF(E63="","",IF('②選手情報入力'!I71="","",IF(I63=1,VLOOKUP('②選手情報入力'!I71,'種目情報'!$A$4:$C$16,3,FALSE),VLOOKUP('②選手情報入力'!I71,'種目情報'!$E$4:$G$17,3,FALSE))))</f>
      </c>
      <c r="S63">
        <f>IF(E63="","",IF('②選手情報入力'!K71="","",IF(I63=1,VLOOKUP('②選手情報入力'!K71,'種目情報'!$A$4:$B$16,2,FALSE),VLOOKUP('②選手情報入力'!K71,'種目情報'!$E$4:$F$17,2,FALSE))))</f>
      </c>
      <c r="T63">
        <f>IF(E63="","",IF('②選手情報入力'!L71="","",'②選手情報入力'!L71))</f>
      </c>
      <c r="U63" s="37">
        <f>IF(E63="","",IF('②選手情報入力'!K71="","",0))</f>
      </c>
      <c r="V63">
        <f>IF(E63="","",IF('②選手情報入力'!K71="","",IF(I63=1,VLOOKUP('②選手情報入力'!K71,'種目情報'!$A$4:$C$16,3,FALSE),VLOOKUP('②選手情報入力'!K71,'種目情報'!$E$4:$G$17,3,FALSE))))</f>
      </c>
      <c r="W63">
        <f>IF(E63="","",IF('②選手情報入力'!M71="","",IF(I63=1,VLOOKUP('②選手情報入力'!M71,'種目情報'!$A$4:$B$16,2,FALSE),VLOOKUP('②選手情報入力'!M71,'種目情報'!$E$4:$F$17,2,FALSE))))</f>
      </c>
      <c r="X63">
        <f>IF(E63="","",IF('②選手情報入力'!N71="","",'②選手情報入力'!N71))</f>
      </c>
      <c r="Y63" s="37">
        <f>IF(E63="","",IF('②選手情報入力'!M71="","",0))</f>
      </c>
      <c r="Z63">
        <f>IF(E63="","",IF('②選手情報入力'!M71="","",IF(I63=1,VLOOKUP('②選手情報入力'!M71,'種目情報'!$A$4:$C$16,3,FALSE),VLOOKUP('②選手情報入力'!M71,'種目情報'!$E$4:$G$17,3,FALSE))))</f>
      </c>
      <c r="AA63">
        <f>IF(E63="","",IF('②選手情報入力'!O71="","",IF(I63=1,'種目情報'!$J$4,'種目情報'!$J$6)))</f>
      </c>
      <c r="AB63">
        <f>IF(E63="","",IF('②選手情報入力'!O71="","",IF(I63=1,IF('②選手情報入力'!$O$5="","",'②選手情報入力'!$O$5),IF('②選手情報入力'!$O$6="","",'②選手情報入力'!$O$6))))</f>
      </c>
      <c r="AC63">
        <f>IF(E63="","",IF('②選手情報入力'!O71="","",0))</f>
      </c>
      <c r="AD63">
        <f>IF(E63="","",IF('②選手情報入力'!O71="","",2))</f>
      </c>
      <c r="AE63">
        <f>IF(E63="","",IF('②選手情報入力'!P71="","",IF(I63=1,'種目情報'!$J$5,'種目情報'!$J$7)))</f>
      </c>
      <c r="AF63">
        <f>IF(E63="","",IF('②選手情報入力'!P71="","",IF(I63=1,IF('②選手情報入力'!$P$5="","",'②選手情報入力'!$P$5),IF('②選手情報入力'!$P$6="","",'②選手情報入力'!$P$6))))</f>
      </c>
      <c r="AG63">
        <f>IF(E63="","",IF('②選手情報入力'!P71="","",0))</f>
      </c>
      <c r="AH63">
        <f>IF(E63="","",IF('②選手情報入力'!P71="","",2))</f>
      </c>
    </row>
    <row r="64" spans="1:34" ht="13.5">
      <c r="A64">
        <f>IF(E64="","",I64*1000000+'①学校情報入力'!$D$3*1000+'②選手情報入力'!A72)</f>
      </c>
      <c r="B64">
        <f>IF(E64="","",'①学校情報入力'!$D$3)</f>
      </c>
      <c r="D64">
        <f>IF('②選手情報入力'!B72="","",'②選手情報入力'!B72)</f>
      </c>
      <c r="E64">
        <f>IF('②選手情報入力'!C72="","",'②選手情報入力'!C72)</f>
      </c>
      <c r="F64">
        <f>IF(E64="","",'②選手情報入力'!D72)</f>
      </c>
      <c r="G64">
        <f>IF(E64="","",'②選手情報入力'!E72)</f>
      </c>
      <c r="H64">
        <f t="shared" si="0"/>
      </c>
      <c r="I64">
        <f>IF(E64="","",IF('②選手情報入力'!G72="男",1,2))</f>
      </c>
      <c r="J64">
        <f>IF(E64="","",IF('②選手情報入力'!H72="","",'②選手情報入力'!H72))</f>
      </c>
      <c r="L64">
        <f t="shared" si="1"/>
      </c>
      <c r="M64">
        <f t="shared" si="2"/>
      </c>
      <c r="O64">
        <f>IF(E64="","",IF('②選手情報入力'!I72="","",IF(I64=1,VLOOKUP('②選手情報入力'!I72,'種目情報'!$A$4:$B$16,2,FALSE),VLOOKUP('②選手情報入力'!I72,'種目情報'!$E$4:$F$17,2,FALSE))))</f>
      </c>
      <c r="P64">
        <f>IF(E64="","",IF('②選手情報入力'!J72="","",'②選手情報入力'!J72))</f>
      </c>
      <c r="Q64" s="37">
        <f>IF(E64="","",IF('②選手情報入力'!I72="","",0))</f>
      </c>
      <c r="R64">
        <f>IF(E64="","",IF('②選手情報入力'!I72="","",IF(I64=1,VLOOKUP('②選手情報入力'!I72,'種目情報'!$A$4:$C$16,3,FALSE),VLOOKUP('②選手情報入力'!I72,'種目情報'!$E$4:$G$17,3,FALSE))))</f>
      </c>
      <c r="S64">
        <f>IF(E64="","",IF('②選手情報入力'!K72="","",IF(I64=1,VLOOKUP('②選手情報入力'!K72,'種目情報'!$A$4:$B$16,2,FALSE),VLOOKUP('②選手情報入力'!K72,'種目情報'!$E$4:$F$17,2,FALSE))))</f>
      </c>
      <c r="T64">
        <f>IF(E64="","",IF('②選手情報入力'!L72="","",'②選手情報入力'!L72))</f>
      </c>
      <c r="U64" s="37">
        <f>IF(E64="","",IF('②選手情報入力'!K72="","",0))</f>
      </c>
      <c r="V64">
        <f>IF(E64="","",IF('②選手情報入力'!K72="","",IF(I64=1,VLOOKUP('②選手情報入力'!K72,'種目情報'!$A$4:$C$16,3,FALSE),VLOOKUP('②選手情報入力'!K72,'種目情報'!$E$4:$G$17,3,FALSE))))</f>
      </c>
      <c r="W64">
        <f>IF(E64="","",IF('②選手情報入力'!M72="","",IF(I64=1,VLOOKUP('②選手情報入力'!M72,'種目情報'!$A$4:$B$16,2,FALSE),VLOOKUP('②選手情報入力'!M72,'種目情報'!$E$4:$F$17,2,FALSE))))</f>
      </c>
      <c r="X64">
        <f>IF(E64="","",IF('②選手情報入力'!N72="","",'②選手情報入力'!N72))</f>
      </c>
      <c r="Y64" s="37">
        <f>IF(E64="","",IF('②選手情報入力'!M72="","",0))</f>
      </c>
      <c r="Z64">
        <f>IF(E64="","",IF('②選手情報入力'!M72="","",IF(I64=1,VLOOKUP('②選手情報入力'!M72,'種目情報'!$A$4:$C$16,3,FALSE),VLOOKUP('②選手情報入力'!M72,'種目情報'!$E$4:$G$17,3,FALSE))))</f>
      </c>
      <c r="AA64">
        <f>IF(E64="","",IF('②選手情報入力'!O72="","",IF(I64=1,'種目情報'!$J$4,'種目情報'!$J$6)))</f>
      </c>
      <c r="AB64">
        <f>IF(E64="","",IF('②選手情報入力'!O72="","",IF(I64=1,IF('②選手情報入力'!$O$5="","",'②選手情報入力'!$O$5),IF('②選手情報入力'!$O$6="","",'②選手情報入力'!$O$6))))</f>
      </c>
      <c r="AC64">
        <f>IF(E64="","",IF('②選手情報入力'!O72="","",0))</f>
      </c>
      <c r="AD64">
        <f>IF(E64="","",IF('②選手情報入力'!O72="","",2))</f>
      </c>
      <c r="AE64">
        <f>IF(E64="","",IF('②選手情報入力'!P72="","",IF(I64=1,'種目情報'!$J$5,'種目情報'!$J$7)))</f>
      </c>
      <c r="AF64">
        <f>IF(E64="","",IF('②選手情報入力'!P72="","",IF(I64=1,IF('②選手情報入力'!$P$5="","",'②選手情報入力'!$P$5),IF('②選手情報入力'!$P$6="","",'②選手情報入力'!$P$6))))</f>
      </c>
      <c r="AG64">
        <f>IF(E64="","",IF('②選手情報入力'!P72="","",0))</f>
      </c>
      <c r="AH64">
        <f>IF(E64="","",IF('②選手情報入力'!P72="","",2))</f>
      </c>
    </row>
    <row r="65" spans="1:34" ht="13.5">
      <c r="A65">
        <f>IF(E65="","",I65*1000000+'①学校情報入力'!$D$3*1000+'②選手情報入力'!A73)</f>
      </c>
      <c r="B65">
        <f>IF(E65="","",'①学校情報入力'!$D$3)</f>
      </c>
      <c r="D65">
        <f>IF('②選手情報入力'!B73="","",'②選手情報入力'!B73)</f>
      </c>
      <c r="E65">
        <f>IF('②選手情報入力'!C73="","",'②選手情報入力'!C73)</f>
      </c>
      <c r="F65">
        <f>IF(E65="","",'②選手情報入力'!D73)</f>
      </c>
      <c r="G65">
        <f>IF(E65="","",'②選手情報入力'!E73)</f>
      </c>
      <c r="H65">
        <f t="shared" si="0"/>
      </c>
      <c r="I65">
        <f>IF(E65="","",IF('②選手情報入力'!G73="男",1,2))</f>
      </c>
      <c r="J65">
        <f>IF(E65="","",IF('②選手情報入力'!H73="","",'②選手情報入力'!H73))</f>
      </c>
      <c r="L65">
        <f t="shared" si="1"/>
      </c>
      <c r="M65">
        <f t="shared" si="2"/>
      </c>
      <c r="O65">
        <f>IF(E65="","",IF('②選手情報入力'!I73="","",IF(I65=1,VLOOKUP('②選手情報入力'!I73,'種目情報'!$A$4:$B$16,2,FALSE),VLOOKUP('②選手情報入力'!I73,'種目情報'!$E$4:$F$17,2,FALSE))))</f>
      </c>
      <c r="P65">
        <f>IF(E65="","",IF('②選手情報入力'!J73="","",'②選手情報入力'!J73))</f>
      </c>
      <c r="Q65" s="37">
        <f>IF(E65="","",IF('②選手情報入力'!I73="","",0))</f>
      </c>
      <c r="R65">
        <f>IF(E65="","",IF('②選手情報入力'!I73="","",IF(I65=1,VLOOKUP('②選手情報入力'!I73,'種目情報'!$A$4:$C$16,3,FALSE),VLOOKUP('②選手情報入力'!I73,'種目情報'!$E$4:$G$17,3,FALSE))))</f>
      </c>
      <c r="S65">
        <f>IF(E65="","",IF('②選手情報入力'!K73="","",IF(I65=1,VLOOKUP('②選手情報入力'!K73,'種目情報'!$A$4:$B$16,2,FALSE),VLOOKUP('②選手情報入力'!K73,'種目情報'!$E$4:$F$17,2,FALSE))))</f>
      </c>
      <c r="T65">
        <f>IF(E65="","",IF('②選手情報入力'!L73="","",'②選手情報入力'!L73))</f>
      </c>
      <c r="U65" s="37">
        <f>IF(E65="","",IF('②選手情報入力'!K73="","",0))</f>
      </c>
      <c r="V65">
        <f>IF(E65="","",IF('②選手情報入力'!K73="","",IF(I65=1,VLOOKUP('②選手情報入力'!K73,'種目情報'!$A$4:$C$16,3,FALSE),VLOOKUP('②選手情報入力'!K73,'種目情報'!$E$4:$G$17,3,FALSE))))</f>
      </c>
      <c r="W65">
        <f>IF(E65="","",IF('②選手情報入力'!M73="","",IF(I65=1,VLOOKUP('②選手情報入力'!M73,'種目情報'!$A$4:$B$16,2,FALSE),VLOOKUP('②選手情報入力'!M73,'種目情報'!$E$4:$F$17,2,FALSE))))</f>
      </c>
      <c r="X65">
        <f>IF(E65="","",IF('②選手情報入力'!N73="","",'②選手情報入力'!N73))</f>
      </c>
      <c r="Y65" s="37">
        <f>IF(E65="","",IF('②選手情報入力'!M73="","",0))</f>
      </c>
      <c r="Z65">
        <f>IF(E65="","",IF('②選手情報入力'!M73="","",IF(I65=1,VLOOKUP('②選手情報入力'!M73,'種目情報'!$A$4:$C$16,3,FALSE),VLOOKUP('②選手情報入力'!M73,'種目情報'!$E$4:$G$17,3,FALSE))))</f>
      </c>
      <c r="AA65">
        <f>IF(E65="","",IF('②選手情報入力'!O73="","",IF(I65=1,'種目情報'!$J$4,'種目情報'!$J$6)))</f>
      </c>
      <c r="AB65">
        <f>IF(E65="","",IF('②選手情報入力'!O73="","",IF(I65=1,IF('②選手情報入力'!$O$5="","",'②選手情報入力'!$O$5),IF('②選手情報入力'!$O$6="","",'②選手情報入力'!$O$6))))</f>
      </c>
      <c r="AC65">
        <f>IF(E65="","",IF('②選手情報入力'!O73="","",0))</f>
      </c>
      <c r="AD65">
        <f>IF(E65="","",IF('②選手情報入力'!O73="","",2))</f>
      </c>
      <c r="AE65">
        <f>IF(E65="","",IF('②選手情報入力'!P73="","",IF(I65=1,'種目情報'!$J$5,'種目情報'!$J$7)))</f>
      </c>
      <c r="AF65">
        <f>IF(E65="","",IF('②選手情報入力'!P73="","",IF(I65=1,IF('②選手情報入力'!$P$5="","",'②選手情報入力'!$P$5),IF('②選手情報入力'!$P$6="","",'②選手情報入力'!$P$6))))</f>
      </c>
      <c r="AG65">
        <f>IF(E65="","",IF('②選手情報入力'!P73="","",0))</f>
      </c>
      <c r="AH65">
        <f>IF(E65="","",IF('②選手情報入力'!P73="","",2))</f>
      </c>
    </row>
    <row r="66" spans="1:34" ht="13.5">
      <c r="A66">
        <f>IF(E66="","",I66*1000000+'①学校情報入力'!$D$3*1000+'②選手情報入力'!A74)</f>
      </c>
      <c r="B66">
        <f>IF(E66="","",'①学校情報入力'!$D$3)</f>
      </c>
      <c r="D66">
        <f>IF('②選手情報入力'!B74="","",'②選手情報入力'!B74)</f>
      </c>
      <c r="E66">
        <f>IF('②選手情報入力'!C74="","",'②選手情報入力'!C74)</f>
      </c>
      <c r="F66">
        <f>IF(E66="","",'②選手情報入力'!D74)</f>
      </c>
      <c r="G66">
        <f>IF(E66="","",'②選手情報入力'!E74)</f>
      </c>
      <c r="H66">
        <f t="shared" si="0"/>
      </c>
      <c r="I66">
        <f>IF(E66="","",IF('②選手情報入力'!G74="男",1,2))</f>
      </c>
      <c r="J66">
        <f>IF(E66="","",IF('②選手情報入力'!H74="","",'②選手情報入力'!H74))</f>
      </c>
      <c r="L66">
        <f t="shared" si="1"/>
      </c>
      <c r="M66">
        <f t="shared" si="2"/>
      </c>
      <c r="O66">
        <f>IF(E66="","",IF('②選手情報入力'!I74="","",IF(I66=1,VLOOKUP('②選手情報入力'!I74,'種目情報'!$A$4:$B$16,2,FALSE),VLOOKUP('②選手情報入力'!I74,'種目情報'!$E$4:$F$17,2,FALSE))))</f>
      </c>
      <c r="P66">
        <f>IF(E66="","",IF('②選手情報入力'!J74="","",'②選手情報入力'!J74))</f>
      </c>
      <c r="Q66" s="37">
        <f>IF(E66="","",IF('②選手情報入力'!I74="","",0))</f>
      </c>
      <c r="R66">
        <f>IF(E66="","",IF('②選手情報入力'!I74="","",IF(I66=1,VLOOKUP('②選手情報入力'!I74,'種目情報'!$A$4:$C$16,3,FALSE),VLOOKUP('②選手情報入力'!I74,'種目情報'!$E$4:$G$17,3,FALSE))))</f>
      </c>
      <c r="S66">
        <f>IF(E66="","",IF('②選手情報入力'!K74="","",IF(I66=1,VLOOKUP('②選手情報入力'!K74,'種目情報'!$A$4:$B$16,2,FALSE),VLOOKUP('②選手情報入力'!K74,'種目情報'!$E$4:$F$17,2,FALSE))))</f>
      </c>
      <c r="T66">
        <f>IF(E66="","",IF('②選手情報入力'!L74="","",'②選手情報入力'!L74))</f>
      </c>
      <c r="U66" s="37">
        <f>IF(E66="","",IF('②選手情報入力'!K74="","",0))</f>
      </c>
      <c r="V66">
        <f>IF(E66="","",IF('②選手情報入力'!K74="","",IF(I66=1,VLOOKUP('②選手情報入力'!K74,'種目情報'!$A$4:$C$16,3,FALSE),VLOOKUP('②選手情報入力'!K74,'種目情報'!$E$4:$G$17,3,FALSE))))</f>
      </c>
      <c r="W66">
        <f>IF(E66="","",IF('②選手情報入力'!M74="","",IF(I66=1,VLOOKUP('②選手情報入力'!M74,'種目情報'!$A$4:$B$16,2,FALSE),VLOOKUP('②選手情報入力'!M74,'種目情報'!$E$4:$F$17,2,FALSE))))</f>
      </c>
      <c r="X66">
        <f>IF(E66="","",IF('②選手情報入力'!N74="","",'②選手情報入力'!N74))</f>
      </c>
      <c r="Y66" s="37">
        <f>IF(E66="","",IF('②選手情報入力'!M74="","",0))</f>
      </c>
      <c r="Z66">
        <f>IF(E66="","",IF('②選手情報入力'!M74="","",IF(I66=1,VLOOKUP('②選手情報入力'!M74,'種目情報'!$A$4:$C$16,3,FALSE),VLOOKUP('②選手情報入力'!M74,'種目情報'!$E$4:$G$17,3,FALSE))))</f>
      </c>
      <c r="AA66">
        <f>IF(E66="","",IF('②選手情報入力'!O74="","",IF(I66=1,'種目情報'!$J$4,'種目情報'!$J$6)))</f>
      </c>
      <c r="AB66">
        <f>IF(E66="","",IF('②選手情報入力'!O74="","",IF(I66=1,IF('②選手情報入力'!$O$5="","",'②選手情報入力'!$O$5),IF('②選手情報入力'!$O$6="","",'②選手情報入力'!$O$6))))</f>
      </c>
      <c r="AC66">
        <f>IF(E66="","",IF('②選手情報入力'!O74="","",0))</f>
      </c>
      <c r="AD66">
        <f>IF(E66="","",IF('②選手情報入力'!O74="","",2))</f>
      </c>
      <c r="AE66">
        <f>IF(E66="","",IF('②選手情報入力'!P74="","",IF(I66=1,'種目情報'!$J$5,'種目情報'!$J$7)))</f>
      </c>
      <c r="AF66">
        <f>IF(E66="","",IF('②選手情報入力'!P74="","",IF(I66=1,IF('②選手情報入力'!$P$5="","",'②選手情報入力'!$P$5),IF('②選手情報入力'!$P$6="","",'②選手情報入力'!$P$6))))</f>
      </c>
      <c r="AG66">
        <f>IF(E66="","",IF('②選手情報入力'!P74="","",0))</f>
      </c>
      <c r="AH66">
        <f>IF(E66="","",IF('②選手情報入力'!P74="","",2))</f>
      </c>
    </row>
    <row r="67" spans="1:34" ht="13.5">
      <c r="A67">
        <f>IF(E67="","",I67*1000000+'①学校情報入力'!$D$3*1000+'②選手情報入力'!A75)</f>
      </c>
      <c r="B67">
        <f>IF(E67="","",'①学校情報入力'!$D$3)</f>
      </c>
      <c r="D67">
        <f>IF('②選手情報入力'!B75="","",'②選手情報入力'!B75)</f>
      </c>
      <c r="E67">
        <f>IF('②選手情報入力'!C75="","",'②選手情報入力'!C75)</f>
      </c>
      <c r="F67">
        <f>IF(E67="","",'②選手情報入力'!D75)</f>
      </c>
      <c r="G67">
        <f>IF(E67="","",'②選手情報入力'!E75)</f>
      </c>
      <c r="H67">
        <f aca="true" t="shared" si="3" ref="H67:H91">IF(E67="","",F67)</f>
      </c>
      <c r="I67">
        <f>IF(E67="","",IF('②選手情報入力'!G75="男",1,2))</f>
      </c>
      <c r="J67">
        <f>IF(E67="","",IF('②選手情報入力'!H75="","",'②選手情報入力'!H75))</f>
      </c>
      <c r="L67">
        <f aca="true" t="shared" si="4" ref="L67:L91">IF(E67="","",0)</f>
      </c>
      <c r="M67">
        <f aca="true" t="shared" si="5" ref="M67:M91">IF(E67="","","愛知")</f>
      </c>
      <c r="O67">
        <f>IF(E67="","",IF('②選手情報入力'!I75="","",IF(I67=1,VLOOKUP('②選手情報入力'!I75,'種目情報'!$A$4:$B$16,2,FALSE),VLOOKUP('②選手情報入力'!I75,'種目情報'!$E$4:$F$17,2,FALSE))))</f>
      </c>
      <c r="P67">
        <f>IF(E67="","",IF('②選手情報入力'!J75="","",'②選手情報入力'!J75))</f>
      </c>
      <c r="Q67" s="37">
        <f>IF(E67="","",IF('②選手情報入力'!I75="","",0))</f>
      </c>
      <c r="R67">
        <f>IF(E67="","",IF('②選手情報入力'!I75="","",IF(I67=1,VLOOKUP('②選手情報入力'!I75,'種目情報'!$A$4:$C$16,3,FALSE),VLOOKUP('②選手情報入力'!I75,'種目情報'!$E$4:$G$17,3,FALSE))))</f>
      </c>
      <c r="S67">
        <f>IF(E67="","",IF('②選手情報入力'!K75="","",IF(I67=1,VLOOKUP('②選手情報入力'!K75,'種目情報'!$A$4:$B$16,2,FALSE),VLOOKUP('②選手情報入力'!K75,'種目情報'!$E$4:$F$17,2,FALSE))))</f>
      </c>
      <c r="T67">
        <f>IF(E67="","",IF('②選手情報入力'!L75="","",'②選手情報入力'!L75))</f>
      </c>
      <c r="U67" s="37">
        <f>IF(E67="","",IF('②選手情報入力'!K75="","",0))</f>
      </c>
      <c r="V67">
        <f>IF(E67="","",IF('②選手情報入力'!K75="","",IF(I67=1,VLOOKUP('②選手情報入力'!K75,'種目情報'!$A$4:$C$16,3,FALSE),VLOOKUP('②選手情報入力'!K75,'種目情報'!$E$4:$G$17,3,FALSE))))</f>
      </c>
      <c r="W67">
        <f>IF(E67="","",IF('②選手情報入力'!M75="","",IF(I67=1,VLOOKUP('②選手情報入力'!M75,'種目情報'!$A$4:$B$16,2,FALSE),VLOOKUP('②選手情報入力'!M75,'種目情報'!$E$4:$F$17,2,FALSE))))</f>
      </c>
      <c r="X67">
        <f>IF(E67="","",IF('②選手情報入力'!N75="","",'②選手情報入力'!N75))</f>
      </c>
      <c r="Y67" s="37">
        <f>IF(E67="","",IF('②選手情報入力'!M75="","",0))</f>
      </c>
      <c r="Z67">
        <f>IF(E67="","",IF('②選手情報入力'!M75="","",IF(I67=1,VLOOKUP('②選手情報入力'!M75,'種目情報'!$A$4:$C$16,3,FALSE),VLOOKUP('②選手情報入力'!M75,'種目情報'!$E$4:$G$17,3,FALSE))))</f>
      </c>
      <c r="AA67">
        <f>IF(E67="","",IF('②選手情報入力'!O75="","",IF(I67=1,'種目情報'!$J$4,'種目情報'!$J$6)))</f>
      </c>
      <c r="AB67">
        <f>IF(E67="","",IF('②選手情報入力'!O75="","",IF(I67=1,IF('②選手情報入力'!$O$5="","",'②選手情報入力'!$O$5),IF('②選手情報入力'!$O$6="","",'②選手情報入力'!$O$6))))</f>
      </c>
      <c r="AC67">
        <f>IF(E67="","",IF('②選手情報入力'!O75="","",0))</f>
      </c>
      <c r="AD67">
        <f>IF(E67="","",IF('②選手情報入力'!O75="","",2))</f>
      </c>
      <c r="AE67">
        <f>IF(E67="","",IF('②選手情報入力'!P75="","",IF(I67=1,'種目情報'!$J$5,'種目情報'!$J$7)))</f>
      </c>
      <c r="AF67">
        <f>IF(E67="","",IF('②選手情報入力'!P75="","",IF(I67=1,IF('②選手情報入力'!$P$5="","",'②選手情報入力'!$P$5),IF('②選手情報入力'!$P$6="","",'②選手情報入力'!$P$6))))</f>
      </c>
      <c r="AG67">
        <f>IF(E67="","",IF('②選手情報入力'!P75="","",0))</f>
      </c>
      <c r="AH67">
        <f>IF(E67="","",IF('②選手情報入力'!P75="","",2))</f>
      </c>
    </row>
    <row r="68" spans="1:34" ht="13.5">
      <c r="A68">
        <f>IF(E68="","",I68*1000000+'①学校情報入力'!$D$3*1000+'②選手情報入力'!A76)</f>
      </c>
      <c r="B68">
        <f>IF(E68="","",'①学校情報入力'!$D$3)</f>
      </c>
      <c r="D68">
        <f>IF('②選手情報入力'!B76="","",'②選手情報入力'!B76)</f>
      </c>
      <c r="E68">
        <f>IF('②選手情報入力'!C76="","",'②選手情報入力'!C76)</f>
      </c>
      <c r="F68">
        <f>IF(E68="","",'②選手情報入力'!D76)</f>
      </c>
      <c r="G68">
        <f>IF(E68="","",'②選手情報入力'!E76)</f>
      </c>
      <c r="H68">
        <f t="shared" si="3"/>
      </c>
      <c r="I68">
        <f>IF(E68="","",IF('②選手情報入力'!G76="男",1,2))</f>
      </c>
      <c r="J68">
        <f>IF(E68="","",IF('②選手情報入力'!H76="","",'②選手情報入力'!H76))</f>
      </c>
      <c r="L68">
        <f t="shared" si="4"/>
      </c>
      <c r="M68">
        <f t="shared" si="5"/>
      </c>
      <c r="O68">
        <f>IF(E68="","",IF('②選手情報入力'!I76="","",IF(I68=1,VLOOKUP('②選手情報入力'!I76,'種目情報'!$A$4:$B$16,2,FALSE),VLOOKUP('②選手情報入力'!I76,'種目情報'!$E$4:$F$17,2,FALSE))))</f>
      </c>
      <c r="P68">
        <f>IF(E68="","",IF('②選手情報入力'!J76="","",'②選手情報入力'!J76))</f>
      </c>
      <c r="Q68" s="37">
        <f>IF(E68="","",IF('②選手情報入力'!I76="","",0))</f>
      </c>
      <c r="R68">
        <f>IF(E68="","",IF('②選手情報入力'!I76="","",IF(I68=1,VLOOKUP('②選手情報入力'!I76,'種目情報'!$A$4:$C$16,3,FALSE),VLOOKUP('②選手情報入力'!I76,'種目情報'!$E$4:$G$17,3,FALSE))))</f>
      </c>
      <c r="S68">
        <f>IF(E68="","",IF('②選手情報入力'!K76="","",IF(I68=1,VLOOKUP('②選手情報入力'!K76,'種目情報'!$A$4:$B$16,2,FALSE),VLOOKUP('②選手情報入力'!K76,'種目情報'!$E$4:$F$17,2,FALSE))))</f>
      </c>
      <c r="T68">
        <f>IF(E68="","",IF('②選手情報入力'!L76="","",'②選手情報入力'!L76))</f>
      </c>
      <c r="U68" s="37">
        <f>IF(E68="","",IF('②選手情報入力'!K76="","",0))</f>
      </c>
      <c r="V68">
        <f>IF(E68="","",IF('②選手情報入力'!K76="","",IF(I68=1,VLOOKUP('②選手情報入力'!K76,'種目情報'!$A$4:$C$16,3,FALSE),VLOOKUP('②選手情報入力'!K76,'種目情報'!$E$4:$G$17,3,FALSE))))</f>
      </c>
      <c r="W68">
        <f>IF(E68="","",IF('②選手情報入力'!M76="","",IF(I68=1,VLOOKUP('②選手情報入力'!M76,'種目情報'!$A$4:$B$16,2,FALSE),VLOOKUP('②選手情報入力'!M76,'種目情報'!$E$4:$F$17,2,FALSE))))</f>
      </c>
      <c r="X68">
        <f>IF(E68="","",IF('②選手情報入力'!N76="","",'②選手情報入力'!N76))</f>
      </c>
      <c r="Y68" s="37">
        <f>IF(E68="","",IF('②選手情報入力'!M76="","",0))</f>
      </c>
      <c r="Z68">
        <f>IF(E68="","",IF('②選手情報入力'!M76="","",IF(I68=1,VLOOKUP('②選手情報入力'!M76,'種目情報'!$A$4:$C$16,3,FALSE),VLOOKUP('②選手情報入力'!M76,'種目情報'!$E$4:$G$17,3,FALSE))))</f>
      </c>
      <c r="AA68">
        <f>IF(E68="","",IF('②選手情報入力'!O76="","",IF(I68=1,'種目情報'!$J$4,'種目情報'!$J$6)))</f>
      </c>
      <c r="AB68">
        <f>IF(E68="","",IF('②選手情報入力'!O76="","",IF(I68=1,IF('②選手情報入力'!$O$5="","",'②選手情報入力'!$O$5),IF('②選手情報入力'!$O$6="","",'②選手情報入力'!$O$6))))</f>
      </c>
      <c r="AC68">
        <f>IF(E68="","",IF('②選手情報入力'!O76="","",0))</f>
      </c>
      <c r="AD68">
        <f>IF(E68="","",IF('②選手情報入力'!O76="","",2))</f>
      </c>
      <c r="AE68">
        <f>IF(E68="","",IF('②選手情報入力'!P76="","",IF(I68=1,'種目情報'!$J$5,'種目情報'!$J$7)))</f>
      </c>
      <c r="AF68">
        <f>IF(E68="","",IF('②選手情報入力'!P76="","",IF(I68=1,IF('②選手情報入力'!$P$5="","",'②選手情報入力'!$P$5),IF('②選手情報入力'!$P$6="","",'②選手情報入力'!$P$6))))</f>
      </c>
      <c r="AG68">
        <f>IF(E68="","",IF('②選手情報入力'!P76="","",0))</f>
      </c>
      <c r="AH68">
        <f>IF(E68="","",IF('②選手情報入力'!P76="","",2))</f>
      </c>
    </row>
    <row r="69" spans="1:34" ht="13.5">
      <c r="A69">
        <f>IF(E69="","",I69*1000000+'①学校情報入力'!$D$3*1000+'②選手情報入力'!A77)</f>
      </c>
      <c r="B69">
        <f>IF(E69="","",'①学校情報入力'!$D$3)</f>
      </c>
      <c r="D69">
        <f>IF('②選手情報入力'!B77="","",'②選手情報入力'!B77)</f>
      </c>
      <c r="E69">
        <f>IF('②選手情報入力'!C77="","",'②選手情報入力'!C77)</f>
      </c>
      <c r="F69">
        <f>IF(E69="","",'②選手情報入力'!D77)</f>
      </c>
      <c r="G69">
        <f>IF(E69="","",'②選手情報入力'!E77)</f>
      </c>
      <c r="H69">
        <f t="shared" si="3"/>
      </c>
      <c r="I69">
        <f>IF(E69="","",IF('②選手情報入力'!G77="男",1,2))</f>
      </c>
      <c r="J69">
        <f>IF(E69="","",IF('②選手情報入力'!H77="","",'②選手情報入力'!H77))</f>
      </c>
      <c r="L69">
        <f t="shared" si="4"/>
      </c>
      <c r="M69">
        <f t="shared" si="5"/>
      </c>
      <c r="O69">
        <f>IF(E69="","",IF('②選手情報入力'!I77="","",IF(I69=1,VLOOKUP('②選手情報入力'!I77,'種目情報'!$A$4:$B$16,2,FALSE),VLOOKUP('②選手情報入力'!I77,'種目情報'!$E$4:$F$17,2,FALSE))))</f>
      </c>
      <c r="P69">
        <f>IF(E69="","",IF('②選手情報入力'!J77="","",'②選手情報入力'!J77))</f>
      </c>
      <c r="Q69" s="37">
        <f>IF(E69="","",IF('②選手情報入力'!I77="","",0))</f>
      </c>
      <c r="R69">
        <f>IF(E69="","",IF('②選手情報入力'!I77="","",IF(I69=1,VLOOKUP('②選手情報入力'!I77,'種目情報'!$A$4:$C$16,3,FALSE),VLOOKUP('②選手情報入力'!I77,'種目情報'!$E$4:$G$17,3,FALSE))))</f>
      </c>
      <c r="S69">
        <f>IF(E69="","",IF('②選手情報入力'!K77="","",IF(I69=1,VLOOKUP('②選手情報入力'!K77,'種目情報'!$A$4:$B$16,2,FALSE),VLOOKUP('②選手情報入力'!K77,'種目情報'!$E$4:$F$17,2,FALSE))))</f>
      </c>
      <c r="T69">
        <f>IF(E69="","",IF('②選手情報入力'!L77="","",'②選手情報入力'!L77))</f>
      </c>
      <c r="U69" s="37">
        <f>IF(E69="","",IF('②選手情報入力'!K77="","",0))</f>
      </c>
      <c r="V69">
        <f>IF(E69="","",IF('②選手情報入力'!K77="","",IF(I69=1,VLOOKUP('②選手情報入力'!K77,'種目情報'!$A$4:$C$16,3,FALSE),VLOOKUP('②選手情報入力'!K77,'種目情報'!$E$4:$G$17,3,FALSE))))</f>
      </c>
      <c r="W69">
        <f>IF(E69="","",IF('②選手情報入力'!M77="","",IF(I69=1,VLOOKUP('②選手情報入力'!M77,'種目情報'!$A$4:$B$16,2,FALSE),VLOOKUP('②選手情報入力'!M77,'種目情報'!$E$4:$F$17,2,FALSE))))</f>
      </c>
      <c r="X69">
        <f>IF(E69="","",IF('②選手情報入力'!N77="","",'②選手情報入力'!N77))</f>
      </c>
      <c r="Y69" s="37">
        <f>IF(E69="","",IF('②選手情報入力'!M77="","",0))</f>
      </c>
      <c r="Z69">
        <f>IF(E69="","",IF('②選手情報入力'!M77="","",IF(I69=1,VLOOKUP('②選手情報入力'!M77,'種目情報'!$A$4:$C$16,3,FALSE),VLOOKUP('②選手情報入力'!M77,'種目情報'!$E$4:$G$17,3,FALSE))))</f>
      </c>
      <c r="AA69">
        <f>IF(E69="","",IF('②選手情報入力'!O77="","",IF(I69=1,'種目情報'!$J$4,'種目情報'!$J$6)))</f>
      </c>
      <c r="AB69">
        <f>IF(E69="","",IF('②選手情報入力'!O77="","",IF(I69=1,IF('②選手情報入力'!$O$5="","",'②選手情報入力'!$O$5),IF('②選手情報入力'!$O$6="","",'②選手情報入力'!$O$6))))</f>
      </c>
      <c r="AC69">
        <f>IF(E69="","",IF('②選手情報入力'!O77="","",0))</f>
      </c>
      <c r="AD69">
        <f>IF(E69="","",IF('②選手情報入力'!O77="","",2))</f>
      </c>
      <c r="AE69">
        <f>IF(E69="","",IF('②選手情報入力'!P77="","",IF(I69=1,'種目情報'!$J$5,'種目情報'!$J$7)))</f>
      </c>
      <c r="AF69">
        <f>IF(E69="","",IF('②選手情報入力'!P77="","",IF(I69=1,IF('②選手情報入力'!$P$5="","",'②選手情報入力'!$P$5),IF('②選手情報入力'!$P$6="","",'②選手情報入力'!$P$6))))</f>
      </c>
      <c r="AG69">
        <f>IF(E69="","",IF('②選手情報入力'!P77="","",0))</f>
      </c>
      <c r="AH69">
        <f>IF(E69="","",IF('②選手情報入力'!P77="","",2))</f>
      </c>
    </row>
    <row r="70" spans="1:34" ht="13.5">
      <c r="A70">
        <f>IF(E70="","",I70*1000000+'①学校情報入力'!$D$3*1000+'②選手情報入力'!A78)</f>
      </c>
      <c r="B70">
        <f>IF(E70="","",'①学校情報入力'!$D$3)</f>
      </c>
      <c r="D70">
        <f>IF('②選手情報入力'!B78="","",'②選手情報入力'!B78)</f>
      </c>
      <c r="E70">
        <f>IF('②選手情報入力'!C78="","",'②選手情報入力'!C78)</f>
      </c>
      <c r="F70">
        <f>IF(E70="","",'②選手情報入力'!D78)</f>
      </c>
      <c r="G70">
        <f>IF(E70="","",'②選手情報入力'!E78)</f>
      </c>
      <c r="H70">
        <f t="shared" si="3"/>
      </c>
      <c r="I70">
        <f>IF(E70="","",IF('②選手情報入力'!G78="男",1,2))</f>
      </c>
      <c r="J70">
        <f>IF(E70="","",IF('②選手情報入力'!H78="","",'②選手情報入力'!H78))</f>
      </c>
      <c r="L70">
        <f t="shared" si="4"/>
      </c>
      <c r="M70">
        <f t="shared" si="5"/>
      </c>
      <c r="O70">
        <f>IF(E70="","",IF('②選手情報入力'!I78="","",IF(I70=1,VLOOKUP('②選手情報入力'!I78,'種目情報'!$A$4:$B$16,2,FALSE),VLOOKUP('②選手情報入力'!I78,'種目情報'!$E$4:$F$17,2,FALSE))))</f>
      </c>
      <c r="P70">
        <f>IF(E70="","",IF('②選手情報入力'!J78="","",'②選手情報入力'!J78))</f>
      </c>
      <c r="Q70" s="37">
        <f>IF(E70="","",IF('②選手情報入力'!I78="","",0))</f>
      </c>
      <c r="R70">
        <f>IF(E70="","",IF('②選手情報入力'!I78="","",IF(I70=1,VLOOKUP('②選手情報入力'!I78,'種目情報'!$A$4:$C$16,3,FALSE),VLOOKUP('②選手情報入力'!I78,'種目情報'!$E$4:$G$17,3,FALSE))))</f>
      </c>
      <c r="S70">
        <f>IF(E70="","",IF('②選手情報入力'!K78="","",IF(I70=1,VLOOKUP('②選手情報入力'!K78,'種目情報'!$A$4:$B$16,2,FALSE),VLOOKUP('②選手情報入力'!K78,'種目情報'!$E$4:$F$17,2,FALSE))))</f>
      </c>
      <c r="T70">
        <f>IF(E70="","",IF('②選手情報入力'!L78="","",'②選手情報入力'!L78))</f>
      </c>
      <c r="U70" s="37">
        <f>IF(E70="","",IF('②選手情報入力'!K78="","",0))</f>
      </c>
      <c r="V70">
        <f>IF(E70="","",IF('②選手情報入力'!K78="","",IF(I70=1,VLOOKUP('②選手情報入力'!K78,'種目情報'!$A$4:$C$16,3,FALSE),VLOOKUP('②選手情報入力'!K78,'種目情報'!$E$4:$G$17,3,FALSE))))</f>
      </c>
      <c r="W70">
        <f>IF(E70="","",IF('②選手情報入力'!M78="","",IF(I70=1,VLOOKUP('②選手情報入力'!M78,'種目情報'!$A$4:$B$16,2,FALSE),VLOOKUP('②選手情報入力'!M78,'種目情報'!$E$4:$F$17,2,FALSE))))</f>
      </c>
      <c r="X70">
        <f>IF(E70="","",IF('②選手情報入力'!N78="","",'②選手情報入力'!N78))</f>
      </c>
      <c r="Y70" s="37">
        <f>IF(E70="","",IF('②選手情報入力'!M78="","",0))</f>
      </c>
      <c r="Z70">
        <f>IF(E70="","",IF('②選手情報入力'!M78="","",IF(I70=1,VLOOKUP('②選手情報入力'!M78,'種目情報'!$A$4:$C$16,3,FALSE),VLOOKUP('②選手情報入力'!M78,'種目情報'!$E$4:$G$17,3,FALSE))))</f>
      </c>
      <c r="AA70">
        <f>IF(E70="","",IF('②選手情報入力'!O78="","",IF(I70=1,'種目情報'!$J$4,'種目情報'!$J$6)))</f>
      </c>
      <c r="AB70">
        <f>IF(E70="","",IF('②選手情報入力'!O78="","",IF(I70=1,IF('②選手情報入力'!$O$5="","",'②選手情報入力'!$O$5),IF('②選手情報入力'!$O$6="","",'②選手情報入力'!$O$6))))</f>
      </c>
      <c r="AC70">
        <f>IF(E70="","",IF('②選手情報入力'!O78="","",0))</f>
      </c>
      <c r="AD70">
        <f>IF(E70="","",IF('②選手情報入力'!O78="","",2))</f>
      </c>
      <c r="AE70">
        <f>IF(E70="","",IF('②選手情報入力'!P78="","",IF(I70=1,'種目情報'!$J$5,'種目情報'!$J$7)))</f>
      </c>
      <c r="AF70">
        <f>IF(E70="","",IF('②選手情報入力'!P78="","",IF(I70=1,IF('②選手情報入力'!$P$5="","",'②選手情報入力'!$P$5),IF('②選手情報入力'!$P$6="","",'②選手情報入力'!$P$6))))</f>
      </c>
      <c r="AG70">
        <f>IF(E70="","",IF('②選手情報入力'!P78="","",0))</f>
      </c>
      <c r="AH70">
        <f>IF(E70="","",IF('②選手情報入力'!P78="","",2))</f>
      </c>
    </row>
    <row r="71" spans="1:34" ht="13.5">
      <c r="A71">
        <f>IF(E71="","",I71*1000000+'①学校情報入力'!$D$3*1000+'②選手情報入力'!A79)</f>
      </c>
      <c r="B71">
        <f>IF(E71="","",'①学校情報入力'!$D$3)</f>
      </c>
      <c r="D71">
        <f>IF('②選手情報入力'!B79="","",'②選手情報入力'!B79)</f>
      </c>
      <c r="E71">
        <f>IF('②選手情報入力'!C79="","",'②選手情報入力'!C79)</f>
      </c>
      <c r="F71">
        <f>IF(E71="","",'②選手情報入力'!D79)</f>
      </c>
      <c r="G71">
        <f>IF(E71="","",'②選手情報入力'!E79)</f>
      </c>
      <c r="H71">
        <f t="shared" si="3"/>
      </c>
      <c r="I71">
        <f>IF(E71="","",IF('②選手情報入力'!G79="男",1,2))</f>
      </c>
      <c r="J71">
        <f>IF(E71="","",IF('②選手情報入力'!H79="","",'②選手情報入力'!H79))</f>
      </c>
      <c r="L71">
        <f t="shared" si="4"/>
      </c>
      <c r="M71">
        <f t="shared" si="5"/>
      </c>
      <c r="O71">
        <f>IF(E71="","",IF('②選手情報入力'!I79="","",IF(I71=1,VLOOKUP('②選手情報入力'!I79,'種目情報'!$A$4:$B$16,2,FALSE),VLOOKUP('②選手情報入力'!I79,'種目情報'!$E$4:$F$17,2,FALSE))))</f>
      </c>
      <c r="P71">
        <f>IF(E71="","",IF('②選手情報入力'!J79="","",'②選手情報入力'!J79))</f>
      </c>
      <c r="Q71" s="37">
        <f>IF(E71="","",IF('②選手情報入力'!I79="","",0))</f>
      </c>
      <c r="R71">
        <f>IF(E71="","",IF('②選手情報入力'!I79="","",IF(I71=1,VLOOKUP('②選手情報入力'!I79,'種目情報'!$A$4:$C$16,3,FALSE),VLOOKUP('②選手情報入力'!I79,'種目情報'!$E$4:$G$17,3,FALSE))))</f>
      </c>
      <c r="S71">
        <f>IF(E71="","",IF('②選手情報入力'!K79="","",IF(I71=1,VLOOKUP('②選手情報入力'!K79,'種目情報'!$A$4:$B$16,2,FALSE),VLOOKUP('②選手情報入力'!K79,'種目情報'!$E$4:$F$17,2,FALSE))))</f>
      </c>
      <c r="T71">
        <f>IF(E71="","",IF('②選手情報入力'!L79="","",'②選手情報入力'!L79))</f>
      </c>
      <c r="U71" s="37">
        <f>IF(E71="","",IF('②選手情報入力'!K79="","",0))</f>
      </c>
      <c r="V71">
        <f>IF(E71="","",IF('②選手情報入力'!K79="","",IF(I71=1,VLOOKUP('②選手情報入力'!K79,'種目情報'!$A$4:$C$16,3,FALSE),VLOOKUP('②選手情報入力'!K79,'種目情報'!$E$4:$G$17,3,FALSE))))</f>
      </c>
      <c r="W71">
        <f>IF(E71="","",IF('②選手情報入力'!M79="","",IF(I71=1,VLOOKUP('②選手情報入力'!M79,'種目情報'!$A$4:$B$16,2,FALSE),VLOOKUP('②選手情報入力'!M79,'種目情報'!$E$4:$F$17,2,FALSE))))</f>
      </c>
      <c r="X71">
        <f>IF(E71="","",IF('②選手情報入力'!N79="","",'②選手情報入力'!N79))</f>
      </c>
      <c r="Y71" s="37">
        <f>IF(E71="","",IF('②選手情報入力'!M79="","",0))</f>
      </c>
      <c r="Z71">
        <f>IF(E71="","",IF('②選手情報入力'!M79="","",IF(I71=1,VLOOKUP('②選手情報入力'!M79,'種目情報'!$A$4:$C$16,3,FALSE),VLOOKUP('②選手情報入力'!M79,'種目情報'!$E$4:$G$17,3,FALSE))))</f>
      </c>
      <c r="AA71">
        <f>IF(E71="","",IF('②選手情報入力'!O79="","",IF(I71=1,'種目情報'!$J$4,'種目情報'!$J$6)))</f>
      </c>
      <c r="AB71">
        <f>IF(E71="","",IF('②選手情報入力'!O79="","",IF(I71=1,IF('②選手情報入力'!$O$5="","",'②選手情報入力'!$O$5),IF('②選手情報入力'!$O$6="","",'②選手情報入力'!$O$6))))</f>
      </c>
      <c r="AC71">
        <f>IF(E71="","",IF('②選手情報入力'!O79="","",0))</f>
      </c>
      <c r="AD71">
        <f>IF(E71="","",IF('②選手情報入力'!O79="","",2))</f>
      </c>
      <c r="AE71">
        <f>IF(E71="","",IF('②選手情報入力'!P79="","",IF(I71=1,'種目情報'!$J$5,'種目情報'!$J$7)))</f>
      </c>
      <c r="AF71">
        <f>IF(E71="","",IF('②選手情報入力'!P79="","",IF(I71=1,IF('②選手情報入力'!$P$5="","",'②選手情報入力'!$P$5),IF('②選手情報入力'!$P$6="","",'②選手情報入力'!$P$6))))</f>
      </c>
      <c r="AG71">
        <f>IF(E71="","",IF('②選手情報入力'!P79="","",0))</f>
      </c>
      <c r="AH71">
        <f>IF(E71="","",IF('②選手情報入力'!P79="","",2))</f>
      </c>
    </row>
    <row r="72" spans="1:34" ht="13.5">
      <c r="A72">
        <f>IF(E72="","",I72*1000000+'①学校情報入力'!$D$3*1000+'②選手情報入力'!A80)</f>
      </c>
      <c r="B72">
        <f>IF(E72="","",'①学校情報入力'!$D$3)</f>
      </c>
      <c r="D72">
        <f>IF('②選手情報入力'!B80="","",'②選手情報入力'!B80)</f>
      </c>
      <c r="E72">
        <f>IF('②選手情報入力'!C80="","",'②選手情報入力'!C80)</f>
      </c>
      <c r="F72">
        <f>IF(E72="","",'②選手情報入力'!D80)</f>
      </c>
      <c r="G72">
        <f>IF(E72="","",'②選手情報入力'!E80)</f>
      </c>
      <c r="H72">
        <f t="shared" si="3"/>
      </c>
      <c r="I72">
        <f>IF(E72="","",IF('②選手情報入力'!G80="男",1,2))</f>
      </c>
      <c r="J72">
        <f>IF(E72="","",IF('②選手情報入力'!H80="","",'②選手情報入力'!H80))</f>
      </c>
      <c r="L72">
        <f t="shared" si="4"/>
      </c>
      <c r="M72">
        <f t="shared" si="5"/>
      </c>
      <c r="O72">
        <f>IF(E72="","",IF('②選手情報入力'!I80="","",IF(I72=1,VLOOKUP('②選手情報入力'!I80,'種目情報'!$A$4:$B$16,2,FALSE),VLOOKUP('②選手情報入力'!I80,'種目情報'!$E$4:$F$17,2,FALSE))))</f>
      </c>
      <c r="P72">
        <f>IF(E72="","",IF('②選手情報入力'!J80="","",'②選手情報入力'!J80))</f>
      </c>
      <c r="Q72" s="37">
        <f>IF(E72="","",IF('②選手情報入力'!I80="","",0))</f>
      </c>
      <c r="R72">
        <f>IF(E72="","",IF('②選手情報入力'!I80="","",IF(I72=1,VLOOKUP('②選手情報入力'!I80,'種目情報'!$A$4:$C$16,3,FALSE),VLOOKUP('②選手情報入力'!I80,'種目情報'!$E$4:$G$17,3,FALSE))))</f>
      </c>
      <c r="S72">
        <f>IF(E72="","",IF('②選手情報入力'!K80="","",IF(I72=1,VLOOKUP('②選手情報入力'!K80,'種目情報'!$A$4:$B$16,2,FALSE),VLOOKUP('②選手情報入力'!K80,'種目情報'!$E$4:$F$17,2,FALSE))))</f>
      </c>
      <c r="T72">
        <f>IF(E72="","",IF('②選手情報入力'!L80="","",'②選手情報入力'!L80))</f>
      </c>
      <c r="U72" s="37">
        <f>IF(E72="","",IF('②選手情報入力'!K80="","",0))</f>
      </c>
      <c r="V72">
        <f>IF(E72="","",IF('②選手情報入力'!K80="","",IF(I72=1,VLOOKUP('②選手情報入力'!K80,'種目情報'!$A$4:$C$16,3,FALSE),VLOOKUP('②選手情報入力'!K80,'種目情報'!$E$4:$G$17,3,FALSE))))</f>
      </c>
      <c r="W72">
        <f>IF(E72="","",IF('②選手情報入力'!M80="","",IF(I72=1,VLOOKUP('②選手情報入力'!M80,'種目情報'!$A$4:$B$16,2,FALSE),VLOOKUP('②選手情報入力'!M80,'種目情報'!$E$4:$F$17,2,FALSE))))</f>
      </c>
      <c r="X72">
        <f>IF(E72="","",IF('②選手情報入力'!N80="","",'②選手情報入力'!N80))</f>
      </c>
      <c r="Y72" s="37">
        <f>IF(E72="","",IF('②選手情報入力'!M80="","",0))</f>
      </c>
      <c r="Z72">
        <f>IF(E72="","",IF('②選手情報入力'!M80="","",IF(I72=1,VLOOKUP('②選手情報入力'!M80,'種目情報'!$A$4:$C$16,3,FALSE),VLOOKUP('②選手情報入力'!M80,'種目情報'!$E$4:$G$17,3,FALSE))))</f>
      </c>
      <c r="AA72">
        <f>IF(E72="","",IF('②選手情報入力'!O80="","",IF(I72=1,'種目情報'!$J$4,'種目情報'!$J$6)))</f>
      </c>
      <c r="AB72">
        <f>IF(E72="","",IF('②選手情報入力'!O80="","",IF(I72=1,IF('②選手情報入力'!$O$5="","",'②選手情報入力'!$O$5),IF('②選手情報入力'!$O$6="","",'②選手情報入力'!$O$6))))</f>
      </c>
      <c r="AC72">
        <f>IF(E72="","",IF('②選手情報入力'!O80="","",0))</f>
      </c>
      <c r="AD72">
        <f>IF(E72="","",IF('②選手情報入力'!O80="","",2))</f>
      </c>
      <c r="AE72">
        <f>IF(E72="","",IF('②選手情報入力'!P80="","",IF(I72=1,'種目情報'!$J$5,'種目情報'!$J$7)))</f>
      </c>
      <c r="AF72">
        <f>IF(E72="","",IF('②選手情報入力'!P80="","",IF(I72=1,IF('②選手情報入力'!$P$5="","",'②選手情報入力'!$P$5),IF('②選手情報入力'!$P$6="","",'②選手情報入力'!$P$6))))</f>
      </c>
      <c r="AG72">
        <f>IF(E72="","",IF('②選手情報入力'!P80="","",0))</f>
      </c>
      <c r="AH72">
        <f>IF(E72="","",IF('②選手情報入力'!P80="","",2))</f>
      </c>
    </row>
    <row r="73" spans="1:34" ht="13.5">
      <c r="A73">
        <f>IF(E73="","",I73*1000000+'①学校情報入力'!$D$3*1000+'②選手情報入力'!A81)</f>
      </c>
      <c r="B73">
        <f>IF(E73="","",'①学校情報入力'!$D$3)</f>
      </c>
      <c r="D73">
        <f>IF('②選手情報入力'!B81="","",'②選手情報入力'!B81)</f>
      </c>
      <c r="E73">
        <f>IF('②選手情報入力'!C81="","",'②選手情報入力'!C81)</f>
      </c>
      <c r="F73">
        <f>IF(E73="","",'②選手情報入力'!D81)</f>
      </c>
      <c r="G73">
        <f>IF(E73="","",'②選手情報入力'!E81)</f>
      </c>
      <c r="H73">
        <f t="shared" si="3"/>
      </c>
      <c r="I73">
        <f>IF(E73="","",IF('②選手情報入力'!G81="男",1,2))</f>
      </c>
      <c r="J73">
        <f>IF(E73="","",IF('②選手情報入力'!H81="","",'②選手情報入力'!H81))</f>
      </c>
      <c r="L73">
        <f t="shared" si="4"/>
      </c>
      <c r="M73">
        <f t="shared" si="5"/>
      </c>
      <c r="O73">
        <f>IF(E73="","",IF('②選手情報入力'!I81="","",IF(I73=1,VLOOKUP('②選手情報入力'!I81,'種目情報'!$A$4:$B$16,2,FALSE),VLOOKUP('②選手情報入力'!I81,'種目情報'!$E$4:$F$17,2,FALSE))))</f>
      </c>
      <c r="P73">
        <f>IF(E73="","",IF('②選手情報入力'!J81="","",'②選手情報入力'!J81))</f>
      </c>
      <c r="Q73" s="37">
        <f>IF(E73="","",IF('②選手情報入力'!I81="","",0))</f>
      </c>
      <c r="R73">
        <f>IF(E73="","",IF('②選手情報入力'!I81="","",IF(I73=1,VLOOKUP('②選手情報入力'!I81,'種目情報'!$A$4:$C$16,3,FALSE),VLOOKUP('②選手情報入力'!I81,'種目情報'!$E$4:$G$17,3,FALSE))))</f>
      </c>
      <c r="S73">
        <f>IF(E73="","",IF('②選手情報入力'!K81="","",IF(I73=1,VLOOKUP('②選手情報入力'!K81,'種目情報'!$A$4:$B$16,2,FALSE),VLOOKUP('②選手情報入力'!K81,'種目情報'!$E$4:$F$17,2,FALSE))))</f>
      </c>
      <c r="T73">
        <f>IF(E73="","",IF('②選手情報入力'!L81="","",'②選手情報入力'!L81))</f>
      </c>
      <c r="U73" s="37">
        <f>IF(E73="","",IF('②選手情報入力'!K81="","",0))</f>
      </c>
      <c r="V73">
        <f>IF(E73="","",IF('②選手情報入力'!K81="","",IF(I73=1,VLOOKUP('②選手情報入力'!K81,'種目情報'!$A$4:$C$16,3,FALSE),VLOOKUP('②選手情報入力'!K81,'種目情報'!$E$4:$G$17,3,FALSE))))</f>
      </c>
      <c r="W73">
        <f>IF(E73="","",IF('②選手情報入力'!M81="","",IF(I73=1,VLOOKUP('②選手情報入力'!M81,'種目情報'!$A$4:$B$16,2,FALSE),VLOOKUP('②選手情報入力'!M81,'種目情報'!$E$4:$F$17,2,FALSE))))</f>
      </c>
      <c r="X73">
        <f>IF(E73="","",IF('②選手情報入力'!N81="","",'②選手情報入力'!N81))</f>
      </c>
      <c r="Y73" s="37">
        <f>IF(E73="","",IF('②選手情報入力'!M81="","",0))</f>
      </c>
      <c r="Z73">
        <f>IF(E73="","",IF('②選手情報入力'!M81="","",IF(I73=1,VLOOKUP('②選手情報入力'!M81,'種目情報'!$A$4:$C$16,3,FALSE),VLOOKUP('②選手情報入力'!M81,'種目情報'!$E$4:$G$17,3,FALSE))))</f>
      </c>
      <c r="AA73">
        <f>IF(E73="","",IF('②選手情報入力'!O81="","",IF(I73=1,'種目情報'!$J$4,'種目情報'!$J$6)))</f>
      </c>
      <c r="AB73">
        <f>IF(E73="","",IF('②選手情報入力'!O81="","",IF(I73=1,IF('②選手情報入力'!$O$5="","",'②選手情報入力'!$O$5),IF('②選手情報入力'!$O$6="","",'②選手情報入力'!$O$6))))</f>
      </c>
      <c r="AC73">
        <f>IF(E73="","",IF('②選手情報入力'!O81="","",0))</f>
      </c>
      <c r="AD73">
        <f>IF(E73="","",IF('②選手情報入力'!O81="","",2))</f>
      </c>
      <c r="AE73">
        <f>IF(E73="","",IF('②選手情報入力'!P81="","",IF(I73=1,'種目情報'!$J$5,'種目情報'!$J$7)))</f>
      </c>
      <c r="AF73">
        <f>IF(E73="","",IF('②選手情報入力'!P81="","",IF(I73=1,IF('②選手情報入力'!$P$5="","",'②選手情報入力'!$P$5),IF('②選手情報入力'!$P$6="","",'②選手情報入力'!$P$6))))</f>
      </c>
      <c r="AG73">
        <f>IF(E73="","",IF('②選手情報入力'!P81="","",0))</f>
      </c>
      <c r="AH73">
        <f>IF(E73="","",IF('②選手情報入力'!P81="","",2))</f>
      </c>
    </row>
    <row r="74" spans="1:34" ht="13.5">
      <c r="A74">
        <f>IF(E74="","",I74*1000000+'①学校情報入力'!$D$3*1000+'②選手情報入力'!A82)</f>
      </c>
      <c r="B74">
        <f>IF(E74="","",'①学校情報入力'!$D$3)</f>
      </c>
      <c r="D74">
        <f>IF('②選手情報入力'!B82="","",'②選手情報入力'!B82)</f>
      </c>
      <c r="E74">
        <f>IF('②選手情報入力'!C82="","",'②選手情報入力'!C82)</f>
      </c>
      <c r="F74">
        <f>IF(E74="","",'②選手情報入力'!D82)</f>
      </c>
      <c r="G74">
        <f>IF(E74="","",'②選手情報入力'!E82)</f>
      </c>
      <c r="H74">
        <f t="shared" si="3"/>
      </c>
      <c r="I74">
        <f>IF(E74="","",IF('②選手情報入力'!G82="男",1,2))</f>
      </c>
      <c r="J74">
        <f>IF(E74="","",IF('②選手情報入力'!H82="","",'②選手情報入力'!H82))</f>
      </c>
      <c r="L74">
        <f t="shared" si="4"/>
      </c>
      <c r="M74">
        <f t="shared" si="5"/>
      </c>
      <c r="O74">
        <f>IF(E74="","",IF('②選手情報入力'!I82="","",IF(I74=1,VLOOKUP('②選手情報入力'!I82,'種目情報'!$A$4:$B$16,2,FALSE),VLOOKUP('②選手情報入力'!I82,'種目情報'!$E$4:$F$17,2,FALSE))))</f>
      </c>
      <c r="P74">
        <f>IF(E74="","",IF('②選手情報入力'!J82="","",'②選手情報入力'!J82))</f>
      </c>
      <c r="Q74" s="37">
        <f>IF(E74="","",IF('②選手情報入力'!I82="","",0))</f>
      </c>
      <c r="R74">
        <f>IF(E74="","",IF('②選手情報入力'!I82="","",IF(I74=1,VLOOKUP('②選手情報入力'!I82,'種目情報'!$A$4:$C$16,3,FALSE),VLOOKUP('②選手情報入力'!I82,'種目情報'!$E$4:$G$17,3,FALSE))))</f>
      </c>
      <c r="S74">
        <f>IF(E74="","",IF('②選手情報入力'!K82="","",IF(I74=1,VLOOKUP('②選手情報入力'!K82,'種目情報'!$A$4:$B$16,2,FALSE),VLOOKUP('②選手情報入力'!K82,'種目情報'!$E$4:$F$17,2,FALSE))))</f>
      </c>
      <c r="T74">
        <f>IF(E74="","",IF('②選手情報入力'!L82="","",'②選手情報入力'!L82))</f>
      </c>
      <c r="U74" s="37">
        <f>IF(E74="","",IF('②選手情報入力'!K82="","",0))</f>
      </c>
      <c r="V74">
        <f>IF(E74="","",IF('②選手情報入力'!K82="","",IF(I74=1,VLOOKUP('②選手情報入力'!K82,'種目情報'!$A$4:$C$16,3,FALSE),VLOOKUP('②選手情報入力'!K82,'種目情報'!$E$4:$G$17,3,FALSE))))</f>
      </c>
      <c r="W74">
        <f>IF(E74="","",IF('②選手情報入力'!M82="","",IF(I74=1,VLOOKUP('②選手情報入力'!M82,'種目情報'!$A$4:$B$16,2,FALSE),VLOOKUP('②選手情報入力'!M82,'種目情報'!$E$4:$F$17,2,FALSE))))</f>
      </c>
      <c r="X74">
        <f>IF(E74="","",IF('②選手情報入力'!N82="","",'②選手情報入力'!N82))</f>
      </c>
      <c r="Y74" s="37">
        <f>IF(E74="","",IF('②選手情報入力'!M82="","",0))</f>
      </c>
      <c r="Z74">
        <f>IF(E74="","",IF('②選手情報入力'!M82="","",IF(I74=1,VLOOKUP('②選手情報入力'!M82,'種目情報'!$A$4:$C$16,3,FALSE),VLOOKUP('②選手情報入力'!M82,'種目情報'!$E$4:$G$17,3,FALSE))))</f>
      </c>
      <c r="AA74">
        <f>IF(E74="","",IF('②選手情報入力'!O82="","",IF(I74=1,'種目情報'!$J$4,'種目情報'!$J$6)))</f>
      </c>
      <c r="AB74">
        <f>IF(E74="","",IF('②選手情報入力'!O82="","",IF(I74=1,IF('②選手情報入力'!$O$5="","",'②選手情報入力'!$O$5),IF('②選手情報入力'!$O$6="","",'②選手情報入力'!$O$6))))</f>
      </c>
      <c r="AC74">
        <f>IF(E74="","",IF('②選手情報入力'!O82="","",0))</f>
      </c>
      <c r="AD74">
        <f>IF(E74="","",IF('②選手情報入力'!O82="","",2))</f>
      </c>
      <c r="AE74">
        <f>IF(E74="","",IF('②選手情報入力'!P82="","",IF(I74=1,'種目情報'!$J$5,'種目情報'!$J$7)))</f>
      </c>
      <c r="AF74">
        <f>IF(E74="","",IF('②選手情報入力'!P82="","",IF(I74=1,IF('②選手情報入力'!$P$5="","",'②選手情報入力'!$P$5),IF('②選手情報入力'!$P$6="","",'②選手情報入力'!$P$6))))</f>
      </c>
      <c r="AG74">
        <f>IF(E74="","",IF('②選手情報入力'!P82="","",0))</f>
      </c>
      <c r="AH74">
        <f>IF(E74="","",IF('②選手情報入力'!P82="","",2))</f>
      </c>
    </row>
    <row r="75" spans="1:34" ht="13.5">
      <c r="A75">
        <f>IF(E75="","",I75*1000000+'①学校情報入力'!$D$3*1000+'②選手情報入力'!A83)</f>
      </c>
      <c r="B75">
        <f>IF(E75="","",'①学校情報入力'!$D$3)</f>
      </c>
      <c r="D75">
        <f>IF('②選手情報入力'!B83="","",'②選手情報入力'!B83)</f>
      </c>
      <c r="E75">
        <f>IF('②選手情報入力'!C83="","",'②選手情報入力'!C83)</f>
      </c>
      <c r="F75">
        <f>IF(E75="","",'②選手情報入力'!D83)</f>
      </c>
      <c r="G75">
        <f>IF(E75="","",'②選手情報入力'!E83)</f>
      </c>
      <c r="H75">
        <f t="shared" si="3"/>
      </c>
      <c r="I75">
        <f>IF(E75="","",IF('②選手情報入力'!G83="男",1,2))</f>
      </c>
      <c r="J75">
        <f>IF(E75="","",IF('②選手情報入力'!H83="","",'②選手情報入力'!H83))</f>
      </c>
      <c r="L75">
        <f t="shared" si="4"/>
      </c>
      <c r="M75">
        <f t="shared" si="5"/>
      </c>
      <c r="O75">
        <f>IF(E75="","",IF('②選手情報入力'!I83="","",IF(I75=1,VLOOKUP('②選手情報入力'!I83,'種目情報'!$A$4:$B$16,2,FALSE),VLOOKUP('②選手情報入力'!I83,'種目情報'!$E$4:$F$17,2,FALSE))))</f>
      </c>
      <c r="P75">
        <f>IF(E75="","",IF('②選手情報入力'!J83="","",'②選手情報入力'!J83))</f>
      </c>
      <c r="Q75" s="37">
        <f>IF(E75="","",IF('②選手情報入力'!I83="","",0))</f>
      </c>
      <c r="R75">
        <f>IF(E75="","",IF('②選手情報入力'!I83="","",IF(I75=1,VLOOKUP('②選手情報入力'!I83,'種目情報'!$A$4:$C$16,3,FALSE),VLOOKUP('②選手情報入力'!I83,'種目情報'!$E$4:$G$17,3,FALSE))))</f>
      </c>
      <c r="S75">
        <f>IF(E75="","",IF('②選手情報入力'!K83="","",IF(I75=1,VLOOKUP('②選手情報入力'!K83,'種目情報'!$A$4:$B$16,2,FALSE),VLOOKUP('②選手情報入力'!K83,'種目情報'!$E$4:$F$17,2,FALSE))))</f>
      </c>
      <c r="T75">
        <f>IF(E75="","",IF('②選手情報入力'!L83="","",'②選手情報入力'!L83))</f>
      </c>
      <c r="U75" s="37">
        <f>IF(E75="","",IF('②選手情報入力'!K83="","",0))</f>
      </c>
      <c r="V75">
        <f>IF(E75="","",IF('②選手情報入力'!K83="","",IF(I75=1,VLOOKUP('②選手情報入力'!K83,'種目情報'!$A$4:$C$16,3,FALSE),VLOOKUP('②選手情報入力'!K83,'種目情報'!$E$4:$G$17,3,FALSE))))</f>
      </c>
      <c r="W75">
        <f>IF(E75="","",IF('②選手情報入力'!M83="","",IF(I75=1,VLOOKUP('②選手情報入力'!M83,'種目情報'!$A$4:$B$16,2,FALSE),VLOOKUP('②選手情報入力'!M83,'種目情報'!$E$4:$F$17,2,FALSE))))</f>
      </c>
      <c r="X75">
        <f>IF(E75="","",IF('②選手情報入力'!N83="","",'②選手情報入力'!N83))</f>
      </c>
      <c r="Y75" s="37">
        <f>IF(E75="","",IF('②選手情報入力'!M83="","",0))</f>
      </c>
      <c r="Z75">
        <f>IF(E75="","",IF('②選手情報入力'!M83="","",IF(I75=1,VLOOKUP('②選手情報入力'!M83,'種目情報'!$A$4:$C$16,3,FALSE),VLOOKUP('②選手情報入力'!M83,'種目情報'!$E$4:$G$17,3,FALSE))))</f>
      </c>
      <c r="AA75">
        <f>IF(E75="","",IF('②選手情報入力'!O83="","",IF(I75=1,'種目情報'!$J$4,'種目情報'!$J$6)))</f>
      </c>
      <c r="AB75">
        <f>IF(E75="","",IF('②選手情報入力'!O83="","",IF(I75=1,IF('②選手情報入力'!$O$5="","",'②選手情報入力'!$O$5),IF('②選手情報入力'!$O$6="","",'②選手情報入力'!$O$6))))</f>
      </c>
      <c r="AC75">
        <f>IF(E75="","",IF('②選手情報入力'!O83="","",0))</f>
      </c>
      <c r="AD75">
        <f>IF(E75="","",IF('②選手情報入力'!O83="","",2))</f>
      </c>
      <c r="AE75">
        <f>IF(E75="","",IF('②選手情報入力'!P83="","",IF(I75=1,'種目情報'!$J$5,'種目情報'!$J$7)))</f>
      </c>
      <c r="AF75">
        <f>IF(E75="","",IF('②選手情報入力'!P83="","",IF(I75=1,IF('②選手情報入力'!$P$5="","",'②選手情報入力'!$P$5),IF('②選手情報入力'!$P$6="","",'②選手情報入力'!$P$6))))</f>
      </c>
      <c r="AG75">
        <f>IF(E75="","",IF('②選手情報入力'!P83="","",0))</f>
      </c>
      <c r="AH75">
        <f>IF(E75="","",IF('②選手情報入力'!P83="","",2))</f>
      </c>
    </row>
    <row r="76" spans="1:34" ht="13.5">
      <c r="A76">
        <f>IF(E76="","",I76*1000000+'①学校情報入力'!$D$3*1000+'②選手情報入力'!A84)</f>
      </c>
      <c r="B76">
        <f>IF(E76="","",'①学校情報入力'!$D$3)</f>
      </c>
      <c r="D76">
        <f>IF('②選手情報入力'!B84="","",'②選手情報入力'!B84)</f>
      </c>
      <c r="E76">
        <f>IF('②選手情報入力'!C84="","",'②選手情報入力'!C84)</f>
      </c>
      <c r="F76">
        <f>IF(E76="","",'②選手情報入力'!D84)</f>
      </c>
      <c r="G76">
        <f>IF(E76="","",'②選手情報入力'!E84)</f>
      </c>
      <c r="H76">
        <f t="shared" si="3"/>
      </c>
      <c r="I76">
        <f>IF(E76="","",IF('②選手情報入力'!G84="男",1,2))</f>
      </c>
      <c r="J76">
        <f>IF(E76="","",IF('②選手情報入力'!H84="","",'②選手情報入力'!H84))</f>
      </c>
      <c r="L76">
        <f t="shared" si="4"/>
      </c>
      <c r="M76">
        <f t="shared" si="5"/>
      </c>
      <c r="O76">
        <f>IF(E76="","",IF('②選手情報入力'!I84="","",IF(I76=1,VLOOKUP('②選手情報入力'!I84,'種目情報'!$A$4:$B$16,2,FALSE),VLOOKUP('②選手情報入力'!I84,'種目情報'!$E$4:$F$17,2,FALSE))))</f>
      </c>
      <c r="P76">
        <f>IF(E76="","",IF('②選手情報入力'!J84="","",'②選手情報入力'!J84))</f>
      </c>
      <c r="Q76" s="37">
        <f>IF(E76="","",IF('②選手情報入力'!I84="","",0))</f>
      </c>
      <c r="R76">
        <f>IF(E76="","",IF('②選手情報入力'!I84="","",IF(I76=1,VLOOKUP('②選手情報入力'!I84,'種目情報'!$A$4:$C$16,3,FALSE),VLOOKUP('②選手情報入力'!I84,'種目情報'!$E$4:$G$17,3,FALSE))))</f>
      </c>
      <c r="S76">
        <f>IF(E76="","",IF('②選手情報入力'!K84="","",IF(I76=1,VLOOKUP('②選手情報入力'!K84,'種目情報'!$A$4:$B$16,2,FALSE),VLOOKUP('②選手情報入力'!K84,'種目情報'!$E$4:$F$17,2,FALSE))))</f>
      </c>
      <c r="T76">
        <f>IF(E76="","",IF('②選手情報入力'!L84="","",'②選手情報入力'!L84))</f>
      </c>
      <c r="U76" s="37">
        <f>IF(E76="","",IF('②選手情報入力'!K84="","",0))</f>
      </c>
      <c r="V76">
        <f>IF(E76="","",IF('②選手情報入力'!K84="","",IF(I76=1,VLOOKUP('②選手情報入力'!K84,'種目情報'!$A$4:$C$16,3,FALSE),VLOOKUP('②選手情報入力'!K84,'種目情報'!$E$4:$G$17,3,FALSE))))</f>
      </c>
      <c r="W76">
        <f>IF(E76="","",IF('②選手情報入力'!M84="","",IF(I76=1,VLOOKUP('②選手情報入力'!M84,'種目情報'!$A$4:$B$16,2,FALSE),VLOOKUP('②選手情報入力'!M84,'種目情報'!$E$4:$F$17,2,FALSE))))</f>
      </c>
      <c r="X76">
        <f>IF(E76="","",IF('②選手情報入力'!N84="","",'②選手情報入力'!N84))</f>
      </c>
      <c r="Y76" s="37">
        <f>IF(E76="","",IF('②選手情報入力'!M84="","",0))</f>
      </c>
      <c r="Z76">
        <f>IF(E76="","",IF('②選手情報入力'!M84="","",IF(I76=1,VLOOKUP('②選手情報入力'!M84,'種目情報'!$A$4:$C$16,3,FALSE),VLOOKUP('②選手情報入力'!M84,'種目情報'!$E$4:$G$17,3,FALSE))))</f>
      </c>
      <c r="AA76">
        <f>IF(E76="","",IF('②選手情報入力'!O84="","",IF(I76=1,'種目情報'!$J$4,'種目情報'!$J$6)))</f>
      </c>
      <c r="AB76">
        <f>IF(E76="","",IF('②選手情報入力'!O84="","",IF(I76=1,IF('②選手情報入力'!$O$5="","",'②選手情報入力'!$O$5),IF('②選手情報入力'!$O$6="","",'②選手情報入力'!$O$6))))</f>
      </c>
      <c r="AC76">
        <f>IF(E76="","",IF('②選手情報入力'!O84="","",0))</f>
      </c>
      <c r="AD76">
        <f>IF(E76="","",IF('②選手情報入力'!O84="","",2))</f>
      </c>
      <c r="AE76">
        <f>IF(E76="","",IF('②選手情報入力'!P84="","",IF(I76=1,'種目情報'!$J$5,'種目情報'!$J$7)))</f>
      </c>
      <c r="AF76">
        <f>IF(E76="","",IF('②選手情報入力'!P84="","",IF(I76=1,IF('②選手情報入力'!$P$5="","",'②選手情報入力'!$P$5),IF('②選手情報入力'!$P$6="","",'②選手情報入力'!$P$6))))</f>
      </c>
      <c r="AG76">
        <f>IF(E76="","",IF('②選手情報入力'!P84="","",0))</f>
      </c>
      <c r="AH76">
        <f>IF(E76="","",IF('②選手情報入力'!P84="","",2))</f>
      </c>
    </row>
    <row r="77" spans="1:34" ht="13.5">
      <c r="A77">
        <f>IF(E77="","",I77*1000000+'①学校情報入力'!$D$3*1000+'②選手情報入力'!A85)</f>
      </c>
      <c r="B77">
        <f>IF(E77="","",'①学校情報入力'!$D$3)</f>
      </c>
      <c r="D77">
        <f>IF('②選手情報入力'!B85="","",'②選手情報入力'!B85)</f>
      </c>
      <c r="E77">
        <f>IF('②選手情報入力'!C85="","",'②選手情報入力'!C85)</f>
      </c>
      <c r="F77">
        <f>IF(E77="","",'②選手情報入力'!D85)</f>
      </c>
      <c r="G77">
        <f>IF(E77="","",'②選手情報入力'!E85)</f>
      </c>
      <c r="H77">
        <f t="shared" si="3"/>
      </c>
      <c r="I77">
        <f>IF(E77="","",IF('②選手情報入力'!G85="男",1,2))</f>
      </c>
      <c r="J77">
        <f>IF(E77="","",IF('②選手情報入力'!H85="","",'②選手情報入力'!H85))</f>
      </c>
      <c r="L77">
        <f t="shared" si="4"/>
      </c>
      <c r="M77">
        <f t="shared" si="5"/>
      </c>
      <c r="O77">
        <f>IF(E77="","",IF('②選手情報入力'!I85="","",IF(I77=1,VLOOKUP('②選手情報入力'!I85,'種目情報'!$A$4:$B$16,2,FALSE),VLOOKUP('②選手情報入力'!I85,'種目情報'!$E$4:$F$17,2,FALSE))))</f>
      </c>
      <c r="P77">
        <f>IF(E77="","",IF('②選手情報入力'!J85="","",'②選手情報入力'!J85))</f>
      </c>
      <c r="Q77" s="37">
        <f>IF(E77="","",IF('②選手情報入力'!I85="","",0))</f>
      </c>
      <c r="R77">
        <f>IF(E77="","",IF('②選手情報入力'!I85="","",IF(I77=1,VLOOKUP('②選手情報入力'!I85,'種目情報'!$A$4:$C$16,3,FALSE),VLOOKUP('②選手情報入力'!I85,'種目情報'!$E$4:$G$17,3,FALSE))))</f>
      </c>
      <c r="S77">
        <f>IF(E77="","",IF('②選手情報入力'!K85="","",IF(I77=1,VLOOKUP('②選手情報入力'!K85,'種目情報'!$A$4:$B$16,2,FALSE),VLOOKUP('②選手情報入力'!K85,'種目情報'!$E$4:$F$17,2,FALSE))))</f>
      </c>
      <c r="T77">
        <f>IF(E77="","",IF('②選手情報入力'!L85="","",'②選手情報入力'!L85))</f>
      </c>
      <c r="U77" s="37">
        <f>IF(E77="","",IF('②選手情報入力'!K85="","",0))</f>
      </c>
      <c r="V77">
        <f>IF(E77="","",IF('②選手情報入力'!K85="","",IF(I77=1,VLOOKUP('②選手情報入力'!K85,'種目情報'!$A$4:$C$16,3,FALSE),VLOOKUP('②選手情報入力'!K85,'種目情報'!$E$4:$G$17,3,FALSE))))</f>
      </c>
      <c r="W77">
        <f>IF(E77="","",IF('②選手情報入力'!M85="","",IF(I77=1,VLOOKUP('②選手情報入力'!M85,'種目情報'!$A$4:$B$16,2,FALSE),VLOOKUP('②選手情報入力'!M85,'種目情報'!$E$4:$F$17,2,FALSE))))</f>
      </c>
      <c r="X77">
        <f>IF(E77="","",IF('②選手情報入力'!N85="","",'②選手情報入力'!N85))</f>
      </c>
      <c r="Y77" s="37">
        <f>IF(E77="","",IF('②選手情報入力'!M85="","",0))</f>
      </c>
      <c r="Z77">
        <f>IF(E77="","",IF('②選手情報入力'!M85="","",IF(I77=1,VLOOKUP('②選手情報入力'!M85,'種目情報'!$A$4:$C$16,3,FALSE),VLOOKUP('②選手情報入力'!M85,'種目情報'!$E$4:$G$17,3,FALSE))))</f>
      </c>
      <c r="AA77">
        <f>IF(E77="","",IF('②選手情報入力'!O85="","",IF(I77=1,'種目情報'!$J$4,'種目情報'!$J$6)))</f>
      </c>
      <c r="AB77">
        <f>IF(E77="","",IF('②選手情報入力'!O85="","",IF(I77=1,IF('②選手情報入力'!$O$5="","",'②選手情報入力'!$O$5),IF('②選手情報入力'!$O$6="","",'②選手情報入力'!$O$6))))</f>
      </c>
      <c r="AC77">
        <f>IF(E77="","",IF('②選手情報入力'!O85="","",0))</f>
      </c>
      <c r="AD77">
        <f>IF(E77="","",IF('②選手情報入力'!O85="","",2))</f>
      </c>
      <c r="AE77">
        <f>IF(E77="","",IF('②選手情報入力'!P85="","",IF(I77=1,'種目情報'!$J$5,'種目情報'!$J$7)))</f>
      </c>
      <c r="AF77">
        <f>IF(E77="","",IF('②選手情報入力'!P85="","",IF(I77=1,IF('②選手情報入力'!$P$5="","",'②選手情報入力'!$P$5),IF('②選手情報入力'!$P$6="","",'②選手情報入力'!$P$6))))</f>
      </c>
      <c r="AG77">
        <f>IF(E77="","",IF('②選手情報入力'!P85="","",0))</f>
      </c>
      <c r="AH77">
        <f>IF(E77="","",IF('②選手情報入力'!P85="","",2))</f>
      </c>
    </row>
    <row r="78" spans="1:34" ht="13.5">
      <c r="A78">
        <f>IF(E78="","",I78*1000000+'①学校情報入力'!$D$3*1000+'②選手情報入力'!A86)</f>
      </c>
      <c r="B78">
        <f>IF(E78="","",'①学校情報入力'!$D$3)</f>
      </c>
      <c r="D78">
        <f>IF('②選手情報入力'!B86="","",'②選手情報入力'!B86)</f>
      </c>
      <c r="E78">
        <f>IF('②選手情報入力'!C86="","",'②選手情報入力'!C86)</f>
      </c>
      <c r="F78">
        <f>IF(E78="","",'②選手情報入力'!D86)</f>
      </c>
      <c r="G78">
        <f>IF(E78="","",'②選手情報入力'!E86)</f>
      </c>
      <c r="H78">
        <f t="shared" si="3"/>
      </c>
      <c r="I78">
        <f>IF(E78="","",IF('②選手情報入力'!G86="男",1,2))</f>
      </c>
      <c r="J78">
        <f>IF(E78="","",IF('②選手情報入力'!H86="","",'②選手情報入力'!H86))</f>
      </c>
      <c r="L78">
        <f t="shared" si="4"/>
      </c>
      <c r="M78">
        <f t="shared" si="5"/>
      </c>
      <c r="O78">
        <f>IF(E78="","",IF('②選手情報入力'!I86="","",IF(I78=1,VLOOKUP('②選手情報入力'!I86,'種目情報'!$A$4:$B$16,2,FALSE),VLOOKUP('②選手情報入力'!I86,'種目情報'!$E$4:$F$17,2,FALSE))))</f>
      </c>
      <c r="P78">
        <f>IF(E78="","",IF('②選手情報入力'!J86="","",'②選手情報入力'!J86))</f>
      </c>
      <c r="Q78" s="37">
        <f>IF(E78="","",IF('②選手情報入力'!I86="","",0))</f>
      </c>
      <c r="R78">
        <f>IF(E78="","",IF('②選手情報入力'!I86="","",IF(I78=1,VLOOKUP('②選手情報入力'!I86,'種目情報'!$A$4:$C$16,3,FALSE),VLOOKUP('②選手情報入力'!I86,'種目情報'!$E$4:$G$17,3,FALSE))))</f>
      </c>
      <c r="S78">
        <f>IF(E78="","",IF('②選手情報入力'!K86="","",IF(I78=1,VLOOKUP('②選手情報入力'!K86,'種目情報'!$A$4:$B$16,2,FALSE),VLOOKUP('②選手情報入力'!K86,'種目情報'!$E$4:$F$17,2,FALSE))))</f>
      </c>
      <c r="T78">
        <f>IF(E78="","",IF('②選手情報入力'!L86="","",'②選手情報入力'!L86))</f>
      </c>
      <c r="U78" s="37">
        <f>IF(E78="","",IF('②選手情報入力'!K86="","",0))</f>
      </c>
      <c r="V78">
        <f>IF(E78="","",IF('②選手情報入力'!K86="","",IF(I78=1,VLOOKUP('②選手情報入力'!K86,'種目情報'!$A$4:$C$16,3,FALSE),VLOOKUP('②選手情報入力'!K86,'種目情報'!$E$4:$G$17,3,FALSE))))</f>
      </c>
      <c r="W78">
        <f>IF(E78="","",IF('②選手情報入力'!M86="","",IF(I78=1,VLOOKUP('②選手情報入力'!M86,'種目情報'!$A$4:$B$16,2,FALSE),VLOOKUP('②選手情報入力'!M86,'種目情報'!$E$4:$F$17,2,FALSE))))</f>
      </c>
      <c r="X78">
        <f>IF(E78="","",IF('②選手情報入力'!N86="","",'②選手情報入力'!N86))</f>
      </c>
      <c r="Y78" s="37">
        <f>IF(E78="","",IF('②選手情報入力'!M86="","",0))</f>
      </c>
      <c r="Z78">
        <f>IF(E78="","",IF('②選手情報入力'!M86="","",IF(I78=1,VLOOKUP('②選手情報入力'!M86,'種目情報'!$A$4:$C$16,3,FALSE),VLOOKUP('②選手情報入力'!M86,'種目情報'!$E$4:$G$17,3,FALSE))))</f>
      </c>
      <c r="AA78">
        <f>IF(E78="","",IF('②選手情報入力'!O86="","",IF(I78=1,'種目情報'!$J$4,'種目情報'!$J$6)))</f>
      </c>
      <c r="AB78">
        <f>IF(E78="","",IF('②選手情報入力'!O86="","",IF(I78=1,IF('②選手情報入力'!$O$5="","",'②選手情報入力'!$O$5),IF('②選手情報入力'!$O$6="","",'②選手情報入力'!$O$6))))</f>
      </c>
      <c r="AC78">
        <f>IF(E78="","",IF('②選手情報入力'!O86="","",0))</f>
      </c>
      <c r="AD78">
        <f>IF(E78="","",IF('②選手情報入力'!O86="","",2))</f>
      </c>
      <c r="AE78">
        <f>IF(E78="","",IF('②選手情報入力'!P86="","",IF(I78=1,'種目情報'!$J$5,'種目情報'!$J$7)))</f>
      </c>
      <c r="AF78">
        <f>IF(E78="","",IF('②選手情報入力'!P86="","",IF(I78=1,IF('②選手情報入力'!$P$5="","",'②選手情報入力'!$P$5),IF('②選手情報入力'!$P$6="","",'②選手情報入力'!$P$6))))</f>
      </c>
      <c r="AG78">
        <f>IF(E78="","",IF('②選手情報入力'!P86="","",0))</f>
      </c>
      <c r="AH78">
        <f>IF(E78="","",IF('②選手情報入力'!P86="","",2))</f>
      </c>
    </row>
    <row r="79" spans="1:34" ht="13.5">
      <c r="A79">
        <f>IF(E79="","",I79*1000000+'①学校情報入力'!$D$3*1000+'②選手情報入力'!A87)</f>
      </c>
      <c r="B79">
        <f>IF(E79="","",'①学校情報入力'!$D$3)</f>
      </c>
      <c r="D79">
        <f>IF('②選手情報入力'!B87="","",'②選手情報入力'!B87)</f>
      </c>
      <c r="E79">
        <f>IF('②選手情報入力'!C87="","",'②選手情報入力'!C87)</f>
      </c>
      <c r="F79">
        <f>IF(E79="","",'②選手情報入力'!D87)</f>
      </c>
      <c r="G79">
        <f>IF(E79="","",'②選手情報入力'!E87)</f>
      </c>
      <c r="H79">
        <f t="shared" si="3"/>
      </c>
      <c r="I79">
        <f>IF(E79="","",IF('②選手情報入力'!G87="男",1,2))</f>
      </c>
      <c r="J79">
        <f>IF(E79="","",IF('②選手情報入力'!H87="","",'②選手情報入力'!H87))</f>
      </c>
      <c r="L79">
        <f t="shared" si="4"/>
      </c>
      <c r="M79">
        <f t="shared" si="5"/>
      </c>
      <c r="O79">
        <f>IF(E79="","",IF('②選手情報入力'!I87="","",IF(I79=1,VLOOKUP('②選手情報入力'!I87,'種目情報'!$A$4:$B$16,2,FALSE),VLOOKUP('②選手情報入力'!I87,'種目情報'!$E$4:$F$17,2,FALSE))))</f>
      </c>
      <c r="P79">
        <f>IF(E79="","",IF('②選手情報入力'!J87="","",'②選手情報入力'!J87))</f>
      </c>
      <c r="Q79" s="37">
        <f>IF(E79="","",IF('②選手情報入力'!I87="","",0))</f>
      </c>
      <c r="R79">
        <f>IF(E79="","",IF('②選手情報入力'!I87="","",IF(I79=1,VLOOKUP('②選手情報入力'!I87,'種目情報'!$A$4:$C$16,3,FALSE),VLOOKUP('②選手情報入力'!I87,'種目情報'!$E$4:$G$17,3,FALSE))))</f>
      </c>
      <c r="S79">
        <f>IF(E79="","",IF('②選手情報入力'!K87="","",IF(I79=1,VLOOKUP('②選手情報入力'!K87,'種目情報'!$A$4:$B$16,2,FALSE),VLOOKUP('②選手情報入力'!K87,'種目情報'!$E$4:$F$17,2,FALSE))))</f>
      </c>
      <c r="T79">
        <f>IF(E79="","",IF('②選手情報入力'!L87="","",'②選手情報入力'!L87))</f>
      </c>
      <c r="U79" s="37">
        <f>IF(E79="","",IF('②選手情報入力'!K87="","",0))</f>
      </c>
      <c r="V79">
        <f>IF(E79="","",IF('②選手情報入力'!K87="","",IF(I79=1,VLOOKUP('②選手情報入力'!K87,'種目情報'!$A$4:$C$16,3,FALSE),VLOOKUP('②選手情報入力'!K87,'種目情報'!$E$4:$G$17,3,FALSE))))</f>
      </c>
      <c r="W79">
        <f>IF(E79="","",IF('②選手情報入力'!M87="","",IF(I79=1,VLOOKUP('②選手情報入力'!M87,'種目情報'!$A$4:$B$16,2,FALSE),VLOOKUP('②選手情報入力'!M87,'種目情報'!$E$4:$F$17,2,FALSE))))</f>
      </c>
      <c r="X79">
        <f>IF(E79="","",IF('②選手情報入力'!N87="","",'②選手情報入力'!N87))</f>
      </c>
      <c r="Y79" s="37">
        <f>IF(E79="","",IF('②選手情報入力'!M87="","",0))</f>
      </c>
      <c r="Z79">
        <f>IF(E79="","",IF('②選手情報入力'!M87="","",IF(I79=1,VLOOKUP('②選手情報入力'!M87,'種目情報'!$A$4:$C$16,3,FALSE),VLOOKUP('②選手情報入力'!M87,'種目情報'!$E$4:$G$17,3,FALSE))))</f>
      </c>
      <c r="AA79">
        <f>IF(E79="","",IF('②選手情報入力'!O87="","",IF(I79=1,'種目情報'!$J$4,'種目情報'!$J$6)))</f>
      </c>
      <c r="AB79">
        <f>IF(E79="","",IF('②選手情報入力'!O87="","",IF(I79=1,IF('②選手情報入力'!$O$5="","",'②選手情報入力'!$O$5),IF('②選手情報入力'!$O$6="","",'②選手情報入力'!$O$6))))</f>
      </c>
      <c r="AC79">
        <f>IF(E79="","",IF('②選手情報入力'!O87="","",0))</f>
      </c>
      <c r="AD79">
        <f>IF(E79="","",IF('②選手情報入力'!O87="","",2))</f>
      </c>
      <c r="AE79">
        <f>IF(E79="","",IF('②選手情報入力'!P87="","",IF(I79=1,'種目情報'!$J$5,'種目情報'!$J$7)))</f>
      </c>
      <c r="AF79">
        <f>IF(E79="","",IF('②選手情報入力'!P87="","",IF(I79=1,IF('②選手情報入力'!$P$5="","",'②選手情報入力'!$P$5),IF('②選手情報入力'!$P$6="","",'②選手情報入力'!$P$6))))</f>
      </c>
      <c r="AG79">
        <f>IF(E79="","",IF('②選手情報入力'!P87="","",0))</f>
      </c>
      <c r="AH79">
        <f>IF(E79="","",IF('②選手情報入力'!P87="","",2))</f>
      </c>
    </row>
    <row r="80" spans="1:34" ht="13.5">
      <c r="A80">
        <f>IF(E80="","",I80*1000000+'①学校情報入力'!$D$3*1000+'②選手情報入力'!A88)</f>
      </c>
      <c r="B80">
        <f>IF(E80="","",'①学校情報入力'!$D$3)</f>
      </c>
      <c r="D80">
        <f>IF('②選手情報入力'!B88="","",'②選手情報入力'!B88)</f>
      </c>
      <c r="E80">
        <f>IF('②選手情報入力'!C88="","",'②選手情報入力'!C88)</f>
      </c>
      <c r="F80">
        <f>IF(E80="","",'②選手情報入力'!D88)</f>
      </c>
      <c r="G80">
        <f>IF(E80="","",'②選手情報入力'!E88)</f>
      </c>
      <c r="H80">
        <f t="shared" si="3"/>
      </c>
      <c r="I80">
        <f>IF(E80="","",IF('②選手情報入力'!G88="男",1,2))</f>
      </c>
      <c r="J80">
        <f>IF(E80="","",IF('②選手情報入力'!H88="","",'②選手情報入力'!H88))</f>
      </c>
      <c r="L80">
        <f t="shared" si="4"/>
      </c>
      <c r="M80">
        <f t="shared" si="5"/>
      </c>
      <c r="O80">
        <f>IF(E80="","",IF('②選手情報入力'!I88="","",IF(I80=1,VLOOKUP('②選手情報入力'!I88,'種目情報'!$A$4:$B$16,2,FALSE),VLOOKUP('②選手情報入力'!I88,'種目情報'!$E$4:$F$17,2,FALSE))))</f>
      </c>
      <c r="P80">
        <f>IF(E80="","",IF('②選手情報入力'!J88="","",'②選手情報入力'!J88))</f>
      </c>
      <c r="Q80" s="37">
        <f>IF(E80="","",IF('②選手情報入力'!I88="","",0))</f>
      </c>
      <c r="R80">
        <f>IF(E80="","",IF('②選手情報入力'!I88="","",IF(I80=1,VLOOKUP('②選手情報入力'!I88,'種目情報'!$A$4:$C$16,3,FALSE),VLOOKUP('②選手情報入力'!I88,'種目情報'!$E$4:$G$17,3,FALSE))))</f>
      </c>
      <c r="S80">
        <f>IF(E80="","",IF('②選手情報入力'!K88="","",IF(I80=1,VLOOKUP('②選手情報入力'!K88,'種目情報'!$A$4:$B$16,2,FALSE),VLOOKUP('②選手情報入力'!K88,'種目情報'!$E$4:$F$17,2,FALSE))))</f>
      </c>
      <c r="T80">
        <f>IF(E80="","",IF('②選手情報入力'!L88="","",'②選手情報入力'!L88))</f>
      </c>
      <c r="U80" s="37">
        <f>IF(E80="","",IF('②選手情報入力'!K88="","",0))</f>
      </c>
      <c r="V80">
        <f>IF(E80="","",IF('②選手情報入力'!K88="","",IF(I80=1,VLOOKUP('②選手情報入力'!K88,'種目情報'!$A$4:$C$16,3,FALSE),VLOOKUP('②選手情報入力'!K88,'種目情報'!$E$4:$G$17,3,FALSE))))</f>
      </c>
      <c r="W80">
        <f>IF(E80="","",IF('②選手情報入力'!M88="","",IF(I80=1,VLOOKUP('②選手情報入力'!M88,'種目情報'!$A$4:$B$16,2,FALSE),VLOOKUP('②選手情報入力'!M88,'種目情報'!$E$4:$F$17,2,FALSE))))</f>
      </c>
      <c r="X80">
        <f>IF(E80="","",IF('②選手情報入力'!N88="","",'②選手情報入力'!N88))</f>
      </c>
      <c r="Y80" s="37">
        <f>IF(E80="","",IF('②選手情報入力'!M88="","",0))</f>
      </c>
      <c r="Z80">
        <f>IF(E80="","",IF('②選手情報入力'!M88="","",IF(I80=1,VLOOKUP('②選手情報入力'!M88,'種目情報'!$A$4:$C$16,3,FALSE),VLOOKUP('②選手情報入力'!M88,'種目情報'!$E$4:$G$17,3,FALSE))))</f>
      </c>
      <c r="AA80">
        <f>IF(E80="","",IF('②選手情報入力'!O88="","",IF(I80=1,'種目情報'!$J$4,'種目情報'!$J$6)))</f>
      </c>
      <c r="AB80">
        <f>IF(E80="","",IF('②選手情報入力'!O88="","",IF(I80=1,IF('②選手情報入力'!$O$5="","",'②選手情報入力'!$O$5),IF('②選手情報入力'!$O$6="","",'②選手情報入力'!$O$6))))</f>
      </c>
      <c r="AC80">
        <f>IF(E80="","",IF('②選手情報入力'!O88="","",0))</f>
      </c>
      <c r="AD80">
        <f>IF(E80="","",IF('②選手情報入力'!O88="","",2))</f>
      </c>
      <c r="AE80">
        <f>IF(E80="","",IF('②選手情報入力'!P88="","",IF(I80=1,'種目情報'!$J$5,'種目情報'!$J$7)))</f>
      </c>
      <c r="AF80">
        <f>IF(E80="","",IF('②選手情報入力'!P88="","",IF(I80=1,IF('②選手情報入力'!$P$5="","",'②選手情報入力'!$P$5),IF('②選手情報入力'!$P$6="","",'②選手情報入力'!$P$6))))</f>
      </c>
      <c r="AG80">
        <f>IF(E80="","",IF('②選手情報入力'!P88="","",0))</f>
      </c>
      <c r="AH80">
        <f>IF(E80="","",IF('②選手情報入力'!P88="","",2))</f>
      </c>
    </row>
    <row r="81" spans="1:34" ht="13.5">
      <c r="A81">
        <f>IF(E81="","",I81*1000000+'①学校情報入力'!$D$3*1000+'②選手情報入力'!A89)</f>
      </c>
      <c r="B81">
        <f>IF(E81="","",'①学校情報入力'!$D$3)</f>
      </c>
      <c r="D81">
        <f>IF('②選手情報入力'!B89="","",'②選手情報入力'!B89)</f>
      </c>
      <c r="E81">
        <f>IF('②選手情報入力'!C89="","",'②選手情報入力'!C89)</f>
      </c>
      <c r="F81">
        <f>IF(E81="","",'②選手情報入力'!D89)</f>
      </c>
      <c r="G81">
        <f>IF(E81="","",'②選手情報入力'!E89)</f>
      </c>
      <c r="H81">
        <f t="shared" si="3"/>
      </c>
      <c r="I81">
        <f>IF(E81="","",IF('②選手情報入力'!G89="男",1,2))</f>
      </c>
      <c r="J81">
        <f>IF(E81="","",IF('②選手情報入力'!H89="","",'②選手情報入力'!H89))</f>
      </c>
      <c r="L81">
        <f t="shared" si="4"/>
      </c>
      <c r="M81">
        <f t="shared" si="5"/>
      </c>
      <c r="O81">
        <f>IF(E81="","",IF('②選手情報入力'!I89="","",IF(I81=1,VLOOKUP('②選手情報入力'!I89,'種目情報'!$A$4:$B$16,2,FALSE),VLOOKUP('②選手情報入力'!I89,'種目情報'!$E$4:$F$17,2,FALSE))))</f>
      </c>
      <c r="P81">
        <f>IF(E81="","",IF('②選手情報入力'!J89="","",'②選手情報入力'!J89))</f>
      </c>
      <c r="Q81" s="37">
        <f>IF(E81="","",IF('②選手情報入力'!I89="","",0))</f>
      </c>
      <c r="R81">
        <f>IF(E81="","",IF('②選手情報入力'!I89="","",IF(I81=1,VLOOKUP('②選手情報入力'!I89,'種目情報'!$A$4:$C$16,3,FALSE),VLOOKUP('②選手情報入力'!I89,'種目情報'!$E$4:$G$17,3,FALSE))))</f>
      </c>
      <c r="S81">
        <f>IF(E81="","",IF('②選手情報入力'!K89="","",IF(I81=1,VLOOKUP('②選手情報入力'!K89,'種目情報'!$A$4:$B$16,2,FALSE),VLOOKUP('②選手情報入力'!K89,'種目情報'!$E$4:$F$17,2,FALSE))))</f>
      </c>
      <c r="T81">
        <f>IF(E81="","",IF('②選手情報入力'!L89="","",'②選手情報入力'!L89))</f>
      </c>
      <c r="U81" s="37">
        <f>IF(E81="","",IF('②選手情報入力'!K89="","",0))</f>
      </c>
      <c r="V81">
        <f>IF(E81="","",IF('②選手情報入力'!K89="","",IF(I81=1,VLOOKUP('②選手情報入力'!K89,'種目情報'!$A$4:$C$16,3,FALSE),VLOOKUP('②選手情報入力'!K89,'種目情報'!$E$4:$G$17,3,FALSE))))</f>
      </c>
      <c r="W81">
        <f>IF(E81="","",IF('②選手情報入力'!M89="","",IF(I81=1,VLOOKUP('②選手情報入力'!M89,'種目情報'!$A$4:$B$16,2,FALSE),VLOOKUP('②選手情報入力'!M89,'種目情報'!$E$4:$F$17,2,FALSE))))</f>
      </c>
      <c r="X81">
        <f>IF(E81="","",IF('②選手情報入力'!N89="","",'②選手情報入力'!N89))</f>
      </c>
      <c r="Y81" s="37">
        <f>IF(E81="","",IF('②選手情報入力'!M89="","",0))</f>
      </c>
      <c r="Z81">
        <f>IF(E81="","",IF('②選手情報入力'!M89="","",IF(I81=1,VLOOKUP('②選手情報入力'!M89,'種目情報'!$A$4:$C$16,3,FALSE),VLOOKUP('②選手情報入力'!M89,'種目情報'!$E$4:$G$17,3,FALSE))))</f>
      </c>
      <c r="AA81">
        <f>IF(E81="","",IF('②選手情報入力'!O89="","",IF(I81=1,'種目情報'!$J$4,'種目情報'!$J$6)))</f>
      </c>
      <c r="AB81">
        <f>IF(E81="","",IF('②選手情報入力'!O89="","",IF(I81=1,IF('②選手情報入力'!$O$5="","",'②選手情報入力'!$O$5),IF('②選手情報入力'!$O$6="","",'②選手情報入力'!$O$6))))</f>
      </c>
      <c r="AC81">
        <f>IF(E81="","",IF('②選手情報入力'!O89="","",0))</f>
      </c>
      <c r="AD81">
        <f>IF(E81="","",IF('②選手情報入力'!O89="","",2))</f>
      </c>
      <c r="AE81">
        <f>IF(E81="","",IF('②選手情報入力'!P89="","",IF(I81=1,'種目情報'!$J$5,'種目情報'!$J$7)))</f>
      </c>
      <c r="AF81">
        <f>IF(E81="","",IF('②選手情報入力'!P89="","",IF(I81=1,IF('②選手情報入力'!$P$5="","",'②選手情報入力'!$P$5),IF('②選手情報入力'!$P$6="","",'②選手情報入力'!$P$6))))</f>
      </c>
      <c r="AG81">
        <f>IF(E81="","",IF('②選手情報入力'!P89="","",0))</f>
      </c>
      <c r="AH81">
        <f>IF(E81="","",IF('②選手情報入力'!P89="","",2))</f>
      </c>
    </row>
    <row r="82" spans="1:34" ht="13.5">
      <c r="A82">
        <f>IF(E82="","",I82*1000000+'①学校情報入力'!$D$3*1000+'②選手情報入力'!A90)</f>
      </c>
      <c r="B82">
        <f>IF(E82="","",'①学校情報入力'!$D$3)</f>
      </c>
      <c r="D82">
        <f>IF('②選手情報入力'!B90="","",'②選手情報入力'!B90)</f>
      </c>
      <c r="E82">
        <f>IF('②選手情報入力'!C90="","",'②選手情報入力'!C90)</f>
      </c>
      <c r="F82">
        <f>IF(E82="","",'②選手情報入力'!D90)</f>
      </c>
      <c r="G82">
        <f>IF(E82="","",'②選手情報入力'!E90)</f>
      </c>
      <c r="H82">
        <f t="shared" si="3"/>
      </c>
      <c r="I82">
        <f>IF(E82="","",IF('②選手情報入力'!G90="男",1,2))</f>
      </c>
      <c r="J82">
        <f>IF(E82="","",IF('②選手情報入力'!H90="","",'②選手情報入力'!H90))</f>
      </c>
      <c r="L82">
        <f t="shared" si="4"/>
      </c>
      <c r="M82">
        <f t="shared" si="5"/>
      </c>
      <c r="O82">
        <f>IF(E82="","",IF('②選手情報入力'!I90="","",IF(I82=1,VLOOKUP('②選手情報入力'!I90,'種目情報'!$A$4:$B$16,2,FALSE),VLOOKUP('②選手情報入力'!I90,'種目情報'!$E$4:$F$17,2,FALSE))))</f>
      </c>
      <c r="P82">
        <f>IF(E82="","",IF('②選手情報入力'!J90="","",'②選手情報入力'!J90))</f>
      </c>
      <c r="Q82" s="37">
        <f>IF(E82="","",IF('②選手情報入力'!I90="","",0))</f>
      </c>
      <c r="R82">
        <f>IF(E82="","",IF('②選手情報入力'!I90="","",IF(I82=1,VLOOKUP('②選手情報入力'!I90,'種目情報'!$A$4:$C$16,3,FALSE),VLOOKUP('②選手情報入力'!I90,'種目情報'!$E$4:$G$17,3,FALSE))))</f>
      </c>
      <c r="S82">
        <f>IF(E82="","",IF('②選手情報入力'!K90="","",IF(I82=1,VLOOKUP('②選手情報入力'!K90,'種目情報'!$A$4:$B$16,2,FALSE),VLOOKUP('②選手情報入力'!K90,'種目情報'!$E$4:$F$17,2,FALSE))))</f>
      </c>
      <c r="T82">
        <f>IF(E82="","",IF('②選手情報入力'!L90="","",'②選手情報入力'!L90))</f>
      </c>
      <c r="U82" s="37">
        <f>IF(E82="","",IF('②選手情報入力'!K90="","",0))</f>
      </c>
      <c r="V82">
        <f>IF(E82="","",IF('②選手情報入力'!K90="","",IF(I82=1,VLOOKUP('②選手情報入力'!K90,'種目情報'!$A$4:$C$16,3,FALSE),VLOOKUP('②選手情報入力'!K90,'種目情報'!$E$4:$G$17,3,FALSE))))</f>
      </c>
      <c r="W82">
        <f>IF(E82="","",IF('②選手情報入力'!M90="","",IF(I82=1,VLOOKUP('②選手情報入力'!M90,'種目情報'!$A$4:$B$16,2,FALSE),VLOOKUP('②選手情報入力'!M90,'種目情報'!$E$4:$F$17,2,FALSE))))</f>
      </c>
      <c r="X82">
        <f>IF(E82="","",IF('②選手情報入力'!N90="","",'②選手情報入力'!N90))</f>
      </c>
      <c r="Y82" s="37">
        <f>IF(E82="","",IF('②選手情報入力'!M90="","",0))</f>
      </c>
      <c r="Z82">
        <f>IF(E82="","",IF('②選手情報入力'!M90="","",IF(I82=1,VLOOKUP('②選手情報入力'!M90,'種目情報'!$A$4:$C$16,3,FALSE),VLOOKUP('②選手情報入力'!M90,'種目情報'!$E$4:$G$17,3,FALSE))))</f>
      </c>
      <c r="AA82">
        <f>IF(E82="","",IF('②選手情報入力'!O90="","",IF(I82=1,'種目情報'!$J$4,'種目情報'!$J$6)))</f>
      </c>
      <c r="AB82">
        <f>IF(E82="","",IF('②選手情報入力'!O90="","",IF(I82=1,IF('②選手情報入力'!$O$5="","",'②選手情報入力'!$O$5),IF('②選手情報入力'!$O$6="","",'②選手情報入力'!$O$6))))</f>
      </c>
      <c r="AC82">
        <f>IF(E82="","",IF('②選手情報入力'!O90="","",0))</f>
      </c>
      <c r="AD82">
        <f>IF(E82="","",IF('②選手情報入力'!O90="","",2))</f>
      </c>
      <c r="AE82">
        <f>IF(E82="","",IF('②選手情報入力'!P90="","",IF(I82=1,'種目情報'!$J$5,'種目情報'!$J$7)))</f>
      </c>
      <c r="AF82">
        <f>IF(E82="","",IF('②選手情報入力'!P90="","",IF(I82=1,IF('②選手情報入力'!$P$5="","",'②選手情報入力'!$P$5),IF('②選手情報入力'!$P$6="","",'②選手情報入力'!$P$6))))</f>
      </c>
      <c r="AG82">
        <f>IF(E82="","",IF('②選手情報入力'!P90="","",0))</f>
      </c>
      <c r="AH82">
        <f>IF(E82="","",IF('②選手情報入力'!P90="","",2))</f>
      </c>
    </row>
    <row r="83" spans="1:34" ht="13.5">
      <c r="A83">
        <f>IF(E83="","",I83*1000000+'①学校情報入力'!$D$3*1000+'②選手情報入力'!A91)</f>
      </c>
      <c r="B83">
        <f>IF(E83="","",'①学校情報入力'!$D$3)</f>
      </c>
      <c r="D83">
        <f>IF('②選手情報入力'!B91="","",'②選手情報入力'!B91)</f>
      </c>
      <c r="E83">
        <f>IF('②選手情報入力'!C91="","",'②選手情報入力'!C91)</f>
      </c>
      <c r="F83">
        <f>IF(E83="","",'②選手情報入力'!D91)</f>
      </c>
      <c r="G83">
        <f>IF(E83="","",'②選手情報入力'!E91)</f>
      </c>
      <c r="H83">
        <f t="shared" si="3"/>
      </c>
      <c r="I83">
        <f>IF(E83="","",IF('②選手情報入力'!G91="男",1,2))</f>
      </c>
      <c r="J83">
        <f>IF(E83="","",IF('②選手情報入力'!H91="","",'②選手情報入力'!H91))</f>
      </c>
      <c r="L83">
        <f t="shared" si="4"/>
      </c>
      <c r="M83">
        <f t="shared" si="5"/>
      </c>
      <c r="O83">
        <f>IF(E83="","",IF('②選手情報入力'!I91="","",IF(I83=1,VLOOKUP('②選手情報入力'!I91,'種目情報'!$A$4:$B$16,2,FALSE),VLOOKUP('②選手情報入力'!I91,'種目情報'!$E$4:$F$17,2,FALSE))))</f>
      </c>
      <c r="P83">
        <f>IF(E83="","",IF('②選手情報入力'!J91="","",'②選手情報入力'!J91))</f>
      </c>
      <c r="Q83" s="37">
        <f>IF(E83="","",IF('②選手情報入力'!I91="","",0))</f>
      </c>
      <c r="R83">
        <f>IF(E83="","",IF('②選手情報入力'!I91="","",IF(I83=1,VLOOKUP('②選手情報入力'!I91,'種目情報'!$A$4:$C$16,3,FALSE),VLOOKUP('②選手情報入力'!I91,'種目情報'!$E$4:$G$17,3,FALSE))))</f>
      </c>
      <c r="S83">
        <f>IF(E83="","",IF('②選手情報入力'!K91="","",IF(I83=1,VLOOKUP('②選手情報入力'!K91,'種目情報'!$A$4:$B$16,2,FALSE),VLOOKUP('②選手情報入力'!K91,'種目情報'!$E$4:$F$17,2,FALSE))))</f>
      </c>
      <c r="T83">
        <f>IF(E83="","",IF('②選手情報入力'!L91="","",'②選手情報入力'!L91))</f>
      </c>
      <c r="U83" s="37">
        <f>IF(E83="","",IF('②選手情報入力'!K91="","",0))</f>
      </c>
      <c r="V83">
        <f>IF(E83="","",IF('②選手情報入力'!K91="","",IF(I83=1,VLOOKUP('②選手情報入力'!K91,'種目情報'!$A$4:$C$16,3,FALSE),VLOOKUP('②選手情報入力'!K91,'種目情報'!$E$4:$G$17,3,FALSE))))</f>
      </c>
      <c r="W83">
        <f>IF(E83="","",IF('②選手情報入力'!M91="","",IF(I83=1,VLOOKUP('②選手情報入力'!M91,'種目情報'!$A$4:$B$16,2,FALSE),VLOOKUP('②選手情報入力'!M91,'種目情報'!$E$4:$F$17,2,FALSE))))</f>
      </c>
      <c r="X83">
        <f>IF(E83="","",IF('②選手情報入力'!N91="","",'②選手情報入力'!N91))</f>
      </c>
      <c r="Y83" s="37">
        <f>IF(E83="","",IF('②選手情報入力'!M91="","",0))</f>
      </c>
      <c r="Z83">
        <f>IF(E83="","",IF('②選手情報入力'!M91="","",IF(I83=1,VLOOKUP('②選手情報入力'!M91,'種目情報'!$A$4:$C$16,3,FALSE),VLOOKUP('②選手情報入力'!M91,'種目情報'!$E$4:$G$17,3,FALSE))))</f>
      </c>
      <c r="AA83">
        <f>IF(E83="","",IF('②選手情報入力'!O91="","",IF(I83=1,'種目情報'!$J$4,'種目情報'!$J$6)))</f>
      </c>
      <c r="AB83">
        <f>IF(E83="","",IF('②選手情報入力'!O91="","",IF(I83=1,IF('②選手情報入力'!$O$5="","",'②選手情報入力'!$O$5),IF('②選手情報入力'!$O$6="","",'②選手情報入力'!$O$6))))</f>
      </c>
      <c r="AC83">
        <f>IF(E83="","",IF('②選手情報入力'!O91="","",0))</f>
      </c>
      <c r="AD83">
        <f>IF(E83="","",IF('②選手情報入力'!O91="","",2))</f>
      </c>
      <c r="AE83">
        <f>IF(E83="","",IF('②選手情報入力'!P91="","",IF(I83=1,'種目情報'!$J$5,'種目情報'!$J$7)))</f>
      </c>
      <c r="AF83">
        <f>IF(E83="","",IF('②選手情報入力'!P91="","",IF(I83=1,IF('②選手情報入力'!$P$5="","",'②選手情報入力'!$P$5),IF('②選手情報入力'!$P$6="","",'②選手情報入力'!$P$6))))</f>
      </c>
      <c r="AG83">
        <f>IF(E83="","",IF('②選手情報入力'!P91="","",0))</f>
      </c>
      <c r="AH83">
        <f>IF(E83="","",IF('②選手情報入力'!P91="","",2))</f>
      </c>
    </row>
    <row r="84" spans="1:34" ht="13.5">
      <c r="A84">
        <f>IF(E84="","",I84*1000000+'①学校情報入力'!$D$3*1000+'②選手情報入力'!A92)</f>
      </c>
      <c r="B84">
        <f>IF(E84="","",'①学校情報入力'!$D$3)</f>
      </c>
      <c r="D84">
        <f>IF('②選手情報入力'!B92="","",'②選手情報入力'!B92)</f>
      </c>
      <c r="E84">
        <f>IF('②選手情報入力'!C92="","",'②選手情報入力'!C92)</f>
      </c>
      <c r="F84">
        <f>IF(E84="","",'②選手情報入力'!D92)</f>
      </c>
      <c r="G84">
        <f>IF(E84="","",'②選手情報入力'!E92)</f>
      </c>
      <c r="H84">
        <f t="shared" si="3"/>
      </c>
      <c r="I84">
        <f>IF(E84="","",IF('②選手情報入力'!G92="男",1,2))</f>
      </c>
      <c r="J84">
        <f>IF(E84="","",IF('②選手情報入力'!H92="","",'②選手情報入力'!H92))</f>
      </c>
      <c r="L84">
        <f t="shared" si="4"/>
      </c>
      <c r="M84">
        <f t="shared" si="5"/>
      </c>
      <c r="O84">
        <f>IF(E84="","",IF('②選手情報入力'!I92="","",IF(I84=1,VLOOKUP('②選手情報入力'!I92,'種目情報'!$A$4:$B$16,2,FALSE),VLOOKUP('②選手情報入力'!I92,'種目情報'!$E$4:$F$17,2,FALSE))))</f>
      </c>
      <c r="P84">
        <f>IF(E84="","",IF('②選手情報入力'!J92="","",'②選手情報入力'!J92))</f>
      </c>
      <c r="Q84" s="37">
        <f>IF(E84="","",IF('②選手情報入力'!I92="","",0))</f>
      </c>
      <c r="R84">
        <f>IF(E84="","",IF('②選手情報入力'!I92="","",IF(I84=1,VLOOKUP('②選手情報入力'!I92,'種目情報'!$A$4:$C$16,3,FALSE),VLOOKUP('②選手情報入力'!I92,'種目情報'!$E$4:$G$17,3,FALSE))))</f>
      </c>
      <c r="S84">
        <f>IF(E84="","",IF('②選手情報入力'!K92="","",IF(I84=1,VLOOKUP('②選手情報入力'!K92,'種目情報'!$A$4:$B$16,2,FALSE),VLOOKUP('②選手情報入力'!K92,'種目情報'!$E$4:$F$17,2,FALSE))))</f>
      </c>
      <c r="T84">
        <f>IF(E84="","",IF('②選手情報入力'!L92="","",'②選手情報入力'!L92))</f>
      </c>
      <c r="U84" s="37">
        <f>IF(E84="","",IF('②選手情報入力'!K92="","",0))</f>
      </c>
      <c r="V84">
        <f>IF(E84="","",IF('②選手情報入力'!K92="","",IF(I84=1,VLOOKUP('②選手情報入力'!K92,'種目情報'!$A$4:$C$16,3,FALSE),VLOOKUP('②選手情報入力'!K92,'種目情報'!$E$4:$G$17,3,FALSE))))</f>
      </c>
      <c r="W84">
        <f>IF(E84="","",IF('②選手情報入力'!M92="","",IF(I84=1,VLOOKUP('②選手情報入力'!M92,'種目情報'!$A$4:$B$16,2,FALSE),VLOOKUP('②選手情報入力'!M92,'種目情報'!$E$4:$F$17,2,FALSE))))</f>
      </c>
      <c r="X84">
        <f>IF(E84="","",IF('②選手情報入力'!N92="","",'②選手情報入力'!N92))</f>
      </c>
      <c r="Y84" s="37">
        <f>IF(E84="","",IF('②選手情報入力'!M92="","",0))</f>
      </c>
      <c r="Z84">
        <f>IF(E84="","",IF('②選手情報入力'!M92="","",IF(I84=1,VLOOKUP('②選手情報入力'!M92,'種目情報'!$A$4:$C$16,3,FALSE),VLOOKUP('②選手情報入力'!M92,'種目情報'!$E$4:$G$17,3,FALSE))))</f>
      </c>
      <c r="AA84">
        <f>IF(E84="","",IF('②選手情報入力'!O92="","",IF(I84=1,'種目情報'!$J$4,'種目情報'!$J$6)))</f>
      </c>
      <c r="AB84">
        <f>IF(E84="","",IF('②選手情報入力'!O92="","",IF(I84=1,IF('②選手情報入力'!$O$5="","",'②選手情報入力'!$O$5),IF('②選手情報入力'!$O$6="","",'②選手情報入力'!$O$6))))</f>
      </c>
      <c r="AC84">
        <f>IF(E84="","",IF('②選手情報入力'!O92="","",0))</f>
      </c>
      <c r="AD84">
        <f>IF(E84="","",IF('②選手情報入力'!O92="","",2))</f>
      </c>
      <c r="AE84">
        <f>IF(E84="","",IF('②選手情報入力'!P92="","",IF(I84=1,'種目情報'!$J$5,'種目情報'!$J$7)))</f>
      </c>
      <c r="AF84">
        <f>IF(E84="","",IF('②選手情報入力'!P92="","",IF(I84=1,IF('②選手情報入力'!$P$5="","",'②選手情報入力'!$P$5),IF('②選手情報入力'!$P$6="","",'②選手情報入力'!$P$6))))</f>
      </c>
      <c r="AG84">
        <f>IF(E84="","",IF('②選手情報入力'!P92="","",0))</f>
      </c>
      <c r="AH84">
        <f>IF(E84="","",IF('②選手情報入力'!P92="","",2))</f>
      </c>
    </row>
    <row r="85" spans="1:34" ht="13.5">
      <c r="A85">
        <f>IF(E85="","",I85*1000000+'①学校情報入力'!$D$3*1000+'②選手情報入力'!A93)</f>
      </c>
      <c r="B85">
        <f>IF(E85="","",'①学校情報入力'!$D$3)</f>
      </c>
      <c r="D85">
        <f>IF('②選手情報入力'!B93="","",'②選手情報入力'!B93)</f>
      </c>
      <c r="E85">
        <f>IF('②選手情報入力'!C93="","",'②選手情報入力'!C93)</f>
      </c>
      <c r="F85">
        <f>IF(E85="","",'②選手情報入力'!D93)</f>
      </c>
      <c r="G85">
        <f>IF(E85="","",'②選手情報入力'!E93)</f>
      </c>
      <c r="H85">
        <f t="shared" si="3"/>
      </c>
      <c r="I85">
        <f>IF(E85="","",IF('②選手情報入力'!G93="男",1,2))</f>
      </c>
      <c r="J85">
        <f>IF(E85="","",IF('②選手情報入力'!H93="","",'②選手情報入力'!H93))</f>
      </c>
      <c r="L85">
        <f t="shared" si="4"/>
      </c>
      <c r="M85">
        <f t="shared" si="5"/>
      </c>
      <c r="O85">
        <f>IF(E85="","",IF('②選手情報入力'!I93="","",IF(I85=1,VLOOKUP('②選手情報入力'!I93,'種目情報'!$A$4:$B$16,2,FALSE),VLOOKUP('②選手情報入力'!I93,'種目情報'!$E$4:$F$17,2,FALSE))))</f>
      </c>
      <c r="P85">
        <f>IF(E85="","",IF('②選手情報入力'!J93="","",'②選手情報入力'!J93))</f>
      </c>
      <c r="Q85" s="37">
        <f>IF(E85="","",IF('②選手情報入力'!I93="","",0))</f>
      </c>
      <c r="R85">
        <f>IF(E85="","",IF('②選手情報入力'!I93="","",IF(I85=1,VLOOKUP('②選手情報入力'!I93,'種目情報'!$A$4:$C$16,3,FALSE),VLOOKUP('②選手情報入力'!I93,'種目情報'!$E$4:$G$17,3,FALSE))))</f>
      </c>
      <c r="S85">
        <f>IF(E85="","",IF('②選手情報入力'!K93="","",IF(I85=1,VLOOKUP('②選手情報入力'!K93,'種目情報'!$A$4:$B$16,2,FALSE),VLOOKUP('②選手情報入力'!K93,'種目情報'!$E$4:$F$17,2,FALSE))))</f>
      </c>
      <c r="T85">
        <f>IF(E85="","",IF('②選手情報入力'!L93="","",'②選手情報入力'!L93))</f>
      </c>
      <c r="U85" s="37">
        <f>IF(E85="","",IF('②選手情報入力'!K93="","",0))</f>
      </c>
      <c r="V85">
        <f>IF(E85="","",IF('②選手情報入力'!K93="","",IF(I85=1,VLOOKUP('②選手情報入力'!K93,'種目情報'!$A$4:$C$16,3,FALSE),VLOOKUP('②選手情報入力'!K93,'種目情報'!$E$4:$G$17,3,FALSE))))</f>
      </c>
      <c r="W85">
        <f>IF(E85="","",IF('②選手情報入力'!M93="","",IF(I85=1,VLOOKUP('②選手情報入力'!M93,'種目情報'!$A$4:$B$16,2,FALSE),VLOOKUP('②選手情報入力'!M93,'種目情報'!$E$4:$F$17,2,FALSE))))</f>
      </c>
      <c r="X85">
        <f>IF(E85="","",IF('②選手情報入力'!N93="","",'②選手情報入力'!N93))</f>
      </c>
      <c r="Y85" s="37">
        <f>IF(E85="","",IF('②選手情報入力'!M93="","",0))</f>
      </c>
      <c r="Z85">
        <f>IF(E85="","",IF('②選手情報入力'!M93="","",IF(I85=1,VLOOKUP('②選手情報入力'!M93,'種目情報'!$A$4:$C$16,3,FALSE),VLOOKUP('②選手情報入力'!M93,'種目情報'!$E$4:$G$17,3,FALSE))))</f>
      </c>
      <c r="AA85">
        <f>IF(E85="","",IF('②選手情報入力'!O93="","",IF(I85=1,'種目情報'!$J$4,'種目情報'!$J$6)))</f>
      </c>
      <c r="AB85">
        <f>IF(E85="","",IF('②選手情報入力'!O93="","",IF(I85=1,IF('②選手情報入力'!$O$5="","",'②選手情報入力'!$O$5),IF('②選手情報入力'!$O$6="","",'②選手情報入力'!$O$6))))</f>
      </c>
      <c r="AC85">
        <f>IF(E85="","",IF('②選手情報入力'!O93="","",0))</f>
      </c>
      <c r="AD85">
        <f>IF(E85="","",IF('②選手情報入力'!O93="","",2))</f>
      </c>
      <c r="AE85">
        <f>IF(E85="","",IF('②選手情報入力'!P93="","",IF(I85=1,'種目情報'!$J$5,'種目情報'!$J$7)))</f>
      </c>
      <c r="AF85">
        <f>IF(E85="","",IF('②選手情報入力'!P93="","",IF(I85=1,IF('②選手情報入力'!$P$5="","",'②選手情報入力'!$P$5),IF('②選手情報入力'!$P$6="","",'②選手情報入力'!$P$6))))</f>
      </c>
      <c r="AG85">
        <f>IF(E85="","",IF('②選手情報入力'!P93="","",0))</f>
      </c>
      <c r="AH85">
        <f>IF(E85="","",IF('②選手情報入力'!P93="","",2))</f>
      </c>
    </row>
    <row r="86" spans="1:34" ht="13.5">
      <c r="A86">
        <f>IF(E86="","",I86*1000000+'①学校情報入力'!$D$3*1000+'②選手情報入力'!A94)</f>
      </c>
      <c r="B86">
        <f>IF(E86="","",'①学校情報入力'!$D$3)</f>
      </c>
      <c r="D86">
        <f>IF('②選手情報入力'!B94="","",'②選手情報入力'!B94)</f>
      </c>
      <c r="E86">
        <f>IF('②選手情報入力'!C94="","",'②選手情報入力'!C94)</f>
      </c>
      <c r="F86">
        <f>IF(E86="","",'②選手情報入力'!D94)</f>
      </c>
      <c r="G86">
        <f>IF(E86="","",'②選手情報入力'!E94)</f>
      </c>
      <c r="H86">
        <f t="shared" si="3"/>
      </c>
      <c r="I86">
        <f>IF(E86="","",IF('②選手情報入力'!G94="男",1,2))</f>
      </c>
      <c r="J86">
        <f>IF(E86="","",IF('②選手情報入力'!H94="","",'②選手情報入力'!H94))</f>
      </c>
      <c r="L86">
        <f t="shared" si="4"/>
      </c>
      <c r="M86">
        <f t="shared" si="5"/>
      </c>
      <c r="O86">
        <f>IF(E86="","",IF('②選手情報入力'!I94="","",IF(I86=1,VLOOKUP('②選手情報入力'!I94,'種目情報'!$A$4:$B$16,2,FALSE),VLOOKUP('②選手情報入力'!I94,'種目情報'!$E$4:$F$17,2,FALSE))))</f>
      </c>
      <c r="P86">
        <f>IF(E86="","",IF('②選手情報入力'!J94="","",'②選手情報入力'!J94))</f>
      </c>
      <c r="Q86" s="37">
        <f>IF(E86="","",IF('②選手情報入力'!I94="","",0))</f>
      </c>
      <c r="R86">
        <f>IF(E86="","",IF('②選手情報入力'!I94="","",IF(I86=1,VLOOKUP('②選手情報入力'!I94,'種目情報'!$A$4:$C$16,3,FALSE),VLOOKUP('②選手情報入力'!I94,'種目情報'!$E$4:$G$17,3,FALSE))))</f>
      </c>
      <c r="S86">
        <f>IF(E86="","",IF('②選手情報入力'!K94="","",IF(I86=1,VLOOKUP('②選手情報入力'!K94,'種目情報'!$A$4:$B$16,2,FALSE),VLOOKUP('②選手情報入力'!K94,'種目情報'!$E$4:$F$17,2,FALSE))))</f>
      </c>
      <c r="T86">
        <f>IF(E86="","",IF('②選手情報入力'!L94="","",'②選手情報入力'!L94))</f>
      </c>
      <c r="U86" s="37">
        <f>IF(E86="","",IF('②選手情報入力'!K94="","",0))</f>
      </c>
      <c r="V86">
        <f>IF(E86="","",IF('②選手情報入力'!K94="","",IF(I86=1,VLOOKUP('②選手情報入力'!K94,'種目情報'!$A$4:$C$16,3,FALSE),VLOOKUP('②選手情報入力'!K94,'種目情報'!$E$4:$G$17,3,FALSE))))</f>
      </c>
      <c r="W86">
        <f>IF(E86="","",IF('②選手情報入力'!M94="","",IF(I86=1,VLOOKUP('②選手情報入力'!M94,'種目情報'!$A$4:$B$16,2,FALSE),VLOOKUP('②選手情報入力'!M94,'種目情報'!$E$4:$F$17,2,FALSE))))</f>
      </c>
      <c r="X86">
        <f>IF(E86="","",IF('②選手情報入力'!N94="","",'②選手情報入力'!N94))</f>
      </c>
      <c r="Y86" s="37">
        <f>IF(E86="","",IF('②選手情報入力'!M94="","",0))</f>
      </c>
      <c r="Z86">
        <f>IF(E86="","",IF('②選手情報入力'!M94="","",IF(I86=1,VLOOKUP('②選手情報入力'!M94,'種目情報'!$A$4:$C$16,3,FALSE),VLOOKUP('②選手情報入力'!M94,'種目情報'!$E$4:$G$17,3,FALSE))))</f>
      </c>
      <c r="AA86">
        <f>IF(E86="","",IF('②選手情報入力'!O94="","",IF(I86=1,'種目情報'!$J$4,'種目情報'!$J$6)))</f>
      </c>
      <c r="AB86">
        <f>IF(E86="","",IF('②選手情報入力'!O94="","",IF(I86=1,IF('②選手情報入力'!$O$5="","",'②選手情報入力'!$O$5),IF('②選手情報入力'!$O$6="","",'②選手情報入力'!$O$6))))</f>
      </c>
      <c r="AC86">
        <f>IF(E86="","",IF('②選手情報入力'!O94="","",0))</f>
      </c>
      <c r="AD86">
        <f>IF(E86="","",IF('②選手情報入力'!O94="","",2))</f>
      </c>
      <c r="AE86">
        <f>IF(E86="","",IF('②選手情報入力'!P94="","",IF(I86=1,'種目情報'!$J$5,'種目情報'!$J$7)))</f>
      </c>
      <c r="AF86">
        <f>IF(E86="","",IF('②選手情報入力'!P94="","",IF(I86=1,IF('②選手情報入力'!$P$5="","",'②選手情報入力'!$P$5),IF('②選手情報入力'!$P$6="","",'②選手情報入力'!$P$6))))</f>
      </c>
      <c r="AG86">
        <f>IF(E86="","",IF('②選手情報入力'!P94="","",0))</f>
      </c>
      <c r="AH86">
        <f>IF(E86="","",IF('②選手情報入力'!P94="","",2))</f>
      </c>
    </row>
    <row r="87" spans="1:34" ht="13.5">
      <c r="A87">
        <f>IF(E87="","",I87*1000000+'①学校情報入力'!$D$3*1000+'②選手情報入力'!A95)</f>
      </c>
      <c r="B87">
        <f>IF(E87="","",'①学校情報入力'!$D$3)</f>
      </c>
      <c r="D87">
        <f>IF('②選手情報入力'!B95="","",'②選手情報入力'!B95)</f>
      </c>
      <c r="E87">
        <f>IF('②選手情報入力'!C95="","",'②選手情報入力'!C95)</f>
      </c>
      <c r="F87">
        <f>IF(E87="","",'②選手情報入力'!D95)</f>
      </c>
      <c r="G87">
        <f>IF(E87="","",'②選手情報入力'!E95)</f>
      </c>
      <c r="H87">
        <f t="shared" si="3"/>
      </c>
      <c r="I87">
        <f>IF(E87="","",IF('②選手情報入力'!G95="男",1,2))</f>
      </c>
      <c r="J87">
        <f>IF(E87="","",IF('②選手情報入力'!H95="","",'②選手情報入力'!H95))</f>
      </c>
      <c r="L87">
        <f t="shared" si="4"/>
      </c>
      <c r="M87">
        <f t="shared" si="5"/>
      </c>
      <c r="O87">
        <f>IF(E87="","",IF('②選手情報入力'!I95="","",IF(I87=1,VLOOKUP('②選手情報入力'!I95,'種目情報'!$A$4:$B$16,2,FALSE),VLOOKUP('②選手情報入力'!I95,'種目情報'!$E$4:$F$17,2,FALSE))))</f>
      </c>
      <c r="P87">
        <f>IF(E87="","",IF('②選手情報入力'!J95="","",'②選手情報入力'!J95))</f>
      </c>
      <c r="Q87" s="37">
        <f>IF(E87="","",IF('②選手情報入力'!I95="","",0))</f>
      </c>
      <c r="R87">
        <f>IF(E87="","",IF('②選手情報入力'!I95="","",IF(I87=1,VLOOKUP('②選手情報入力'!I95,'種目情報'!$A$4:$C$16,3,FALSE),VLOOKUP('②選手情報入力'!I95,'種目情報'!$E$4:$G$17,3,FALSE))))</f>
      </c>
      <c r="S87">
        <f>IF(E87="","",IF('②選手情報入力'!K95="","",IF(I87=1,VLOOKUP('②選手情報入力'!K95,'種目情報'!$A$4:$B$16,2,FALSE),VLOOKUP('②選手情報入力'!K95,'種目情報'!$E$4:$F$17,2,FALSE))))</f>
      </c>
      <c r="T87">
        <f>IF(E87="","",IF('②選手情報入力'!L95="","",'②選手情報入力'!L95))</f>
      </c>
      <c r="U87" s="37">
        <f>IF(E87="","",IF('②選手情報入力'!K95="","",0))</f>
      </c>
      <c r="V87">
        <f>IF(E87="","",IF('②選手情報入力'!K95="","",IF(I87=1,VLOOKUP('②選手情報入力'!K95,'種目情報'!$A$4:$C$16,3,FALSE),VLOOKUP('②選手情報入力'!K95,'種目情報'!$E$4:$G$17,3,FALSE))))</f>
      </c>
      <c r="W87">
        <f>IF(E87="","",IF('②選手情報入力'!M95="","",IF(I87=1,VLOOKUP('②選手情報入力'!M95,'種目情報'!$A$4:$B$16,2,FALSE),VLOOKUP('②選手情報入力'!M95,'種目情報'!$E$4:$F$17,2,FALSE))))</f>
      </c>
      <c r="X87">
        <f>IF(E87="","",IF('②選手情報入力'!N95="","",'②選手情報入力'!N95))</f>
      </c>
      <c r="Y87" s="37">
        <f>IF(E87="","",IF('②選手情報入力'!M95="","",0))</f>
      </c>
      <c r="Z87">
        <f>IF(E87="","",IF('②選手情報入力'!M95="","",IF(I87=1,VLOOKUP('②選手情報入力'!M95,'種目情報'!$A$4:$C$16,3,FALSE),VLOOKUP('②選手情報入力'!M95,'種目情報'!$E$4:$G$17,3,FALSE))))</f>
      </c>
      <c r="AA87">
        <f>IF(E87="","",IF('②選手情報入力'!O95="","",IF(I87=1,'種目情報'!$J$4,'種目情報'!$J$6)))</f>
      </c>
      <c r="AB87">
        <f>IF(E87="","",IF('②選手情報入力'!O95="","",IF(I87=1,IF('②選手情報入力'!$O$5="","",'②選手情報入力'!$O$5),IF('②選手情報入力'!$O$6="","",'②選手情報入力'!$O$6))))</f>
      </c>
      <c r="AC87">
        <f>IF(E87="","",IF('②選手情報入力'!O95="","",0))</f>
      </c>
      <c r="AD87">
        <f>IF(E87="","",IF('②選手情報入力'!O95="","",2))</f>
      </c>
      <c r="AE87">
        <f>IF(E87="","",IF('②選手情報入力'!P95="","",IF(I87=1,'種目情報'!$J$5,'種目情報'!$J$7)))</f>
      </c>
      <c r="AF87">
        <f>IF(E87="","",IF('②選手情報入力'!P95="","",IF(I87=1,IF('②選手情報入力'!$P$5="","",'②選手情報入力'!$P$5),IF('②選手情報入力'!$P$6="","",'②選手情報入力'!$P$6))))</f>
      </c>
      <c r="AG87">
        <f>IF(E87="","",IF('②選手情報入力'!P95="","",0))</f>
      </c>
      <c r="AH87">
        <f>IF(E87="","",IF('②選手情報入力'!P95="","",2))</f>
      </c>
    </row>
    <row r="88" spans="1:34" ht="13.5">
      <c r="A88">
        <f>IF(E88="","",I88*1000000+'①学校情報入力'!$D$3*1000+'②選手情報入力'!A96)</f>
      </c>
      <c r="B88">
        <f>IF(E88="","",'①学校情報入力'!$D$3)</f>
      </c>
      <c r="D88">
        <f>IF('②選手情報入力'!B96="","",'②選手情報入力'!B96)</f>
      </c>
      <c r="E88">
        <f>IF('②選手情報入力'!C96="","",'②選手情報入力'!C96)</f>
      </c>
      <c r="F88">
        <f>IF(E88="","",'②選手情報入力'!D96)</f>
      </c>
      <c r="G88">
        <f>IF(E88="","",'②選手情報入力'!E96)</f>
      </c>
      <c r="H88">
        <f t="shared" si="3"/>
      </c>
      <c r="I88">
        <f>IF(E88="","",IF('②選手情報入力'!G96="男",1,2))</f>
      </c>
      <c r="J88">
        <f>IF(E88="","",IF('②選手情報入力'!H96="","",'②選手情報入力'!H96))</f>
      </c>
      <c r="L88">
        <f t="shared" si="4"/>
      </c>
      <c r="M88">
        <f t="shared" si="5"/>
      </c>
      <c r="O88">
        <f>IF(E88="","",IF('②選手情報入力'!I96="","",IF(I88=1,VLOOKUP('②選手情報入力'!I96,'種目情報'!$A$4:$B$16,2,FALSE),VLOOKUP('②選手情報入力'!I96,'種目情報'!$E$4:$F$17,2,FALSE))))</f>
      </c>
      <c r="P88">
        <f>IF(E88="","",IF('②選手情報入力'!J96="","",'②選手情報入力'!J96))</f>
      </c>
      <c r="Q88" s="37">
        <f>IF(E88="","",IF('②選手情報入力'!I96="","",0))</f>
      </c>
      <c r="R88">
        <f>IF(E88="","",IF('②選手情報入力'!I96="","",IF(I88=1,VLOOKUP('②選手情報入力'!I96,'種目情報'!$A$4:$C$16,3,FALSE),VLOOKUP('②選手情報入力'!I96,'種目情報'!$E$4:$G$17,3,FALSE))))</f>
      </c>
      <c r="S88">
        <f>IF(E88="","",IF('②選手情報入力'!K96="","",IF(I88=1,VLOOKUP('②選手情報入力'!K96,'種目情報'!$A$4:$B$16,2,FALSE),VLOOKUP('②選手情報入力'!K96,'種目情報'!$E$4:$F$17,2,FALSE))))</f>
      </c>
      <c r="T88">
        <f>IF(E88="","",IF('②選手情報入力'!L96="","",'②選手情報入力'!L96))</f>
      </c>
      <c r="U88" s="37">
        <f>IF(E88="","",IF('②選手情報入力'!K96="","",0))</f>
      </c>
      <c r="V88">
        <f>IF(E88="","",IF('②選手情報入力'!K96="","",IF(I88=1,VLOOKUP('②選手情報入力'!K96,'種目情報'!$A$4:$C$16,3,FALSE),VLOOKUP('②選手情報入力'!K96,'種目情報'!$E$4:$G$17,3,FALSE))))</f>
      </c>
      <c r="W88">
        <f>IF(E88="","",IF('②選手情報入力'!M96="","",IF(I88=1,VLOOKUP('②選手情報入力'!M96,'種目情報'!$A$4:$B$16,2,FALSE),VLOOKUP('②選手情報入力'!M96,'種目情報'!$E$4:$F$17,2,FALSE))))</f>
      </c>
      <c r="X88">
        <f>IF(E88="","",IF('②選手情報入力'!N96="","",'②選手情報入力'!N96))</f>
      </c>
      <c r="Y88" s="37">
        <f>IF(E88="","",IF('②選手情報入力'!M96="","",0))</f>
      </c>
      <c r="Z88">
        <f>IF(E88="","",IF('②選手情報入力'!M96="","",IF(I88=1,VLOOKUP('②選手情報入力'!M96,'種目情報'!$A$4:$C$16,3,FALSE),VLOOKUP('②選手情報入力'!M96,'種目情報'!$E$4:$G$17,3,FALSE))))</f>
      </c>
      <c r="AA88">
        <f>IF(E88="","",IF('②選手情報入力'!O96="","",IF(I88=1,'種目情報'!$J$4,'種目情報'!$J$6)))</f>
      </c>
      <c r="AB88">
        <f>IF(E88="","",IF('②選手情報入力'!O96="","",IF(I88=1,IF('②選手情報入力'!$O$5="","",'②選手情報入力'!$O$5),IF('②選手情報入力'!$O$6="","",'②選手情報入力'!$O$6))))</f>
      </c>
      <c r="AC88">
        <f>IF(E88="","",IF('②選手情報入力'!O96="","",0))</f>
      </c>
      <c r="AD88">
        <f>IF(E88="","",IF('②選手情報入力'!O96="","",2))</f>
      </c>
      <c r="AE88">
        <f>IF(E88="","",IF('②選手情報入力'!P96="","",IF(I88=1,'種目情報'!$J$5,'種目情報'!$J$7)))</f>
      </c>
      <c r="AF88">
        <f>IF(E88="","",IF('②選手情報入力'!P96="","",IF(I88=1,IF('②選手情報入力'!$P$5="","",'②選手情報入力'!$P$5),IF('②選手情報入力'!$P$6="","",'②選手情報入力'!$P$6))))</f>
      </c>
      <c r="AG88">
        <f>IF(E88="","",IF('②選手情報入力'!P96="","",0))</f>
      </c>
      <c r="AH88">
        <f>IF(E88="","",IF('②選手情報入力'!P96="","",2))</f>
      </c>
    </row>
    <row r="89" spans="1:34" ht="13.5">
      <c r="A89">
        <f>IF(E89="","",I89*1000000+'①学校情報入力'!$D$3*1000+'②選手情報入力'!A97)</f>
      </c>
      <c r="B89">
        <f>IF(E89="","",'①学校情報入力'!$D$3)</f>
      </c>
      <c r="D89">
        <f>IF('②選手情報入力'!B97="","",'②選手情報入力'!B97)</f>
      </c>
      <c r="E89">
        <f>IF('②選手情報入力'!C97="","",'②選手情報入力'!C97)</f>
      </c>
      <c r="F89">
        <f>IF(E89="","",'②選手情報入力'!D97)</f>
      </c>
      <c r="G89">
        <f>IF(E89="","",'②選手情報入力'!E97)</f>
      </c>
      <c r="H89">
        <f t="shared" si="3"/>
      </c>
      <c r="I89">
        <f>IF(E89="","",IF('②選手情報入力'!G97="男",1,2))</f>
      </c>
      <c r="J89">
        <f>IF(E89="","",IF('②選手情報入力'!H97="","",'②選手情報入力'!H97))</f>
      </c>
      <c r="L89">
        <f t="shared" si="4"/>
      </c>
      <c r="M89">
        <f t="shared" si="5"/>
      </c>
      <c r="O89">
        <f>IF(E89="","",IF('②選手情報入力'!I97="","",IF(I89=1,VLOOKUP('②選手情報入力'!I97,'種目情報'!$A$4:$B$16,2,FALSE),VLOOKUP('②選手情報入力'!I97,'種目情報'!$E$4:$F$17,2,FALSE))))</f>
      </c>
      <c r="P89">
        <f>IF(E89="","",IF('②選手情報入力'!J97="","",'②選手情報入力'!J97))</f>
      </c>
      <c r="Q89" s="37">
        <f>IF(E89="","",IF('②選手情報入力'!I97="","",0))</f>
      </c>
      <c r="R89">
        <f>IF(E89="","",IF('②選手情報入力'!I97="","",IF(I89=1,VLOOKUP('②選手情報入力'!I97,'種目情報'!$A$4:$C$16,3,FALSE),VLOOKUP('②選手情報入力'!I97,'種目情報'!$E$4:$G$17,3,FALSE))))</f>
      </c>
      <c r="S89">
        <f>IF(E89="","",IF('②選手情報入力'!K97="","",IF(I89=1,VLOOKUP('②選手情報入力'!K97,'種目情報'!$A$4:$B$16,2,FALSE),VLOOKUP('②選手情報入力'!K97,'種目情報'!$E$4:$F$17,2,FALSE))))</f>
      </c>
      <c r="T89">
        <f>IF(E89="","",IF('②選手情報入力'!L97="","",'②選手情報入力'!L97))</f>
      </c>
      <c r="U89" s="37">
        <f>IF(E89="","",IF('②選手情報入力'!K97="","",0))</f>
      </c>
      <c r="V89">
        <f>IF(E89="","",IF('②選手情報入力'!K97="","",IF(I89=1,VLOOKUP('②選手情報入力'!K97,'種目情報'!$A$4:$C$16,3,FALSE),VLOOKUP('②選手情報入力'!K97,'種目情報'!$E$4:$G$17,3,FALSE))))</f>
      </c>
      <c r="W89">
        <f>IF(E89="","",IF('②選手情報入力'!M97="","",IF(I89=1,VLOOKUP('②選手情報入力'!M97,'種目情報'!$A$4:$B$16,2,FALSE),VLOOKUP('②選手情報入力'!M97,'種目情報'!$E$4:$F$17,2,FALSE))))</f>
      </c>
      <c r="X89">
        <f>IF(E89="","",IF('②選手情報入力'!N97="","",'②選手情報入力'!N97))</f>
      </c>
      <c r="Y89" s="37">
        <f>IF(E89="","",IF('②選手情報入力'!M97="","",0))</f>
      </c>
      <c r="Z89">
        <f>IF(E89="","",IF('②選手情報入力'!M97="","",IF(I89=1,VLOOKUP('②選手情報入力'!M97,'種目情報'!$A$4:$C$16,3,FALSE),VLOOKUP('②選手情報入力'!M97,'種目情報'!$E$4:$G$17,3,FALSE))))</f>
      </c>
      <c r="AA89">
        <f>IF(E89="","",IF('②選手情報入力'!O97="","",IF(I89=1,'種目情報'!$J$4,'種目情報'!$J$6)))</f>
      </c>
      <c r="AB89">
        <f>IF(E89="","",IF('②選手情報入力'!O97="","",IF(I89=1,IF('②選手情報入力'!$O$5="","",'②選手情報入力'!$O$5),IF('②選手情報入力'!$O$6="","",'②選手情報入力'!$O$6))))</f>
      </c>
      <c r="AC89">
        <f>IF(E89="","",IF('②選手情報入力'!O97="","",0))</f>
      </c>
      <c r="AD89">
        <f>IF(E89="","",IF('②選手情報入力'!O97="","",2))</f>
      </c>
      <c r="AE89">
        <f>IF(E89="","",IF('②選手情報入力'!P97="","",IF(I89=1,'種目情報'!$J$5,'種目情報'!$J$7)))</f>
      </c>
      <c r="AF89">
        <f>IF(E89="","",IF('②選手情報入力'!P97="","",IF(I89=1,IF('②選手情報入力'!$P$5="","",'②選手情報入力'!$P$5),IF('②選手情報入力'!$P$6="","",'②選手情報入力'!$P$6))))</f>
      </c>
      <c r="AG89">
        <f>IF(E89="","",IF('②選手情報入力'!P97="","",0))</f>
      </c>
      <c r="AH89">
        <f>IF(E89="","",IF('②選手情報入力'!P97="","",2))</f>
      </c>
    </row>
    <row r="90" spans="1:34" ht="13.5">
      <c r="A90">
        <f>IF(E90="","",I90*1000000+'①学校情報入力'!$D$3*1000+'②選手情報入力'!A98)</f>
      </c>
      <c r="B90">
        <f>IF(E90="","",'①学校情報入力'!$D$3)</f>
      </c>
      <c r="D90">
        <f>IF('②選手情報入力'!B98="","",'②選手情報入力'!B98)</f>
      </c>
      <c r="E90">
        <f>IF('②選手情報入力'!C98="","",'②選手情報入力'!C98)</f>
      </c>
      <c r="F90">
        <f>IF(E90="","",'②選手情報入力'!D98)</f>
      </c>
      <c r="G90">
        <f>IF(E90="","",'②選手情報入力'!E98)</f>
      </c>
      <c r="H90">
        <f t="shared" si="3"/>
      </c>
      <c r="I90">
        <f>IF(E90="","",IF('②選手情報入力'!G98="男",1,2))</f>
      </c>
      <c r="J90">
        <f>IF(E90="","",IF('②選手情報入力'!H98="","",'②選手情報入力'!H98))</f>
      </c>
      <c r="L90">
        <f t="shared" si="4"/>
      </c>
      <c r="M90">
        <f t="shared" si="5"/>
      </c>
      <c r="O90">
        <f>IF(E90="","",IF('②選手情報入力'!I98="","",IF(I90=1,VLOOKUP('②選手情報入力'!I98,'種目情報'!$A$4:$B$16,2,FALSE),VLOOKUP('②選手情報入力'!I98,'種目情報'!$E$4:$F$17,2,FALSE))))</f>
      </c>
      <c r="P90">
        <f>IF(E90="","",IF('②選手情報入力'!J98="","",'②選手情報入力'!J98))</f>
      </c>
      <c r="Q90" s="37">
        <f>IF(E90="","",IF('②選手情報入力'!I98="","",0))</f>
      </c>
      <c r="R90">
        <f>IF(E90="","",IF('②選手情報入力'!I98="","",IF(I90=1,VLOOKUP('②選手情報入力'!I98,'種目情報'!$A$4:$C$16,3,FALSE),VLOOKUP('②選手情報入力'!I98,'種目情報'!$E$4:$G$17,3,FALSE))))</f>
      </c>
      <c r="S90">
        <f>IF(E90="","",IF('②選手情報入力'!K98="","",IF(I90=1,VLOOKUP('②選手情報入力'!K98,'種目情報'!$A$4:$B$16,2,FALSE),VLOOKUP('②選手情報入力'!K98,'種目情報'!$E$4:$F$17,2,FALSE))))</f>
      </c>
      <c r="T90">
        <f>IF(E90="","",IF('②選手情報入力'!L98="","",'②選手情報入力'!L98))</f>
      </c>
      <c r="U90" s="37">
        <f>IF(E90="","",IF('②選手情報入力'!K98="","",0))</f>
      </c>
      <c r="V90">
        <f>IF(E90="","",IF('②選手情報入力'!K98="","",IF(I90=1,VLOOKUP('②選手情報入力'!K98,'種目情報'!$A$4:$C$16,3,FALSE),VLOOKUP('②選手情報入力'!K98,'種目情報'!$E$4:$G$17,3,FALSE))))</f>
      </c>
      <c r="W90">
        <f>IF(E90="","",IF('②選手情報入力'!M98="","",IF(I90=1,VLOOKUP('②選手情報入力'!M98,'種目情報'!$A$4:$B$16,2,FALSE),VLOOKUP('②選手情報入力'!M98,'種目情報'!$E$4:$F$17,2,FALSE))))</f>
      </c>
      <c r="X90">
        <f>IF(E90="","",IF('②選手情報入力'!N98="","",'②選手情報入力'!N98))</f>
      </c>
      <c r="Y90" s="37">
        <f>IF(E90="","",IF('②選手情報入力'!M98="","",0))</f>
      </c>
      <c r="Z90">
        <f>IF(E90="","",IF('②選手情報入力'!M98="","",IF(I90=1,VLOOKUP('②選手情報入力'!M98,'種目情報'!$A$4:$C$16,3,FALSE),VLOOKUP('②選手情報入力'!M98,'種目情報'!$E$4:$G$17,3,FALSE))))</f>
      </c>
      <c r="AA90">
        <f>IF(E90="","",IF('②選手情報入力'!O98="","",IF(I90=1,'種目情報'!$J$4,'種目情報'!$J$6)))</f>
      </c>
      <c r="AB90">
        <f>IF(E90="","",IF('②選手情報入力'!O98="","",IF(I90=1,IF('②選手情報入力'!$O$5="","",'②選手情報入力'!$O$5),IF('②選手情報入力'!$O$6="","",'②選手情報入力'!$O$6))))</f>
      </c>
      <c r="AC90">
        <f>IF(E90="","",IF('②選手情報入力'!O98="","",0))</f>
      </c>
      <c r="AD90">
        <f>IF(E90="","",IF('②選手情報入力'!O98="","",2))</f>
      </c>
      <c r="AE90">
        <f>IF(E90="","",IF('②選手情報入力'!P98="","",IF(I90=1,'種目情報'!$J$5,'種目情報'!$J$7)))</f>
      </c>
      <c r="AF90">
        <f>IF(E90="","",IF('②選手情報入力'!P98="","",IF(I90=1,IF('②選手情報入力'!$P$5="","",'②選手情報入力'!$P$5),IF('②選手情報入力'!$P$6="","",'②選手情報入力'!$P$6))))</f>
      </c>
      <c r="AG90">
        <f>IF(E90="","",IF('②選手情報入力'!P98="","",0))</f>
      </c>
      <c r="AH90">
        <f>IF(E90="","",IF('②選手情報入力'!P98="","",2))</f>
      </c>
    </row>
    <row r="91" spans="1:34" ht="13.5">
      <c r="A91">
        <f>IF(E91="","",I91*1000000+'①学校情報入力'!$D$3*1000+'②選手情報入力'!A99)</f>
      </c>
      <c r="B91">
        <f>IF(E91="","",'①学校情報入力'!$D$3)</f>
      </c>
      <c r="D91">
        <f>IF('②選手情報入力'!B99="","",'②選手情報入力'!B99)</f>
      </c>
      <c r="E91">
        <f>IF('②選手情報入力'!C99="","",'②選手情報入力'!C99)</f>
      </c>
      <c r="F91">
        <f>IF(E91="","",'②選手情報入力'!D99)</f>
      </c>
      <c r="G91">
        <f>IF(E91="","",'②選手情報入力'!E99)</f>
      </c>
      <c r="H91">
        <f t="shared" si="3"/>
      </c>
      <c r="I91">
        <f>IF(E91="","",IF('②選手情報入力'!G99="男",1,2))</f>
      </c>
      <c r="J91">
        <f>IF(E91="","",IF('②選手情報入力'!H99="","",'②選手情報入力'!H99))</f>
      </c>
      <c r="L91">
        <f t="shared" si="4"/>
      </c>
      <c r="M91">
        <f t="shared" si="5"/>
      </c>
      <c r="O91">
        <f>IF(E91="","",IF('②選手情報入力'!I99="","",IF(I91=1,VLOOKUP('②選手情報入力'!I99,'種目情報'!$A$4:$B$16,2,FALSE),VLOOKUP('②選手情報入力'!I99,'種目情報'!$E$4:$F$17,2,FALSE))))</f>
      </c>
      <c r="P91">
        <f>IF(E91="","",IF('②選手情報入力'!J99="","",'②選手情報入力'!J99))</f>
      </c>
      <c r="Q91" s="37">
        <f>IF(E91="","",IF('②選手情報入力'!I99="","",0))</f>
      </c>
      <c r="R91">
        <f>IF(E91="","",IF('②選手情報入力'!I99="","",IF(I91=1,VLOOKUP('②選手情報入力'!I99,'種目情報'!$A$4:$C$16,3,FALSE),VLOOKUP('②選手情報入力'!I99,'種目情報'!$E$4:$G$17,3,FALSE))))</f>
      </c>
      <c r="S91">
        <f>IF(E91="","",IF('②選手情報入力'!K99="","",IF(I91=1,VLOOKUP('②選手情報入力'!K99,'種目情報'!$A$4:$B$16,2,FALSE),VLOOKUP('②選手情報入力'!K99,'種目情報'!$E$4:$F$17,2,FALSE))))</f>
      </c>
      <c r="T91">
        <f>IF(E91="","",IF('②選手情報入力'!L99="","",'②選手情報入力'!L99))</f>
      </c>
      <c r="U91" s="37">
        <f>IF(E91="","",IF('②選手情報入力'!K99="","",0))</f>
      </c>
      <c r="V91">
        <f>IF(E91="","",IF('②選手情報入力'!K99="","",IF(I91=1,VLOOKUP('②選手情報入力'!K99,'種目情報'!$A$4:$C$16,3,FALSE),VLOOKUP('②選手情報入力'!K99,'種目情報'!$E$4:$G$17,3,FALSE))))</f>
      </c>
      <c r="W91">
        <f>IF(E91="","",IF('②選手情報入力'!M99="","",IF(I91=1,VLOOKUP('②選手情報入力'!M99,'種目情報'!$A$4:$B$16,2,FALSE),VLOOKUP('②選手情報入力'!M99,'種目情報'!$E$4:$F$17,2,FALSE))))</f>
      </c>
      <c r="X91">
        <f>IF(E91="","",IF('②選手情報入力'!N99="","",'②選手情報入力'!N99))</f>
      </c>
      <c r="Y91" s="37">
        <f>IF(E91="","",IF('②選手情報入力'!M99="","",0))</f>
      </c>
      <c r="Z91">
        <f>IF(E91="","",IF('②選手情報入力'!M99="","",IF(I91=1,VLOOKUP('②選手情報入力'!M99,'種目情報'!$A$4:$C$16,3,FALSE),VLOOKUP('②選手情報入力'!M99,'種目情報'!$E$4:$G$17,3,FALSE))))</f>
      </c>
      <c r="AA91">
        <f>IF(E91="","",IF('②選手情報入力'!O99="","",IF(I91=1,'種目情報'!$J$4,'種目情報'!$J$6)))</f>
      </c>
      <c r="AB91">
        <f>IF(E91="","",IF('②選手情報入力'!O99="","",IF(I91=1,IF('②選手情報入力'!$O$5="","",'②選手情報入力'!$O$5),IF('②選手情報入力'!$O$6="","",'②選手情報入力'!$O$6))))</f>
      </c>
      <c r="AC91">
        <f>IF(E91="","",IF('②選手情報入力'!O99="","",0))</f>
      </c>
      <c r="AD91">
        <f>IF(E91="","",IF('②選手情報入力'!O99="","",2))</f>
      </c>
      <c r="AE91">
        <f>IF(E91="","",IF('②選手情報入力'!P99="","",IF(I91=1,'種目情報'!$J$5,'種目情報'!$J$7)))</f>
      </c>
      <c r="AF91">
        <f>IF(E91="","",IF('②選手情報入力'!P99="","",IF(I91=1,IF('②選手情報入力'!$P$5="","",'②選手情報入力'!$P$5),IF('②選手情報入力'!$P$6="","",'②選手情報入力'!$P$6))))</f>
      </c>
      <c r="AG91">
        <f>IF(E91="","",IF('②選手情報入力'!P99="","",0))</f>
      </c>
      <c r="AH91">
        <f>IF(E91="","",IF('②選手情報入力'!P99="","",2))</f>
      </c>
    </row>
    <row r="92" spans="1:35" ht="13.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</row>
  </sheetData>
  <sheetProtection sheet="1" objects="1" scenarios="1"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M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O34" sqref="O34:O35"/>
    </sheetView>
  </sheetViews>
  <sheetFormatPr defaultColWidth="9.140625" defaultRowHeight="15"/>
  <sheetData>
    <row r="1" spans="1:13" ht="13.5">
      <c r="A1" t="s">
        <v>319</v>
      </c>
      <c r="B1" t="s">
        <v>66</v>
      </c>
      <c r="C1" t="s">
        <v>67</v>
      </c>
      <c r="D1" t="s">
        <v>68</v>
      </c>
      <c r="E1" t="s">
        <v>69</v>
      </c>
      <c r="F1" t="s">
        <v>70</v>
      </c>
      <c r="G1" t="s">
        <v>71</v>
      </c>
      <c r="H1" t="s">
        <v>3</v>
      </c>
      <c r="I1" t="s">
        <v>8</v>
      </c>
      <c r="J1" t="s">
        <v>72</v>
      </c>
      <c r="K1" t="s">
        <v>73</v>
      </c>
      <c r="L1" t="s">
        <v>74</v>
      </c>
      <c r="M1" t="s">
        <v>75</v>
      </c>
    </row>
    <row r="2" spans="1:13" ht="13.5">
      <c r="A2">
        <f>IF('③リレー情報確認'!C8="","",410000+'①学校情報入力'!$D$3*10)</f>
      </c>
      <c r="B2">
        <f>IF(A2="","",'①学校情報入力'!$D$3)</f>
      </c>
      <c r="C2">
        <f>IF(A2="","",'③リレー情報確認'!$J$1)</f>
      </c>
      <c r="D2">
        <f>IF(A2="","",'③リレー情報確認'!$P$1)</f>
      </c>
      <c r="G2">
        <v>1</v>
      </c>
      <c r="H2">
        <f>IF(A2="","",'③リレー情報確認'!E8)</f>
      </c>
      <c r="I2">
        <f>IF(A2="","",'③リレー情報確認'!D8)</f>
      </c>
      <c r="J2">
        <f>IF(A2="","",'種目情報'!$J$4)</f>
      </c>
      <c r="K2">
        <f>IF(A2="","",'③リレー情報確認'!$F$8)</f>
      </c>
      <c r="L2">
        <f aca="true" t="shared" si="0" ref="L2:L25">IF(A2="","",0)</f>
      </c>
      <c r="M2">
        <f>IF(A2="","",'種目情報'!$K$4)</f>
      </c>
    </row>
    <row r="3" spans="1:13" ht="13.5">
      <c r="A3">
        <f>IF('③リレー情報確認'!C9="","",410000+'①学校情報入力'!$D$3*10)</f>
      </c>
      <c r="B3">
        <f>IF(A3="","",'①学校情報入力'!$D$3)</f>
      </c>
      <c r="C3">
        <f>IF(A3="","",'③リレー情報確認'!$J$1)</f>
      </c>
      <c r="D3">
        <f>IF(A3="","",'③リレー情報確認'!$P$1)</f>
      </c>
      <c r="G3">
        <v>2</v>
      </c>
      <c r="H3">
        <f>IF(A3="","",'③リレー情報確認'!E9)</f>
      </c>
      <c r="I3">
        <f>IF(A3="","",'③リレー情報確認'!D9)</f>
      </c>
      <c r="J3">
        <f>IF(A3="","",'種目情報'!$J$4)</f>
      </c>
      <c r="K3">
        <f>IF(A3="","",'③リレー情報確認'!$F$8)</f>
      </c>
      <c r="L3">
        <f t="shared" si="0"/>
      </c>
      <c r="M3">
        <f>IF(A3="","",'種目情報'!$K$4)</f>
      </c>
    </row>
    <row r="4" spans="1:13" ht="13.5">
      <c r="A4">
        <f>IF('③リレー情報確認'!C10="","",410000+'①学校情報入力'!$D$3*10)</f>
      </c>
      <c r="B4">
        <f>IF(A4="","",'①学校情報入力'!$D$3)</f>
      </c>
      <c r="C4">
        <f>IF(A4="","",'③リレー情報確認'!$J$1)</f>
      </c>
      <c r="D4">
        <f>IF(A4="","",'③リレー情報確認'!$P$1)</f>
      </c>
      <c r="G4">
        <v>3</v>
      </c>
      <c r="H4">
        <f>IF(A4="","",'③リレー情報確認'!E10)</f>
      </c>
      <c r="I4">
        <f>IF(A4="","",'③リレー情報確認'!D10)</f>
      </c>
      <c r="J4">
        <f>IF(A4="","",'種目情報'!$J$4)</f>
      </c>
      <c r="K4">
        <f>IF(A4="","",'③リレー情報確認'!$F$8)</f>
      </c>
      <c r="L4">
        <f t="shared" si="0"/>
      </c>
      <c r="M4">
        <f>IF(A4="","",'種目情報'!$K$4)</f>
      </c>
    </row>
    <row r="5" spans="1:13" ht="13.5">
      <c r="A5">
        <f>IF('③リレー情報確認'!C11="","",410000+'①学校情報入力'!$D$3*10)</f>
      </c>
      <c r="B5">
        <f>IF(A5="","",'①学校情報入力'!$D$3)</f>
      </c>
      <c r="C5">
        <f>IF(A5="","",'③リレー情報確認'!$J$1)</f>
      </c>
      <c r="D5">
        <f>IF(A5="","",'③リレー情報確認'!$P$1)</f>
      </c>
      <c r="G5">
        <v>4</v>
      </c>
      <c r="H5">
        <f>IF(A5="","",'③リレー情報確認'!E11)</f>
      </c>
      <c r="I5">
        <f>IF(A5="","",'③リレー情報確認'!D11)</f>
      </c>
      <c r="J5">
        <f>IF(A5="","",'種目情報'!$J$4)</f>
      </c>
      <c r="K5">
        <f>IF(A5="","",'③リレー情報確認'!$F$8)</f>
      </c>
      <c r="L5">
        <f t="shared" si="0"/>
      </c>
      <c r="M5">
        <f>IF(A5="","",'種目情報'!$K$4)</f>
      </c>
    </row>
    <row r="6" spans="1:13" ht="13.5">
      <c r="A6">
        <f>IF('③リレー情報確認'!C12="","",410000+'①学校情報入力'!$D$3*10)</f>
      </c>
      <c r="B6">
        <f>IF(A6="","",'①学校情報入力'!$D$3)</f>
      </c>
      <c r="C6">
        <f>IF(A6="","",'③リレー情報確認'!$J$1)</f>
      </c>
      <c r="D6">
        <f>IF(A6="","",'③リレー情報確認'!$P$1)</f>
      </c>
      <c r="G6">
        <v>5</v>
      </c>
      <c r="H6">
        <f>IF(A6="","",'③リレー情報確認'!E12)</f>
      </c>
      <c r="I6">
        <f>IF(A6="","",'③リレー情報確認'!D12)</f>
      </c>
      <c r="J6">
        <f>IF(A6="","",'種目情報'!$J$4)</f>
      </c>
      <c r="K6">
        <f>IF(A6="","",'③リレー情報確認'!$F$8)</f>
      </c>
      <c r="L6">
        <f t="shared" si="0"/>
      </c>
      <c r="M6">
        <f>IF(A6="","",'種目情報'!$K$4)</f>
      </c>
    </row>
    <row r="7" spans="1:13" ht="13.5">
      <c r="A7">
        <f>IF('③リレー情報確認'!C13="","",410000+'①学校情報入力'!$D$3*10)</f>
      </c>
      <c r="B7">
        <f>IF(A7="","",'①学校情報入力'!$D$3)</f>
      </c>
      <c r="C7">
        <f>IF(A7="","",'③リレー情報確認'!$J$1)</f>
      </c>
      <c r="D7">
        <f>IF(A7="","",'③リレー情報確認'!$P$1)</f>
      </c>
      <c r="G7">
        <v>6</v>
      </c>
      <c r="H7">
        <f>IF(A7="","",'③リレー情報確認'!E13)</f>
      </c>
      <c r="I7">
        <f>IF(A7="","",'③リレー情報確認'!D13)</f>
      </c>
      <c r="J7">
        <f>IF(A7="","",'種目情報'!$J$4)</f>
      </c>
      <c r="K7">
        <f>IF(A7="","",'③リレー情報確認'!$F$8)</f>
      </c>
      <c r="L7">
        <f t="shared" si="0"/>
      </c>
      <c r="M7">
        <f>IF(A7="","",'種目情報'!$K$4)</f>
      </c>
    </row>
    <row r="8" spans="1:13" ht="13.5">
      <c r="A8" s="13">
        <f>IF('③リレー情報確認'!I8="","",1610000+'①学校情報入力'!$D$3*10)</f>
      </c>
      <c r="B8" s="13">
        <f>IF(A8="","",'①学校情報入力'!$D$3)</f>
      </c>
      <c r="C8" s="13">
        <f>IF(A8="","",'③リレー情報確認'!$J$1)</f>
      </c>
      <c r="D8" s="13">
        <f>IF(A8="","",'③リレー情報確認'!$P$1)</f>
      </c>
      <c r="E8" s="13"/>
      <c r="F8" s="13"/>
      <c r="G8" s="13">
        <v>1</v>
      </c>
      <c r="H8" s="13">
        <f>IF(A8="","",'③リレー情報確認'!K8)</f>
      </c>
      <c r="I8" s="13">
        <f>IF(A8="","",'③リレー情報確認'!J8)</f>
      </c>
      <c r="J8" s="13">
        <f>IF(A8="","",'種目情報'!$J$5)</f>
      </c>
      <c r="K8" s="13">
        <f>IF(A8="","",'③リレー情報確認'!$L$8)</f>
      </c>
      <c r="L8" s="13">
        <f t="shared" si="0"/>
      </c>
      <c r="M8" s="13">
        <f>IF(A8="","",'種目情報'!$K$5)</f>
      </c>
    </row>
    <row r="9" spans="1:13" ht="13.5">
      <c r="A9" s="13">
        <f>IF('③リレー情報確認'!I9="","",1610000+'①学校情報入力'!$D$3*10)</f>
      </c>
      <c r="B9" s="13">
        <f>IF(A9="","",'①学校情報入力'!$D$3)</f>
      </c>
      <c r="C9" s="13">
        <f>IF(A9="","",'③リレー情報確認'!$J$1)</f>
      </c>
      <c r="D9" s="13">
        <f>IF(A9="","",'③リレー情報確認'!$P$1)</f>
      </c>
      <c r="E9" s="13"/>
      <c r="F9" s="13"/>
      <c r="G9" s="13">
        <v>2</v>
      </c>
      <c r="H9" s="13">
        <f>IF(A9="","",'③リレー情報確認'!K9)</f>
      </c>
      <c r="I9" s="13">
        <f>IF(A9="","",'③リレー情報確認'!J9)</f>
      </c>
      <c r="J9" s="13">
        <f>IF(A9="","",'種目情報'!$J$5)</f>
      </c>
      <c r="K9" s="13">
        <f>IF(A9="","",'③リレー情報確認'!$L$8)</f>
      </c>
      <c r="L9" s="13">
        <f t="shared" si="0"/>
      </c>
      <c r="M9" s="13">
        <f>IF(A9="","",'種目情報'!$K$5)</f>
      </c>
    </row>
    <row r="10" spans="1:13" ht="13.5">
      <c r="A10" s="13">
        <f>IF('③リレー情報確認'!I10="","",1610000+'①学校情報入力'!$D$3*10)</f>
      </c>
      <c r="B10" s="13">
        <f>IF(A10="","",'①学校情報入力'!$D$3)</f>
      </c>
      <c r="C10" s="13">
        <f>IF(A10="","",'③リレー情報確認'!$J$1)</f>
      </c>
      <c r="D10" s="13">
        <f>IF(A10="","",'③リレー情報確認'!$P$1)</f>
      </c>
      <c r="E10" s="13"/>
      <c r="F10" s="13"/>
      <c r="G10" s="13">
        <v>3</v>
      </c>
      <c r="H10" s="13">
        <f>IF(A10="","",'③リレー情報確認'!K10)</f>
      </c>
      <c r="I10" s="13">
        <f>IF(A10="","",'③リレー情報確認'!J10)</f>
      </c>
      <c r="J10" s="13">
        <f>IF(A10="","",'種目情報'!$J$5)</f>
      </c>
      <c r="K10" s="13">
        <f>IF(A10="","",'③リレー情報確認'!$L$8)</f>
      </c>
      <c r="L10" s="13">
        <f t="shared" si="0"/>
      </c>
      <c r="M10" s="13">
        <f>IF(A10="","",'種目情報'!$K$5)</f>
      </c>
    </row>
    <row r="11" spans="1:13" ht="13.5">
      <c r="A11" s="13">
        <f>IF('③リレー情報確認'!I11="","",1610000+'①学校情報入力'!$D$3*10)</f>
      </c>
      <c r="B11" s="13">
        <f>IF(A11="","",'①学校情報入力'!$D$3)</f>
      </c>
      <c r="C11" s="13">
        <f>IF(A11="","",'③リレー情報確認'!$J$1)</f>
      </c>
      <c r="D11" s="13">
        <f>IF(A11="","",'③リレー情報確認'!$P$1)</f>
      </c>
      <c r="E11" s="13"/>
      <c r="F11" s="13"/>
      <c r="G11" s="13">
        <v>4</v>
      </c>
      <c r="H11" s="13">
        <f>IF(A11="","",'③リレー情報確認'!K11)</f>
      </c>
      <c r="I11" s="13">
        <f>IF(A11="","",'③リレー情報確認'!J11)</f>
      </c>
      <c r="J11" s="13">
        <f>IF(A11="","",'種目情報'!$J$5)</f>
      </c>
      <c r="K11" s="13">
        <f>IF(A11="","",'③リレー情報確認'!$L$8)</f>
      </c>
      <c r="L11" s="13">
        <f t="shared" si="0"/>
      </c>
      <c r="M11" s="13">
        <f>IF(A11="","",'種目情報'!$K$5)</f>
      </c>
    </row>
    <row r="12" spans="1:13" ht="13.5">
      <c r="A12" s="13">
        <f>IF('③リレー情報確認'!I12="","",1610000+'①学校情報入力'!$D$3*10)</f>
      </c>
      <c r="B12" s="13">
        <f>IF(A12="","",'①学校情報入力'!$D$3)</f>
      </c>
      <c r="C12" s="13">
        <f>IF(A12="","",'③リレー情報確認'!$J$1)</f>
      </c>
      <c r="D12" s="13">
        <f>IF(A12="","",'③リレー情報確認'!$P$1)</f>
      </c>
      <c r="E12" s="13"/>
      <c r="F12" s="13"/>
      <c r="G12" s="13">
        <v>5</v>
      </c>
      <c r="H12" s="13">
        <f>IF(A12="","",'③リレー情報確認'!K12)</f>
      </c>
      <c r="I12" s="13">
        <f>IF(A12="","",'③リレー情報確認'!J12)</f>
      </c>
      <c r="J12" s="13">
        <f>IF(A12="","",'種目情報'!$J$5)</f>
      </c>
      <c r="K12" s="13">
        <f>IF(A12="","",'③リレー情報確認'!$L$8)</f>
      </c>
      <c r="L12" s="13">
        <f t="shared" si="0"/>
      </c>
      <c r="M12" s="13">
        <f>IF(A12="","",'種目情報'!$K$5)</f>
      </c>
    </row>
    <row r="13" spans="1:13" ht="13.5">
      <c r="A13" s="13">
        <f>IF('③リレー情報確認'!I13="","",1610000+'①学校情報入力'!$D$3*10)</f>
      </c>
      <c r="B13" s="13">
        <f>IF(A13="","",'①学校情報入力'!$D$3)</f>
      </c>
      <c r="C13" s="13">
        <f>IF(A13="","",'③リレー情報確認'!$J$1)</f>
      </c>
      <c r="D13" s="13">
        <f>IF(A13="","",'③リレー情報確認'!$P$1)</f>
      </c>
      <c r="E13" s="13"/>
      <c r="F13" s="13"/>
      <c r="G13" s="13">
        <v>6</v>
      </c>
      <c r="H13" s="13">
        <f>IF(A13="","",'③リレー情報確認'!K13)</f>
      </c>
      <c r="I13" s="13">
        <f>IF(A13="","",'③リレー情報確認'!J13)</f>
      </c>
      <c r="J13" s="13">
        <f>IF(A13="","",'種目情報'!$J$5)</f>
      </c>
      <c r="K13" s="13">
        <f>IF(A13="","",'③リレー情報確認'!$L$8)</f>
      </c>
      <c r="L13" s="13">
        <f t="shared" si="0"/>
      </c>
      <c r="M13" s="13">
        <f>IF(A13="","",'種目情報'!$K$5)</f>
      </c>
    </row>
    <row r="14" spans="1:13" ht="13.5">
      <c r="A14">
        <f>IF('③リレー情報確認'!O8="","",420000+'①学校情報入力'!$D$3*10)</f>
      </c>
      <c r="B14">
        <f>IF(A14="","",'①学校情報入力'!$D$3)</f>
      </c>
      <c r="C14">
        <f>IF(A14="","",'③リレー情報確認'!$J$1)</f>
      </c>
      <c r="D14">
        <f>IF(A14="","",'③リレー情報確認'!$P$1)</f>
      </c>
      <c r="G14">
        <v>1</v>
      </c>
      <c r="H14">
        <f>IF(A14="","",'③リレー情報確認'!Q8)</f>
      </c>
      <c r="I14">
        <f>IF(A14="","",'③リレー情報確認'!P8)</f>
      </c>
      <c r="J14">
        <f>IF(A14="","",'種目情報'!$J$6)</f>
      </c>
      <c r="K14">
        <f>IF(A14="","",'③リレー情報確認'!$R$8)</f>
      </c>
      <c r="L14">
        <f t="shared" si="0"/>
      </c>
      <c r="M14">
        <f>IF(A14="","",'種目情報'!$K$6)</f>
      </c>
    </row>
    <row r="15" spans="1:13" ht="13.5">
      <c r="A15">
        <f>IF('③リレー情報確認'!O9="","",420000+'①学校情報入力'!$D$3*10)</f>
      </c>
      <c r="B15">
        <f>IF(A15="","",'①学校情報入力'!$D$3)</f>
      </c>
      <c r="C15">
        <f>IF(A15="","",'③リレー情報確認'!$J$1)</f>
      </c>
      <c r="D15">
        <f>IF(A15="","",'③リレー情報確認'!$P$1)</f>
      </c>
      <c r="G15">
        <v>2</v>
      </c>
      <c r="H15">
        <f>IF(A15="","",'③リレー情報確認'!Q9)</f>
      </c>
      <c r="I15">
        <f>IF(A15="","",'③リレー情報確認'!P9)</f>
      </c>
      <c r="J15">
        <f>IF(A15="","",'種目情報'!$J$6)</f>
      </c>
      <c r="K15">
        <f>IF(A15="","",'③リレー情報確認'!$R$8)</f>
      </c>
      <c r="L15">
        <f t="shared" si="0"/>
      </c>
      <c r="M15">
        <f>IF(A15="","",'種目情報'!$K$6)</f>
      </c>
    </row>
    <row r="16" spans="1:13" ht="13.5">
      <c r="A16">
        <f>IF('③リレー情報確認'!O10="","",420000+'①学校情報入力'!$D$3*10)</f>
      </c>
      <c r="B16">
        <f>IF(A16="","",'①学校情報入力'!$D$3)</f>
      </c>
      <c r="C16">
        <f>IF(A16="","",'③リレー情報確認'!$J$1)</f>
      </c>
      <c r="D16">
        <f>IF(A16="","",'③リレー情報確認'!$P$1)</f>
      </c>
      <c r="G16">
        <v>3</v>
      </c>
      <c r="H16">
        <f>IF(A16="","",'③リレー情報確認'!Q10)</f>
      </c>
      <c r="I16">
        <f>IF(A16="","",'③リレー情報確認'!P10)</f>
      </c>
      <c r="J16">
        <f>IF(A16="","",'種目情報'!$J$6)</f>
      </c>
      <c r="K16">
        <f>IF(A16="","",'③リレー情報確認'!$R$8)</f>
      </c>
      <c r="L16">
        <f t="shared" si="0"/>
      </c>
      <c r="M16">
        <f>IF(A16="","",'種目情報'!$K$6)</f>
      </c>
    </row>
    <row r="17" spans="1:13" ht="13.5">
      <c r="A17">
        <f>IF('③リレー情報確認'!O11="","",420000+'①学校情報入力'!$D$3*10)</f>
      </c>
      <c r="B17">
        <f>IF(A17="","",'①学校情報入力'!$D$3)</f>
      </c>
      <c r="C17">
        <f>IF(A17="","",'③リレー情報確認'!$J$1)</f>
      </c>
      <c r="D17">
        <f>IF(A17="","",'③リレー情報確認'!$P$1)</f>
      </c>
      <c r="G17">
        <v>4</v>
      </c>
      <c r="H17">
        <f>IF(A17="","",'③リレー情報確認'!Q11)</f>
      </c>
      <c r="I17">
        <f>IF(A17="","",'③リレー情報確認'!P11)</f>
      </c>
      <c r="J17">
        <f>IF(A17="","",'種目情報'!$J$6)</f>
      </c>
      <c r="K17">
        <f>IF(A17="","",'③リレー情報確認'!$R$8)</f>
      </c>
      <c r="L17">
        <f t="shared" si="0"/>
      </c>
      <c r="M17">
        <f>IF(A17="","",'種目情報'!$K$6)</f>
      </c>
    </row>
    <row r="18" spans="1:13" ht="13.5">
      <c r="A18">
        <f>IF('③リレー情報確認'!O12="","",420000+'①学校情報入力'!$D$3*10)</f>
      </c>
      <c r="B18">
        <f>IF(A18="","",'①学校情報入力'!$D$3)</f>
      </c>
      <c r="C18">
        <f>IF(A18="","",'③リレー情報確認'!$J$1)</f>
      </c>
      <c r="D18">
        <f>IF(A18="","",'③リレー情報確認'!$P$1)</f>
      </c>
      <c r="G18">
        <v>5</v>
      </c>
      <c r="H18">
        <f>IF(A18="","",'③リレー情報確認'!Q12)</f>
      </c>
      <c r="I18">
        <f>IF(A18="","",'③リレー情報確認'!P12)</f>
      </c>
      <c r="J18">
        <f>IF(A18="","",'種目情報'!$J$6)</f>
      </c>
      <c r="K18">
        <f>IF(A18="","",'③リレー情報確認'!$R$8)</f>
      </c>
      <c r="L18">
        <f t="shared" si="0"/>
      </c>
      <c r="M18">
        <f>IF(A18="","",'種目情報'!$K$6)</f>
      </c>
    </row>
    <row r="19" spans="1:13" ht="13.5">
      <c r="A19">
        <f>IF('③リレー情報確認'!O13="","",420000+'①学校情報入力'!$D$3*10)</f>
      </c>
      <c r="B19">
        <f>IF(A19="","",'①学校情報入力'!$D$3)</f>
      </c>
      <c r="C19">
        <f>IF(A19="","",'③リレー情報確認'!$J$1)</f>
      </c>
      <c r="D19">
        <f>IF(A19="","",'③リレー情報確認'!$P$1)</f>
      </c>
      <c r="G19">
        <v>6</v>
      </c>
      <c r="H19">
        <f>IF(A19="","",'③リレー情報確認'!Q13)</f>
      </c>
      <c r="I19">
        <f>IF(A19="","",'③リレー情報確認'!P13)</f>
      </c>
      <c r="J19">
        <f>IF(A19="","",'種目情報'!$J$6)</f>
      </c>
      <c r="K19">
        <f>IF(A19="","",'③リレー情報確認'!$R$8)</f>
      </c>
      <c r="L19">
        <f t="shared" si="0"/>
      </c>
      <c r="M19">
        <f>IF(A19="","",'種目情報'!$K$6)</f>
      </c>
    </row>
    <row r="20" spans="1:13" ht="13.5">
      <c r="A20" s="12">
        <f>IF('③リレー情報確認'!U8="","",1620000+'①学校情報入力'!$D$3*10)</f>
      </c>
      <c r="B20" s="12">
        <f>IF(A20="","",'①学校情報入力'!$D$3)</f>
      </c>
      <c r="C20" s="12">
        <f>IF(A20="","",'③リレー情報確認'!$J$1)</f>
      </c>
      <c r="D20" s="12">
        <f>IF(A20="","",'③リレー情報確認'!$P$1)</f>
      </c>
      <c r="E20" s="12"/>
      <c r="F20" s="12"/>
      <c r="G20" s="12">
        <v>1</v>
      </c>
      <c r="H20" s="12">
        <f>IF(A20="","",'③リレー情報確認'!W8)</f>
      </c>
      <c r="I20" s="12">
        <f>IF(A20="","",'③リレー情報確認'!V8)</f>
      </c>
      <c r="J20" s="12">
        <f>IF(A20="","",'種目情報'!$J$7)</f>
      </c>
      <c r="K20" s="12">
        <f>IF(A20="","",'③リレー情報確認'!$X$8)</f>
      </c>
      <c r="L20" s="12">
        <f t="shared" si="0"/>
      </c>
      <c r="M20" s="12">
        <f>IF(A20="","",'種目情報'!$K$7)</f>
      </c>
    </row>
    <row r="21" spans="1:13" ht="13.5">
      <c r="A21" s="12">
        <f>IF('③リレー情報確認'!U9="","",1620000+'①学校情報入力'!$D$3*10)</f>
      </c>
      <c r="B21" s="12">
        <f>IF(A21="","",'①学校情報入力'!$D$3)</f>
      </c>
      <c r="C21" s="12">
        <f>IF(A21="","",'③リレー情報確認'!$J$1)</f>
      </c>
      <c r="D21" s="12">
        <f>IF(A21="","",'③リレー情報確認'!$P$1)</f>
      </c>
      <c r="E21" s="12"/>
      <c r="F21" s="12"/>
      <c r="G21" s="12">
        <v>2</v>
      </c>
      <c r="H21" s="12">
        <f>IF(A21="","",'③リレー情報確認'!W9)</f>
      </c>
      <c r="I21" s="12">
        <f>IF(A21="","",'③リレー情報確認'!V9)</f>
      </c>
      <c r="J21" s="12">
        <f>IF(A21="","",'種目情報'!$J$7)</f>
      </c>
      <c r="K21" s="12">
        <f>IF(A21="","",'③リレー情報確認'!$X$8)</f>
      </c>
      <c r="L21" s="12">
        <f t="shared" si="0"/>
      </c>
      <c r="M21" s="12">
        <f>IF(A21="","",'種目情報'!$K$7)</f>
      </c>
    </row>
    <row r="22" spans="1:13" ht="13.5">
      <c r="A22" s="12">
        <f>IF('③リレー情報確認'!U10="","",1620000+'①学校情報入力'!$D$3*10)</f>
      </c>
      <c r="B22" s="12">
        <f>IF(A22="","",'①学校情報入力'!$D$3)</f>
      </c>
      <c r="C22" s="12">
        <f>IF(A22="","",'③リレー情報確認'!$J$1)</f>
      </c>
      <c r="D22" s="12">
        <f>IF(A22="","",'③リレー情報確認'!$P$1)</f>
      </c>
      <c r="E22" s="12"/>
      <c r="F22" s="12"/>
      <c r="G22" s="12">
        <v>3</v>
      </c>
      <c r="H22" s="12">
        <f>IF(A22="","",'③リレー情報確認'!W10)</f>
      </c>
      <c r="I22" s="12">
        <f>IF(A22="","",'③リレー情報確認'!V10)</f>
      </c>
      <c r="J22" s="12">
        <f>IF(A22="","",'種目情報'!$J$7)</f>
      </c>
      <c r="K22" s="12">
        <f>IF(A22="","",'③リレー情報確認'!$X$8)</f>
      </c>
      <c r="L22" s="12">
        <f t="shared" si="0"/>
      </c>
      <c r="M22" s="12">
        <f>IF(A22="","",'種目情報'!$K$7)</f>
      </c>
    </row>
    <row r="23" spans="1:13" ht="13.5">
      <c r="A23" s="12">
        <f>IF('③リレー情報確認'!U11="","",1620000+'①学校情報入力'!$D$3*10)</f>
      </c>
      <c r="B23" s="12">
        <f>IF(A23="","",'①学校情報入力'!$D$3)</f>
      </c>
      <c r="C23" s="12">
        <f>IF(A23="","",'③リレー情報確認'!$J$1)</f>
      </c>
      <c r="D23" s="12">
        <f>IF(A23="","",'③リレー情報確認'!$P$1)</f>
      </c>
      <c r="E23" s="12"/>
      <c r="F23" s="12"/>
      <c r="G23" s="12">
        <v>4</v>
      </c>
      <c r="H23" s="12">
        <f>IF(A23="","",'③リレー情報確認'!W11)</f>
      </c>
      <c r="I23" s="12">
        <f>IF(A23="","",'③リレー情報確認'!V11)</f>
      </c>
      <c r="J23" s="12">
        <f>IF(A23="","",'種目情報'!$J$7)</f>
      </c>
      <c r="K23" s="12">
        <f>IF(A23="","",'③リレー情報確認'!$X$8)</f>
      </c>
      <c r="L23" s="12">
        <f t="shared" si="0"/>
      </c>
      <c r="M23" s="12">
        <f>IF(A23="","",'種目情報'!$K$7)</f>
      </c>
    </row>
    <row r="24" spans="1:13" ht="13.5">
      <c r="A24" s="12">
        <f>IF('③リレー情報確認'!U12="","",1620000+'①学校情報入力'!$D$3*10)</f>
      </c>
      <c r="B24" s="12">
        <f>IF(A24="","",'①学校情報入力'!$D$3)</f>
      </c>
      <c r="C24" s="12">
        <f>IF(A24="","",'③リレー情報確認'!$J$1)</f>
      </c>
      <c r="D24" s="12">
        <f>IF(A24="","",'③リレー情報確認'!$P$1)</f>
      </c>
      <c r="E24" s="12"/>
      <c r="F24" s="12"/>
      <c r="G24" s="12">
        <v>5</v>
      </c>
      <c r="H24" s="12">
        <f>IF(A24="","",'③リレー情報確認'!W12)</f>
      </c>
      <c r="I24" s="12">
        <f>IF(A24="","",'③リレー情報確認'!V12)</f>
      </c>
      <c r="J24" s="12">
        <f>IF(A24="","",'種目情報'!$J$7)</f>
      </c>
      <c r="K24" s="12">
        <f>IF(A24="","",'③リレー情報確認'!$X$8)</f>
      </c>
      <c r="L24" s="12">
        <f t="shared" si="0"/>
      </c>
      <c r="M24" s="12">
        <f>IF(A24="","",'種目情報'!$K$7)</f>
      </c>
    </row>
    <row r="25" spans="1:13" ht="13.5">
      <c r="A25" s="12">
        <f>IF('③リレー情報確認'!U13="","",1620000+'①学校情報入力'!$D$3*10)</f>
      </c>
      <c r="B25" s="12">
        <f>IF(A25="","",'①学校情報入力'!$D$3)</f>
      </c>
      <c r="C25" s="12">
        <f>IF(A25="","",'③リレー情報確認'!$J$1)</f>
      </c>
      <c r="D25" s="12">
        <f>IF(A25="","",'③リレー情報確認'!$P$1)</f>
      </c>
      <c r="E25" s="12"/>
      <c r="F25" s="12"/>
      <c r="G25" s="12">
        <v>6</v>
      </c>
      <c r="H25" s="12">
        <f>IF(A25="","",'③リレー情報確認'!W13)</f>
      </c>
      <c r="I25" s="12">
        <f>IF(A25="","",'③リレー情報確認'!V13)</f>
      </c>
      <c r="J25" s="12">
        <f>IF(A25="","",'種目情報'!$J$7)</f>
      </c>
      <c r="K25" s="12">
        <f>IF(A25="","",'③リレー情報確認'!$X$8)</f>
      </c>
      <c r="L25" s="12">
        <f t="shared" si="0"/>
      </c>
      <c r="M25" s="12">
        <f>IF(A25="","",'種目情報'!$K$7)</f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theme="6" tint="0.5999900102615356"/>
  </sheetPr>
  <dimension ref="A1:M61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D3" sqref="D3:F3"/>
    </sheetView>
  </sheetViews>
  <sheetFormatPr defaultColWidth="9.140625" defaultRowHeight="15"/>
  <cols>
    <col min="1" max="1" width="5.7109375" style="3" customWidth="1"/>
    <col min="2" max="2" width="16.140625" style="3" customWidth="1"/>
    <col min="3" max="3" width="5.7109375" style="3" customWidth="1"/>
    <col min="4" max="4" width="16.140625" style="3" customWidth="1"/>
    <col min="5" max="5" width="5.7109375" style="3" customWidth="1"/>
    <col min="6" max="6" width="16.140625" style="3" customWidth="1"/>
    <col min="7" max="7" width="5.7109375" style="3" customWidth="1"/>
    <col min="8" max="8" width="16.140625" style="3" customWidth="1"/>
    <col min="9" max="9" width="4.421875" style="3" customWidth="1"/>
    <col min="10" max="10" width="16.140625" style="3" customWidth="1"/>
    <col min="11" max="11" width="9.00390625" style="3" customWidth="1"/>
    <col min="12" max="12" width="9.00390625" style="3" hidden="1" customWidth="1"/>
    <col min="13" max="13" width="25.421875" style="3" hidden="1" customWidth="1"/>
    <col min="14" max="14" width="11.57421875" style="3" hidden="1" customWidth="1"/>
    <col min="15" max="20" width="9.00390625" style="3" hidden="1" customWidth="1"/>
    <col min="21" max="16384" width="9.00390625" style="3" customWidth="1"/>
  </cols>
  <sheetData>
    <row r="1" spans="1:4" ht="21.75" customHeight="1">
      <c r="A1" s="9" t="s">
        <v>270</v>
      </c>
      <c r="D1" s="9" t="str">
        <f>'注意事項'!J3</f>
        <v>中学クラブチーム用</v>
      </c>
    </row>
    <row r="2" ht="15" thickBot="1"/>
    <row r="3" spans="2:7" ht="24" customHeight="1">
      <c r="B3" s="334" t="s">
        <v>271</v>
      </c>
      <c r="C3" s="335"/>
      <c r="D3" s="344"/>
      <c r="E3" s="345"/>
      <c r="F3" s="346"/>
      <c r="G3" s="256" t="s">
        <v>272</v>
      </c>
    </row>
    <row r="4" spans="2:8" ht="27" customHeight="1">
      <c r="B4" s="334" t="s">
        <v>273</v>
      </c>
      <c r="C4" s="335"/>
      <c r="D4" s="347"/>
      <c r="E4" s="348"/>
      <c r="F4" s="349"/>
      <c r="G4" s="5" t="s">
        <v>95</v>
      </c>
      <c r="H4" s="4"/>
    </row>
    <row r="5" spans="2:8" ht="27" customHeight="1">
      <c r="B5" s="334" t="s">
        <v>274</v>
      </c>
      <c r="C5" s="335"/>
      <c r="D5" s="336"/>
      <c r="E5" s="337"/>
      <c r="F5" s="338"/>
      <c r="G5" s="5" t="s">
        <v>275</v>
      </c>
      <c r="H5" s="4"/>
    </row>
    <row r="6" spans="2:7" ht="27" customHeight="1">
      <c r="B6" s="334" t="s">
        <v>276</v>
      </c>
      <c r="C6" s="335"/>
      <c r="D6" s="347"/>
      <c r="E6" s="348"/>
      <c r="F6" s="349"/>
      <c r="G6" s="5" t="s">
        <v>277</v>
      </c>
    </row>
    <row r="7" spans="2:7" ht="27" customHeight="1">
      <c r="B7" s="334" t="s">
        <v>228</v>
      </c>
      <c r="C7" s="335"/>
      <c r="D7" s="350"/>
      <c r="E7" s="351"/>
      <c r="F7" s="352"/>
      <c r="G7" s="5" t="s">
        <v>95</v>
      </c>
    </row>
    <row r="8" spans="2:9" ht="27" customHeight="1" thickBot="1">
      <c r="B8" s="334" t="s">
        <v>37</v>
      </c>
      <c r="C8" s="335"/>
      <c r="D8" s="341"/>
      <c r="E8" s="342"/>
      <c r="F8" s="343"/>
      <c r="G8" s="5" t="s">
        <v>139</v>
      </c>
      <c r="I8" s="4"/>
    </row>
    <row r="9" spans="1:13" ht="30" customHeight="1" thickBot="1">
      <c r="A9" s="231"/>
      <c r="B9" s="339" t="s">
        <v>278</v>
      </c>
      <c r="C9" s="340"/>
      <c r="D9" s="257"/>
      <c r="E9" s="258" t="s">
        <v>279</v>
      </c>
      <c r="F9" s="73"/>
      <c r="G9" s="231"/>
      <c r="H9" s="73"/>
      <c r="M9"/>
    </row>
    <row r="10" spans="1:13" ht="30" customHeight="1">
      <c r="A10" s="231"/>
      <c r="B10" s="277"/>
      <c r="C10" s="277"/>
      <c r="D10" s="275"/>
      <c r="E10" s="276"/>
      <c r="F10" s="73"/>
      <c r="G10" s="231"/>
      <c r="H10" s="73"/>
      <c r="M10"/>
    </row>
    <row r="11" spans="1:13" ht="30" customHeight="1">
      <c r="A11" s="231"/>
      <c r="B11" s="277"/>
      <c r="C11" s="277"/>
      <c r="D11" s="275"/>
      <c r="E11" s="276"/>
      <c r="F11" s="73"/>
      <c r="G11" s="231"/>
      <c r="H11" s="73"/>
      <c r="M11"/>
    </row>
    <row r="12" spans="1:13" ht="30" customHeight="1">
      <c r="A12" s="231"/>
      <c r="B12" s="277"/>
      <c r="C12" s="277"/>
      <c r="D12" s="275"/>
      <c r="E12" s="276"/>
      <c r="F12" s="73"/>
      <c r="G12" s="231"/>
      <c r="H12" s="73"/>
      <c r="M12"/>
    </row>
    <row r="13" spans="1:13" ht="30" customHeight="1">
      <c r="A13" s="231"/>
      <c r="B13" s="277"/>
      <c r="C13" s="277"/>
      <c r="D13" s="275"/>
      <c r="E13" s="276"/>
      <c r="F13" s="73"/>
      <c r="G13" s="231"/>
      <c r="H13" s="73"/>
      <c r="M13"/>
    </row>
    <row r="14" spans="1:13" ht="30" customHeight="1">
      <c r="A14" s="231"/>
      <c r="B14" s="277"/>
      <c r="C14" s="277"/>
      <c r="D14" s="275"/>
      <c r="E14" s="276"/>
      <c r="F14" s="73"/>
      <c r="G14" s="231"/>
      <c r="H14" s="73"/>
      <c r="M14"/>
    </row>
    <row r="15" spans="1:13" ht="30" customHeight="1">
      <c r="A15" s="231"/>
      <c r="B15" s="277"/>
      <c r="C15" s="277"/>
      <c r="D15" s="275"/>
      <c r="E15" s="276"/>
      <c r="F15" s="73"/>
      <c r="G15" s="231"/>
      <c r="H15" s="73"/>
      <c r="M15"/>
    </row>
    <row r="16" spans="1:13" ht="13.5">
      <c r="A16" s="231"/>
      <c r="B16" s="73"/>
      <c r="C16" s="231"/>
      <c r="D16" s="73"/>
      <c r="E16" s="231"/>
      <c r="F16" s="73"/>
      <c r="G16" s="231"/>
      <c r="H16" s="73"/>
      <c r="M16"/>
    </row>
    <row r="17" spans="1:13" ht="13.5">
      <c r="A17" s="231"/>
      <c r="B17" s="73"/>
      <c r="C17" s="231"/>
      <c r="D17" s="73"/>
      <c r="E17" s="231"/>
      <c r="F17" s="73"/>
      <c r="G17" s="231"/>
      <c r="H17" s="73"/>
      <c r="M17"/>
    </row>
    <row r="18" spans="1:13" ht="13.5">
      <c r="A18" s="231"/>
      <c r="B18" s="73"/>
      <c r="C18" s="231"/>
      <c r="D18" s="73"/>
      <c r="E18" s="231"/>
      <c r="F18" s="73"/>
      <c r="G18" s="231"/>
      <c r="H18" s="73"/>
      <c r="M18"/>
    </row>
    <row r="19" spans="1:13" ht="13.5">
      <c r="A19" s="231"/>
      <c r="B19" s="73"/>
      <c r="C19" s="231"/>
      <c r="D19" s="73"/>
      <c r="E19" s="231"/>
      <c r="F19" s="73"/>
      <c r="G19" s="231"/>
      <c r="H19" s="73"/>
      <c r="M19"/>
    </row>
    <row r="20" spans="1:13" ht="13.5">
      <c r="A20" s="231"/>
      <c r="B20" s="73"/>
      <c r="C20" s="231"/>
      <c r="D20" s="73"/>
      <c r="E20" s="231"/>
      <c r="F20" s="73"/>
      <c r="G20" s="231"/>
      <c r="H20" s="73"/>
      <c r="M20"/>
    </row>
    <row r="21" spans="1:13" ht="13.5">
      <c r="A21" s="231"/>
      <c r="B21" s="73"/>
      <c r="C21" s="231"/>
      <c r="D21" s="73"/>
      <c r="E21" s="231"/>
      <c r="F21" s="73"/>
      <c r="G21" s="231"/>
      <c r="H21" s="73"/>
      <c r="M21"/>
    </row>
    <row r="22" spans="1:13" ht="13.5">
      <c r="A22" s="231"/>
      <c r="B22" s="73"/>
      <c r="C22" s="231"/>
      <c r="D22" s="73"/>
      <c r="E22" s="231"/>
      <c r="F22" s="73"/>
      <c r="G22" s="231"/>
      <c r="H22" s="73"/>
      <c r="M22"/>
    </row>
    <row r="23" spans="1:13" ht="13.5">
      <c r="A23" s="231"/>
      <c r="B23" s="73"/>
      <c r="C23" s="231"/>
      <c r="D23" s="73"/>
      <c r="E23" s="231"/>
      <c r="F23" s="73"/>
      <c r="G23" s="231"/>
      <c r="H23" s="73"/>
      <c r="M23"/>
    </row>
    <row r="24" spans="1:13" ht="13.5">
      <c r="A24" s="231"/>
      <c r="B24" s="73"/>
      <c r="C24" s="231"/>
      <c r="D24" s="73"/>
      <c r="E24" s="231"/>
      <c r="F24" s="73"/>
      <c r="G24" s="231"/>
      <c r="H24" s="73"/>
      <c r="M24"/>
    </row>
    <row r="25" spans="1:13" ht="13.5">
      <c r="A25" s="231"/>
      <c r="B25" s="73"/>
      <c r="C25" s="231"/>
      <c r="D25" s="73"/>
      <c r="E25" s="231"/>
      <c r="F25" s="73"/>
      <c r="G25" s="231"/>
      <c r="H25" s="73"/>
      <c r="M25"/>
    </row>
    <row r="26" spans="1:13" ht="13.5">
      <c r="A26" s="231"/>
      <c r="B26" s="73"/>
      <c r="C26" s="231"/>
      <c r="D26" s="73"/>
      <c r="E26" s="231"/>
      <c r="F26" s="73"/>
      <c r="G26" s="231"/>
      <c r="H26" s="73"/>
      <c r="M26"/>
    </row>
    <row r="27" spans="1:13" ht="13.5">
      <c r="A27" s="231"/>
      <c r="B27" s="73"/>
      <c r="C27" s="231"/>
      <c r="D27" s="73"/>
      <c r="E27" s="231"/>
      <c r="F27" s="73"/>
      <c r="G27" s="231"/>
      <c r="H27" s="73"/>
      <c r="M27"/>
    </row>
    <row r="28" spans="1:13" ht="13.5">
      <c r="A28" s="231"/>
      <c r="B28" s="73"/>
      <c r="C28" s="231"/>
      <c r="D28" s="73"/>
      <c r="E28" s="231"/>
      <c r="F28" s="73"/>
      <c r="G28" s="231"/>
      <c r="H28" s="73"/>
      <c r="M28"/>
    </row>
    <row r="29" spans="1:13" ht="13.5">
      <c r="A29" s="231"/>
      <c r="B29" s="73"/>
      <c r="C29" s="231"/>
      <c r="D29" s="73"/>
      <c r="E29" s="231"/>
      <c r="F29" s="73"/>
      <c r="G29" s="231"/>
      <c r="H29" s="73"/>
      <c r="M29"/>
    </row>
    <row r="30" spans="1:13" ht="13.5">
      <c r="A30" s="231"/>
      <c r="B30" s="73"/>
      <c r="C30" s="231"/>
      <c r="D30" s="73"/>
      <c r="E30" s="231"/>
      <c r="F30" s="73"/>
      <c r="G30" s="231"/>
      <c r="H30" s="73"/>
      <c r="M30"/>
    </row>
    <row r="31" spans="1:13" ht="13.5">
      <c r="A31" s="231"/>
      <c r="B31" s="73"/>
      <c r="C31" s="231"/>
      <c r="D31" s="73"/>
      <c r="E31" s="231"/>
      <c r="F31" s="73"/>
      <c r="G31" s="231"/>
      <c r="H31" s="73"/>
      <c r="M31"/>
    </row>
    <row r="32" spans="1:13" ht="13.5">
      <c r="A32" s="231"/>
      <c r="B32" s="73"/>
      <c r="C32" s="231"/>
      <c r="D32" s="73"/>
      <c r="E32" s="231"/>
      <c r="F32" s="73"/>
      <c r="G32" s="231"/>
      <c r="H32" s="73"/>
      <c r="M32"/>
    </row>
    <row r="33" spans="1:13" ht="13.5">
      <c r="A33" s="231"/>
      <c r="B33" s="73"/>
      <c r="C33" s="231"/>
      <c r="D33" s="73"/>
      <c r="E33" s="231"/>
      <c r="F33" s="73"/>
      <c r="G33" s="231"/>
      <c r="H33" s="73"/>
      <c r="M33"/>
    </row>
    <row r="34" spans="1:13" ht="13.5">
      <c r="A34" s="231"/>
      <c r="B34" s="73"/>
      <c r="C34" s="231"/>
      <c r="D34" s="73"/>
      <c r="E34" s="231"/>
      <c r="F34" s="73"/>
      <c r="G34" s="231"/>
      <c r="H34" s="73"/>
      <c r="M34"/>
    </row>
    <row r="35" spans="1:13" ht="13.5">
      <c r="A35" s="231"/>
      <c r="B35" s="73"/>
      <c r="C35" s="231"/>
      <c r="D35" s="73"/>
      <c r="E35" s="231"/>
      <c r="F35" s="73"/>
      <c r="G35" s="231"/>
      <c r="H35" s="73"/>
      <c r="M35"/>
    </row>
    <row r="36" spans="1:13" ht="13.5">
      <c r="A36" s="231"/>
      <c r="B36" s="73"/>
      <c r="C36" s="231"/>
      <c r="D36" s="73"/>
      <c r="E36" s="231"/>
      <c r="F36" s="73"/>
      <c r="G36" s="73"/>
      <c r="H36" s="73"/>
      <c r="M36"/>
    </row>
    <row r="37" spans="1:13" ht="13.5">
      <c r="A37" s="231"/>
      <c r="B37" s="73"/>
      <c r="C37" s="231"/>
      <c r="D37" s="73"/>
      <c r="E37" s="231"/>
      <c r="F37" s="73"/>
      <c r="G37" s="73"/>
      <c r="H37" s="73"/>
      <c r="M37"/>
    </row>
    <row r="38" spans="1:13" ht="13.5">
      <c r="A38" s="231"/>
      <c r="B38" s="73"/>
      <c r="C38" s="231"/>
      <c r="D38" s="73"/>
      <c r="E38" s="231"/>
      <c r="F38" s="73"/>
      <c r="G38" s="73"/>
      <c r="H38" s="73"/>
      <c r="M38"/>
    </row>
    <row r="39" spans="1:13" ht="13.5">
      <c r="A39" s="231"/>
      <c r="B39" s="73"/>
      <c r="C39" s="231"/>
      <c r="D39" s="73"/>
      <c r="E39" s="231"/>
      <c r="F39" s="73"/>
      <c r="G39" s="73"/>
      <c r="H39" s="73"/>
      <c r="M39"/>
    </row>
    <row r="40" spans="1:13" ht="13.5">
      <c r="A40" s="231"/>
      <c r="B40" s="73"/>
      <c r="C40" s="231"/>
      <c r="D40" s="73"/>
      <c r="E40" s="231"/>
      <c r="F40" s="73"/>
      <c r="G40" s="73"/>
      <c r="H40" s="73"/>
      <c r="M40"/>
    </row>
    <row r="41" spans="1:13" ht="13.5">
      <c r="A41" s="231"/>
      <c r="B41" s="73"/>
      <c r="C41" s="231"/>
      <c r="D41" s="73"/>
      <c r="E41" s="231"/>
      <c r="F41" s="73"/>
      <c r="G41" s="73"/>
      <c r="H41" s="73"/>
      <c r="M41"/>
    </row>
    <row r="42" spans="1:13" ht="13.5">
      <c r="A42" s="231"/>
      <c r="B42" s="73"/>
      <c r="C42" s="231"/>
      <c r="D42" s="73"/>
      <c r="E42" s="231"/>
      <c r="F42" s="73"/>
      <c r="G42" s="73"/>
      <c r="H42" s="73"/>
      <c r="M42"/>
    </row>
    <row r="43" spans="1:13" ht="13.5">
      <c r="A43" s="231"/>
      <c r="B43" s="73"/>
      <c r="C43" s="231"/>
      <c r="D43" s="73"/>
      <c r="E43" s="231"/>
      <c r="F43" s="73"/>
      <c r="G43" s="73"/>
      <c r="H43" s="73"/>
      <c r="M43"/>
    </row>
    <row r="44" spans="1:13" ht="13.5">
      <c r="A44" s="231"/>
      <c r="B44" s="73"/>
      <c r="C44" s="231"/>
      <c r="D44" s="73"/>
      <c r="E44" s="231"/>
      <c r="F44" s="73"/>
      <c r="G44" s="73"/>
      <c r="H44" s="73"/>
      <c r="M44"/>
    </row>
    <row r="45" spans="1:13" ht="13.5">
      <c r="A45" s="231"/>
      <c r="B45" s="73"/>
      <c r="C45" s="231"/>
      <c r="D45" s="73"/>
      <c r="E45" s="231"/>
      <c r="F45" s="73"/>
      <c r="G45" s="73"/>
      <c r="H45" s="73"/>
      <c r="M45"/>
    </row>
    <row r="46" spans="1:13" ht="13.5">
      <c r="A46" s="231"/>
      <c r="B46" s="73"/>
      <c r="C46" s="231"/>
      <c r="D46" s="73"/>
      <c r="E46" s="231"/>
      <c r="F46" s="73"/>
      <c r="M46"/>
    </row>
    <row r="47" ht="13.5">
      <c r="M47"/>
    </row>
    <row r="48" ht="13.5">
      <c r="M48"/>
    </row>
    <row r="49" ht="13.5">
      <c r="M49"/>
    </row>
    <row r="50" ht="13.5">
      <c r="M50"/>
    </row>
    <row r="51" ht="13.5">
      <c r="M51"/>
    </row>
    <row r="52" ht="13.5">
      <c r="M52"/>
    </row>
    <row r="53" ht="13.5">
      <c r="M53"/>
    </row>
    <row r="54" ht="13.5">
      <c r="M54"/>
    </row>
    <row r="55" ht="13.5">
      <c r="M55"/>
    </row>
    <row r="56" ht="13.5">
      <c r="M56"/>
    </row>
    <row r="57" ht="13.5">
      <c r="M57"/>
    </row>
    <row r="58" ht="13.5">
      <c r="M58"/>
    </row>
    <row r="59" ht="13.5">
      <c r="M59"/>
    </row>
    <row r="60" ht="13.5">
      <c r="M60"/>
    </row>
    <row r="61" ht="13.5">
      <c r="M61"/>
    </row>
  </sheetData>
  <sheetProtection sheet="1" objects="1" scenarios="1" selectLockedCells="1"/>
  <mergeCells count="13">
    <mergeCell ref="B6:C6"/>
    <mergeCell ref="B7:C7"/>
    <mergeCell ref="B8:C8"/>
    <mergeCell ref="B3:C3"/>
    <mergeCell ref="B4:C4"/>
    <mergeCell ref="D5:F5"/>
    <mergeCell ref="B9:C9"/>
    <mergeCell ref="D8:F8"/>
    <mergeCell ref="D3:F3"/>
    <mergeCell ref="B5:C5"/>
    <mergeCell ref="D4:F4"/>
    <mergeCell ref="D6:F6"/>
    <mergeCell ref="D7:F7"/>
  </mergeCells>
  <dataValidations count="4">
    <dataValidation allowBlank="1" showInputMessage="1" showErrorMessage="1" imeMode="on" sqref="C3"/>
    <dataValidation allowBlank="1" showInputMessage="1" showErrorMessage="1" imeMode="off" sqref="D8:F8"/>
    <dataValidation allowBlank="1" showInputMessage="1" showErrorMessage="1" imeMode="hiragana" sqref="D7:F7"/>
    <dataValidation allowBlank="1" showInputMessage="1" showErrorMessage="1" imeMode="halfKatakana" sqref="D6:F6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theme="4" tint="0.39998000860214233"/>
  </sheetPr>
  <dimension ref="A1:AP10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0" sqref="B10"/>
    </sheetView>
  </sheetViews>
  <sheetFormatPr defaultColWidth="9.140625" defaultRowHeight="15"/>
  <cols>
    <col min="1" max="1" width="4.421875" style="2" bestFit="1" customWidth="1"/>
    <col min="2" max="2" width="7.421875" style="2" bestFit="1" customWidth="1"/>
    <col min="3" max="3" width="9.00390625" style="2" customWidth="1"/>
    <col min="4" max="5" width="17.421875" style="2" customWidth="1"/>
    <col min="6" max="6" width="12.421875" style="2" customWidth="1"/>
    <col min="7" max="8" width="5.421875" style="2" bestFit="1" customWidth="1"/>
    <col min="9" max="9" width="12.7109375" style="2" bestFit="1" customWidth="1"/>
    <col min="10" max="10" width="9.421875" style="2" bestFit="1" customWidth="1"/>
    <col min="11" max="11" width="12.7109375" style="2" bestFit="1" customWidth="1"/>
    <col min="12" max="12" width="9.421875" style="2" bestFit="1" customWidth="1"/>
    <col min="13" max="13" width="2.421875" style="2" bestFit="1" customWidth="1"/>
    <col min="14" max="14" width="5.421875" style="2" bestFit="1" customWidth="1"/>
    <col min="15" max="18" width="9.00390625" style="2" customWidth="1"/>
    <col min="19" max="19" width="9.00390625" style="2" hidden="1" customWidth="1"/>
    <col min="20" max="20" width="13.8515625" style="3" hidden="1" customWidth="1"/>
    <col min="21" max="21" width="13.8515625" style="2" hidden="1" customWidth="1"/>
    <col min="22" max="22" width="9.00390625" style="2" hidden="1" customWidth="1"/>
    <col min="23" max="23" width="6.421875" style="2" hidden="1" customWidth="1"/>
    <col min="24" max="25" width="16.140625" style="2" hidden="1" customWidth="1"/>
    <col min="26" max="27" width="5.421875" style="2" hidden="1" customWidth="1"/>
    <col min="28" max="28" width="9.421875" style="6" hidden="1" customWidth="1"/>
    <col min="29" max="29" width="6.421875" style="2" hidden="1" customWidth="1"/>
    <col min="30" max="31" width="16.140625" style="2" hidden="1" customWidth="1"/>
    <col min="32" max="33" width="5.421875" style="2" hidden="1" customWidth="1"/>
    <col min="34" max="34" width="9.421875" style="2" hidden="1" customWidth="1"/>
    <col min="35" max="42" width="9.00390625" style="2" hidden="1" customWidth="1"/>
    <col min="43" max="59" width="9.00390625" style="2" customWidth="1"/>
    <col min="60" max="16384" width="9.00390625" style="2" customWidth="1"/>
  </cols>
  <sheetData>
    <row r="1" spans="1:2" ht="18">
      <c r="A1" s="9" t="s">
        <v>78</v>
      </c>
      <c r="B1" s="9"/>
    </row>
    <row r="2" spans="1:2" ht="14.25">
      <c r="A2" s="4"/>
      <c r="B2" s="4"/>
    </row>
    <row r="3" spans="1:16" ht="15" thickBot="1">
      <c r="A3" s="4"/>
      <c r="B3" s="4"/>
      <c r="C3" s="158" t="s">
        <v>184</v>
      </c>
      <c r="D3" s="24"/>
      <c r="E3" s="24"/>
      <c r="F3" s="24"/>
      <c r="G3" s="24"/>
      <c r="H3" s="24"/>
      <c r="I3" s="24"/>
      <c r="J3" s="24"/>
      <c r="K3" s="24"/>
      <c r="L3" s="24"/>
      <c r="N3" s="353" t="s">
        <v>176</v>
      </c>
      <c r="O3" s="353"/>
      <c r="P3" s="353"/>
    </row>
    <row r="4" spans="1:16" ht="15" thickBot="1">
      <c r="A4" s="4"/>
      <c r="B4" s="4"/>
      <c r="C4" s="158" t="s">
        <v>185</v>
      </c>
      <c r="D4" s="24"/>
      <c r="E4" s="24"/>
      <c r="F4" s="24"/>
      <c r="G4" s="24"/>
      <c r="H4" s="24"/>
      <c r="I4" s="24"/>
      <c r="J4" s="24"/>
      <c r="K4" s="24"/>
      <c r="L4" s="24"/>
      <c r="M4" s="134"/>
      <c r="N4" s="162"/>
      <c r="O4" s="161" t="s">
        <v>177</v>
      </c>
      <c r="P4" s="160" t="s">
        <v>178</v>
      </c>
    </row>
    <row r="5" spans="1:16" ht="14.25">
      <c r="A5" s="4"/>
      <c r="B5" s="4"/>
      <c r="C5" s="44" t="s">
        <v>161</v>
      </c>
      <c r="D5" s="24"/>
      <c r="E5" s="24"/>
      <c r="F5" s="24"/>
      <c r="G5" s="24"/>
      <c r="H5" s="24"/>
      <c r="I5" s="24"/>
      <c r="J5" s="24"/>
      <c r="K5" s="24"/>
      <c r="L5" s="24"/>
      <c r="N5" s="163" t="s">
        <v>179</v>
      </c>
      <c r="O5" s="224"/>
      <c r="P5" s="226"/>
    </row>
    <row r="6" spans="1:16" ht="15" thickBot="1">
      <c r="A6" s="4"/>
      <c r="B6" s="4"/>
      <c r="C6" s="44" t="s">
        <v>173</v>
      </c>
      <c r="D6" s="24"/>
      <c r="E6" s="24"/>
      <c r="F6" s="24"/>
      <c r="G6" s="24"/>
      <c r="H6" s="24"/>
      <c r="I6" s="24"/>
      <c r="J6" s="24"/>
      <c r="K6" s="24"/>
      <c r="L6" s="24"/>
      <c r="N6" s="164" t="s">
        <v>180</v>
      </c>
      <c r="O6" s="225"/>
      <c r="P6" s="227"/>
    </row>
    <row r="7" ht="15" thickBot="1"/>
    <row r="8" spans="1:16" ht="36.75" customHeight="1">
      <c r="A8" s="26"/>
      <c r="B8" s="263" t="s">
        <v>287</v>
      </c>
      <c r="C8" s="34" t="s">
        <v>288</v>
      </c>
      <c r="D8" s="34" t="s">
        <v>137</v>
      </c>
      <c r="E8" s="34" t="s">
        <v>138</v>
      </c>
      <c r="F8" s="249"/>
      <c r="G8" s="27" t="s">
        <v>38</v>
      </c>
      <c r="H8" s="29" t="s">
        <v>39</v>
      </c>
      <c r="I8" s="26" t="s">
        <v>41</v>
      </c>
      <c r="J8" s="29" t="s">
        <v>42</v>
      </c>
      <c r="K8" s="26" t="s">
        <v>43</v>
      </c>
      <c r="L8" s="29" t="s">
        <v>44</v>
      </c>
      <c r="M8" s="278"/>
      <c r="N8" s="279"/>
      <c r="O8" s="32" t="s">
        <v>47</v>
      </c>
      <c r="P8" s="32" t="s">
        <v>48</v>
      </c>
    </row>
    <row r="9" spans="1:42" ht="15" thickBot="1">
      <c r="A9" s="35" t="s">
        <v>45</v>
      </c>
      <c r="B9" s="264" t="s">
        <v>289</v>
      </c>
      <c r="C9" s="20">
        <v>1001</v>
      </c>
      <c r="D9" s="20" t="s">
        <v>46</v>
      </c>
      <c r="E9" s="20" t="s">
        <v>114</v>
      </c>
      <c r="F9" s="250"/>
      <c r="G9" s="20" t="s">
        <v>2</v>
      </c>
      <c r="H9" s="31">
        <v>2</v>
      </c>
      <c r="I9" s="30" t="s">
        <v>98</v>
      </c>
      <c r="J9" s="31">
        <v>12.53</v>
      </c>
      <c r="K9" s="30" t="s">
        <v>99</v>
      </c>
      <c r="L9" s="31" t="s">
        <v>82</v>
      </c>
      <c r="M9" s="280"/>
      <c r="N9" s="281"/>
      <c r="O9" s="33" t="s">
        <v>64</v>
      </c>
      <c r="P9" s="33" t="s">
        <v>97</v>
      </c>
      <c r="W9" s="6" t="s">
        <v>76</v>
      </c>
      <c r="X9" s="6" t="s">
        <v>49</v>
      </c>
      <c r="Y9" s="6" t="s">
        <v>115</v>
      </c>
      <c r="Z9" s="6" t="s">
        <v>38</v>
      </c>
      <c r="AA9" s="6" t="s">
        <v>1</v>
      </c>
      <c r="AB9" s="11" t="s">
        <v>174</v>
      </c>
      <c r="AC9" s="6" t="s">
        <v>76</v>
      </c>
      <c r="AD9" s="6" t="s">
        <v>49</v>
      </c>
      <c r="AE9" s="6" t="s">
        <v>115</v>
      </c>
      <c r="AF9" s="6" t="s">
        <v>38</v>
      </c>
      <c r="AG9" s="6" t="s">
        <v>1</v>
      </c>
      <c r="AH9" s="6" t="s">
        <v>174</v>
      </c>
      <c r="AI9" s="2" t="s">
        <v>175</v>
      </c>
      <c r="AJ9" s="2">
        <f>COUNT(AJ10:AJ99)</f>
        <v>0</v>
      </c>
      <c r="AK9" s="2" t="s">
        <v>181</v>
      </c>
      <c r="AL9" s="2">
        <f>COUNT(AL10:AL99)</f>
        <v>0</v>
      </c>
      <c r="AM9" s="2" t="s">
        <v>182</v>
      </c>
      <c r="AN9" s="2">
        <f>COUNT(AN10:AN99)</f>
        <v>0</v>
      </c>
      <c r="AO9" s="2" t="s">
        <v>183</v>
      </c>
      <c r="AP9" s="2">
        <f>COUNT(AP10:AP99)</f>
        <v>0</v>
      </c>
    </row>
    <row r="10" spans="1:42" ht="14.25">
      <c r="A10" s="36">
        <v>1</v>
      </c>
      <c r="B10" s="270"/>
      <c r="C10" s="61"/>
      <c r="D10" s="61"/>
      <c r="E10" s="61"/>
      <c r="F10" s="251"/>
      <c r="G10" s="61"/>
      <c r="H10" s="62"/>
      <c r="I10" s="63"/>
      <c r="J10" s="222"/>
      <c r="K10" s="63"/>
      <c r="L10" s="222"/>
      <c r="M10" s="282"/>
      <c r="N10" s="283"/>
      <c r="O10" s="64"/>
      <c r="P10" s="64"/>
      <c r="T10" s="78"/>
      <c r="U10" s="79"/>
      <c r="W10" s="6">
        <f aca="true" t="shared" si="0" ref="W10:W41">IF(G10="男",C10,"")</f>
      </c>
      <c r="X10" s="6">
        <f aca="true" t="shared" si="1" ref="X10:X41">IF(G10="男",D10,"")</f>
      </c>
      <c r="Y10" s="6">
        <f aca="true" t="shared" si="2" ref="Y10:Y41">IF(G10="男",E10,"")</f>
      </c>
      <c r="Z10" s="6">
        <f aca="true" t="shared" si="3" ref="Z10:Z41">IF(G10="男",G10,"")</f>
      </c>
      <c r="AA10" s="6">
        <f aca="true" t="shared" si="4" ref="AA10:AA41">IF(G10="男",IF(H10="","",H10),"")</f>
      </c>
      <c r="AB10" s="11">
        <f>IF(G10="男",data_kyogisha!A2,"")</f>
      </c>
      <c r="AC10" s="6">
        <f aca="true" t="shared" si="5" ref="AC10:AC41">IF(G10="女",C10,"")</f>
      </c>
      <c r="AD10" s="6">
        <f aca="true" t="shared" si="6" ref="AD10:AD41">IF(G10="女",D10,"")</f>
      </c>
      <c r="AE10" s="6">
        <f aca="true" t="shared" si="7" ref="AE10:AE41">IF(G10="女",E10,"")</f>
      </c>
      <c r="AF10" s="6">
        <f aca="true" t="shared" si="8" ref="AF10:AF41">IF(G10="女",G10,"")</f>
      </c>
      <c r="AG10" s="6">
        <f aca="true" t="shared" si="9" ref="AG10:AG41">IF(G10="女",IF(H10="","",H10),"")</f>
      </c>
      <c r="AH10" s="2">
        <f>IF(G10="女",data_kyogisha!A2,"")</f>
      </c>
      <c r="AI10" s="2">
        <f>IF(AND(G10="男",O10="○"),1,0)</f>
        <v>0</v>
      </c>
      <c r="AJ10" s="2">
        <f>IF(AND(G10="男",O10="○"),C10,"")</f>
      </c>
      <c r="AK10" s="2">
        <f>IF(AND(G10="男",P10="○"),1,0)</f>
        <v>0</v>
      </c>
      <c r="AL10" s="2">
        <f>IF(AND(G10="男",P10="○"),C10,"")</f>
      </c>
      <c r="AM10" s="2">
        <f>IF(AND(G10="女",O10="○"),1,0)</f>
        <v>0</v>
      </c>
      <c r="AN10" s="2">
        <f>IF(AND(G10="女",O10="○"),C10,"")</f>
      </c>
      <c r="AO10" s="2">
        <f>IF(AND(G10="女",P10="○"),1,0)</f>
        <v>0</v>
      </c>
      <c r="AP10" s="2">
        <f>IF(AND(G10="女",P10="○"),C10,"")</f>
      </c>
    </row>
    <row r="11" spans="1:42" ht="14.25">
      <c r="A11" s="36">
        <v>2</v>
      </c>
      <c r="B11" s="270"/>
      <c r="C11" s="61"/>
      <c r="D11" s="61"/>
      <c r="E11" s="61"/>
      <c r="F11" s="251"/>
      <c r="G11" s="61"/>
      <c r="H11" s="62"/>
      <c r="I11" s="63"/>
      <c r="J11" s="222"/>
      <c r="K11" s="63"/>
      <c r="L11" s="222"/>
      <c r="M11" s="282"/>
      <c r="N11" s="283"/>
      <c r="O11" s="64"/>
      <c r="P11" s="64"/>
      <c r="S11" s="2" t="s">
        <v>63</v>
      </c>
      <c r="T11" s="80" t="str">
        <f>IF('種目情報'!A4="","",'種目情報'!A4)</f>
        <v>男100m</v>
      </c>
      <c r="U11" s="81" t="str">
        <f>IF('種目情報'!E4="","",'種目情報'!E4)</f>
        <v>女100m</v>
      </c>
      <c r="V11" s="2" t="s">
        <v>64</v>
      </c>
      <c r="W11" s="6">
        <f t="shared" si="0"/>
      </c>
      <c r="X11" s="6">
        <f t="shared" si="1"/>
      </c>
      <c r="Y11" s="6">
        <f t="shared" si="2"/>
      </c>
      <c r="Z11" s="6">
        <f t="shared" si="3"/>
      </c>
      <c r="AA11" s="6">
        <f t="shared" si="4"/>
      </c>
      <c r="AB11" s="11">
        <f>IF(G11="男",data_kyogisha!A3,"")</f>
      </c>
      <c r="AC11" s="6">
        <f t="shared" si="5"/>
      </c>
      <c r="AD11" s="6">
        <f t="shared" si="6"/>
      </c>
      <c r="AE11" s="6">
        <f t="shared" si="7"/>
      </c>
      <c r="AF11" s="6">
        <f t="shared" si="8"/>
      </c>
      <c r="AG11" s="6">
        <f t="shared" si="9"/>
      </c>
      <c r="AH11" s="6">
        <f>IF(G11="女",data_kyogisha!A3,"")</f>
      </c>
      <c r="AI11" s="2">
        <f>IF(AND(G11="男",O11="○"),AI10+1,AI10)</f>
        <v>0</v>
      </c>
      <c r="AJ11" s="2">
        <f aca="true" t="shared" si="10" ref="AJ11:AJ73">IF(AND(G11="男",O11="○"),C11,"")</f>
      </c>
      <c r="AK11" s="2">
        <f>IF(AND(G11="男",P11="○"),AK10+1,AK10)</f>
        <v>0</v>
      </c>
      <c r="AL11" s="2">
        <f>IF(AND(G11="男",P11="○"),C11,"")</f>
      </c>
      <c r="AM11" s="2">
        <f>IF(AND(G11="女",O11="○"),AM10+1,AM10)</f>
        <v>0</v>
      </c>
      <c r="AN11" s="2">
        <f>IF(AND(G11="女",O11="○"),C11,"")</f>
      </c>
      <c r="AO11" s="2">
        <f>IF(AND(G11="女",P11="○"),AO10+1,AO10)</f>
        <v>0</v>
      </c>
      <c r="AP11" s="2">
        <f>IF(AND(G11="女",P11="○"),C11,"")</f>
      </c>
    </row>
    <row r="12" spans="1:42" ht="14.25">
      <c r="A12" s="36">
        <v>3</v>
      </c>
      <c r="B12" s="270"/>
      <c r="C12" s="61"/>
      <c r="D12" s="61"/>
      <c r="E12" s="61"/>
      <c r="F12" s="251"/>
      <c r="G12" s="61"/>
      <c r="H12" s="62"/>
      <c r="I12" s="63"/>
      <c r="J12" s="222"/>
      <c r="K12" s="63"/>
      <c r="L12" s="222"/>
      <c r="M12" s="282"/>
      <c r="N12" s="283"/>
      <c r="O12" s="64"/>
      <c r="P12" s="64"/>
      <c r="S12" s="2" t="s">
        <v>62</v>
      </c>
      <c r="T12" s="80" t="str">
        <f>IF('種目情報'!A5="","",'種目情報'!A5)</f>
        <v>男200m</v>
      </c>
      <c r="U12" s="81" t="str">
        <f>IF('種目情報'!E5="","",'種目情報'!E5)</f>
        <v>女200m</v>
      </c>
      <c r="W12" s="6">
        <f t="shared" si="0"/>
      </c>
      <c r="X12" s="6">
        <f t="shared" si="1"/>
      </c>
      <c r="Y12" s="6">
        <f t="shared" si="2"/>
      </c>
      <c r="Z12" s="6">
        <f t="shared" si="3"/>
      </c>
      <c r="AA12" s="6">
        <f t="shared" si="4"/>
      </c>
      <c r="AB12" s="11">
        <f>IF(G12="男",data_kyogisha!A4,"")</f>
      </c>
      <c r="AC12" s="6">
        <f t="shared" si="5"/>
      </c>
      <c r="AD12" s="6">
        <f t="shared" si="6"/>
      </c>
      <c r="AE12" s="6">
        <f t="shared" si="7"/>
      </c>
      <c r="AF12" s="6">
        <f t="shared" si="8"/>
      </c>
      <c r="AG12" s="6">
        <f t="shared" si="9"/>
      </c>
      <c r="AH12" s="6">
        <f>IF(G12="女",data_kyogisha!A4,"")</f>
      </c>
      <c r="AI12" s="2">
        <f aca="true" t="shared" si="11" ref="AI12:AI74">IF(AND(G12="男",O12="○"),AI11+1,AI11)</f>
        <v>0</v>
      </c>
      <c r="AJ12" s="2">
        <f t="shared" si="10"/>
      </c>
      <c r="AK12" s="2">
        <f aca="true" t="shared" si="12" ref="AK12:AK75">IF(AND(G12="男",P12="○"),AK11+1,AK11)</f>
        <v>0</v>
      </c>
      <c r="AL12" s="2">
        <f aca="true" t="shared" si="13" ref="AL12:AL74">IF(AND(G12="男",P12="○"),C12,"")</f>
      </c>
      <c r="AM12" s="2">
        <f aca="true" t="shared" si="14" ref="AM12:AM19">IF(AND(G12="女",O12="○"),AM11+1,AM11)</f>
        <v>0</v>
      </c>
      <c r="AN12" s="2">
        <f aca="true" t="shared" si="15" ref="AN12:AN19">IF(AND(G12="女",O12="○"),C12,"")</f>
      </c>
      <c r="AO12" s="2">
        <f aca="true" t="shared" si="16" ref="AO12:AO75">IF(AND(G12="女",P12="○"),AO11+1,AO11)</f>
        <v>0</v>
      </c>
      <c r="AP12" s="2">
        <f aca="true" t="shared" si="17" ref="AP12:AP75">IF(AND(G12="女",P12="○"),C12,"")</f>
      </c>
    </row>
    <row r="13" spans="1:42" ht="14.25">
      <c r="A13" s="36">
        <v>4</v>
      </c>
      <c r="B13" s="270"/>
      <c r="C13" s="61"/>
      <c r="D13" s="61"/>
      <c r="E13" s="61"/>
      <c r="F13" s="251"/>
      <c r="G13" s="61"/>
      <c r="H13" s="62"/>
      <c r="I13" s="63"/>
      <c r="J13" s="222"/>
      <c r="K13" s="63"/>
      <c r="L13" s="222"/>
      <c r="M13" s="282"/>
      <c r="N13" s="283"/>
      <c r="O13" s="64"/>
      <c r="P13" s="64"/>
      <c r="T13" s="80" t="str">
        <f>IF('種目情報'!A6="","",'種目情報'!A6)</f>
        <v>男400m</v>
      </c>
      <c r="U13" s="81" t="str">
        <f>IF('種目情報'!E6="","",'種目情報'!E6)</f>
        <v>女400m</v>
      </c>
      <c r="W13" s="6">
        <f t="shared" si="0"/>
      </c>
      <c r="X13" s="6">
        <f t="shared" si="1"/>
      </c>
      <c r="Y13" s="6">
        <f t="shared" si="2"/>
      </c>
      <c r="Z13" s="6">
        <f t="shared" si="3"/>
      </c>
      <c r="AA13" s="6">
        <f t="shared" si="4"/>
      </c>
      <c r="AB13" s="11">
        <f>IF(G13="男",data_kyogisha!A5,"")</f>
      </c>
      <c r="AC13" s="6">
        <f t="shared" si="5"/>
      </c>
      <c r="AD13" s="6">
        <f t="shared" si="6"/>
      </c>
      <c r="AE13" s="6">
        <f t="shared" si="7"/>
      </c>
      <c r="AF13" s="6">
        <f t="shared" si="8"/>
      </c>
      <c r="AG13" s="6">
        <f t="shared" si="9"/>
      </c>
      <c r="AH13" s="6">
        <f>IF(G13="女",data_kyogisha!A5,"")</f>
      </c>
      <c r="AI13" s="2">
        <f t="shared" si="11"/>
        <v>0</v>
      </c>
      <c r="AJ13" s="2">
        <f t="shared" si="10"/>
      </c>
      <c r="AK13" s="2">
        <f t="shared" si="12"/>
        <v>0</v>
      </c>
      <c r="AL13" s="2">
        <f t="shared" si="13"/>
      </c>
      <c r="AM13" s="2">
        <f t="shared" si="14"/>
        <v>0</v>
      </c>
      <c r="AN13" s="2">
        <f t="shared" si="15"/>
      </c>
      <c r="AO13" s="2">
        <f t="shared" si="16"/>
        <v>0</v>
      </c>
      <c r="AP13" s="2">
        <f t="shared" si="17"/>
      </c>
    </row>
    <row r="14" spans="1:42" ht="14.25">
      <c r="A14" s="36">
        <v>5</v>
      </c>
      <c r="B14" s="270"/>
      <c r="C14" s="61"/>
      <c r="D14" s="61"/>
      <c r="E14" s="61"/>
      <c r="F14" s="251"/>
      <c r="G14" s="61"/>
      <c r="H14" s="62"/>
      <c r="I14" s="63"/>
      <c r="J14" s="222"/>
      <c r="K14" s="63"/>
      <c r="L14" s="222"/>
      <c r="M14" s="282"/>
      <c r="N14" s="283"/>
      <c r="O14" s="64"/>
      <c r="P14" s="64"/>
      <c r="T14" s="80" t="str">
        <f>IF('種目情報'!A7="","",'種目情報'!A7)</f>
        <v>男800m</v>
      </c>
      <c r="U14" s="81" t="str">
        <f>IF('種目情報'!E7="","",'種目情報'!E7)</f>
        <v>女800m</v>
      </c>
      <c r="W14" s="6">
        <f t="shared" si="0"/>
      </c>
      <c r="X14" s="6">
        <f t="shared" si="1"/>
      </c>
      <c r="Y14" s="6">
        <f t="shared" si="2"/>
      </c>
      <c r="Z14" s="6">
        <f t="shared" si="3"/>
      </c>
      <c r="AA14" s="6">
        <f t="shared" si="4"/>
      </c>
      <c r="AB14" s="11">
        <f>IF(G14="男",data_kyogisha!A6,"")</f>
      </c>
      <c r="AC14" s="6">
        <f t="shared" si="5"/>
      </c>
      <c r="AD14" s="6">
        <f t="shared" si="6"/>
      </c>
      <c r="AE14" s="6">
        <f t="shared" si="7"/>
      </c>
      <c r="AF14" s="6">
        <f t="shared" si="8"/>
      </c>
      <c r="AG14" s="6">
        <f t="shared" si="9"/>
      </c>
      <c r="AH14" s="6">
        <f>IF(G14="女",data_kyogisha!A6,"")</f>
      </c>
      <c r="AI14" s="2">
        <f t="shared" si="11"/>
        <v>0</v>
      </c>
      <c r="AJ14" s="2">
        <f t="shared" si="10"/>
      </c>
      <c r="AK14" s="2">
        <f t="shared" si="12"/>
        <v>0</v>
      </c>
      <c r="AL14" s="2">
        <f t="shared" si="13"/>
      </c>
      <c r="AM14" s="2">
        <f t="shared" si="14"/>
        <v>0</v>
      </c>
      <c r="AN14" s="2">
        <f t="shared" si="15"/>
      </c>
      <c r="AO14" s="2">
        <f t="shared" si="16"/>
        <v>0</v>
      </c>
      <c r="AP14" s="2">
        <f t="shared" si="17"/>
      </c>
    </row>
    <row r="15" spans="1:42" ht="14.25">
      <c r="A15" s="36">
        <v>6</v>
      </c>
      <c r="B15" s="270"/>
      <c r="C15" s="61"/>
      <c r="D15" s="61"/>
      <c r="E15" s="61"/>
      <c r="F15" s="251"/>
      <c r="G15" s="61"/>
      <c r="H15" s="62"/>
      <c r="I15" s="63"/>
      <c r="J15" s="222"/>
      <c r="K15" s="63"/>
      <c r="L15" s="222"/>
      <c r="M15" s="282"/>
      <c r="N15" s="283"/>
      <c r="O15" s="64"/>
      <c r="P15" s="64"/>
      <c r="T15" s="80" t="str">
        <f>IF('種目情報'!A8="","",'種目情報'!A8)</f>
        <v>男1500m</v>
      </c>
      <c r="U15" s="81" t="str">
        <f>IF('種目情報'!E8="","",'種目情報'!E8)</f>
        <v>女1500m</v>
      </c>
      <c r="W15" s="6">
        <f t="shared" si="0"/>
      </c>
      <c r="X15" s="6">
        <f t="shared" si="1"/>
      </c>
      <c r="Y15" s="6">
        <f t="shared" si="2"/>
      </c>
      <c r="Z15" s="6">
        <f t="shared" si="3"/>
      </c>
      <c r="AA15" s="6">
        <f t="shared" si="4"/>
      </c>
      <c r="AB15" s="11">
        <f>IF(G15="男",data_kyogisha!A7,"")</f>
      </c>
      <c r="AC15" s="6">
        <f t="shared" si="5"/>
      </c>
      <c r="AD15" s="6">
        <f t="shared" si="6"/>
      </c>
      <c r="AE15" s="6">
        <f t="shared" si="7"/>
      </c>
      <c r="AF15" s="6">
        <f t="shared" si="8"/>
      </c>
      <c r="AG15" s="6">
        <f t="shared" si="9"/>
      </c>
      <c r="AH15" s="6">
        <f>IF(G15="女",data_kyogisha!A7,"")</f>
      </c>
      <c r="AI15" s="2">
        <f t="shared" si="11"/>
        <v>0</v>
      </c>
      <c r="AJ15" s="2">
        <f t="shared" si="10"/>
      </c>
      <c r="AK15" s="2">
        <f t="shared" si="12"/>
        <v>0</v>
      </c>
      <c r="AL15" s="2">
        <f t="shared" si="13"/>
      </c>
      <c r="AM15" s="2">
        <f t="shared" si="14"/>
        <v>0</v>
      </c>
      <c r="AN15" s="2">
        <f t="shared" si="15"/>
      </c>
      <c r="AO15" s="2">
        <f t="shared" si="16"/>
        <v>0</v>
      </c>
      <c r="AP15" s="2">
        <f t="shared" si="17"/>
      </c>
    </row>
    <row r="16" spans="1:42" ht="14.25">
      <c r="A16" s="36">
        <v>7</v>
      </c>
      <c r="B16" s="270"/>
      <c r="C16" s="61"/>
      <c r="D16" s="61"/>
      <c r="E16" s="61"/>
      <c r="F16" s="251"/>
      <c r="G16" s="61"/>
      <c r="H16" s="62"/>
      <c r="I16" s="63"/>
      <c r="J16" s="222"/>
      <c r="K16" s="63"/>
      <c r="L16" s="222"/>
      <c r="M16" s="282"/>
      <c r="N16" s="283"/>
      <c r="O16" s="64"/>
      <c r="P16" s="64"/>
      <c r="T16" s="80" t="str">
        <f>IF('種目情報'!A9="","",'種目情報'!A9)</f>
        <v>男少年110mJH</v>
      </c>
      <c r="U16" s="81" t="str">
        <f>IF('種目情報'!E9="","",'種目情報'!E9)</f>
        <v>女3000m</v>
      </c>
      <c r="W16" s="6">
        <f t="shared" si="0"/>
      </c>
      <c r="X16" s="6">
        <f t="shared" si="1"/>
      </c>
      <c r="Y16" s="6">
        <f t="shared" si="2"/>
      </c>
      <c r="Z16" s="6">
        <f t="shared" si="3"/>
      </c>
      <c r="AA16" s="6">
        <f t="shared" si="4"/>
      </c>
      <c r="AB16" s="11">
        <f>IF(G16="男",data_kyogisha!A8,"")</f>
      </c>
      <c r="AC16" s="6">
        <f t="shared" si="5"/>
      </c>
      <c r="AD16" s="6">
        <f t="shared" si="6"/>
      </c>
      <c r="AE16" s="6">
        <f t="shared" si="7"/>
      </c>
      <c r="AF16" s="6">
        <f t="shared" si="8"/>
      </c>
      <c r="AG16" s="6">
        <f t="shared" si="9"/>
      </c>
      <c r="AH16" s="6">
        <f>IF(G16="女",data_kyogisha!A8,"")</f>
      </c>
      <c r="AI16" s="2">
        <f t="shared" si="11"/>
        <v>0</v>
      </c>
      <c r="AJ16" s="2">
        <f t="shared" si="10"/>
      </c>
      <c r="AK16" s="2">
        <f t="shared" si="12"/>
        <v>0</v>
      </c>
      <c r="AL16" s="2">
        <f t="shared" si="13"/>
      </c>
      <c r="AM16" s="2">
        <f t="shared" si="14"/>
        <v>0</v>
      </c>
      <c r="AN16" s="2">
        <f t="shared" si="15"/>
      </c>
      <c r="AO16" s="2">
        <f t="shared" si="16"/>
        <v>0</v>
      </c>
      <c r="AP16" s="2">
        <f t="shared" si="17"/>
      </c>
    </row>
    <row r="17" spans="1:42" ht="14.25">
      <c r="A17" s="36">
        <v>8</v>
      </c>
      <c r="B17" s="270"/>
      <c r="C17" s="61"/>
      <c r="D17" s="61"/>
      <c r="E17" s="61"/>
      <c r="F17" s="251"/>
      <c r="G17" s="61"/>
      <c r="H17" s="62"/>
      <c r="I17" s="63"/>
      <c r="J17" s="222"/>
      <c r="K17" s="63"/>
      <c r="L17" s="222"/>
      <c r="M17" s="282"/>
      <c r="N17" s="283"/>
      <c r="O17" s="64"/>
      <c r="P17" s="64"/>
      <c r="T17" s="80" t="str">
        <f>IF('種目情報'!A10="","",'種目情報'!A10)</f>
        <v>男走高跳Ａ</v>
      </c>
      <c r="U17" s="81" t="str">
        <f>IF('種目情報'!E10="","",'種目情報'!E10)</f>
        <v>女少年100mYH</v>
      </c>
      <c r="W17" s="6">
        <f t="shared" si="0"/>
      </c>
      <c r="X17" s="6">
        <f t="shared" si="1"/>
      </c>
      <c r="Y17" s="6">
        <f t="shared" si="2"/>
      </c>
      <c r="Z17" s="6">
        <f t="shared" si="3"/>
      </c>
      <c r="AA17" s="6">
        <f t="shared" si="4"/>
      </c>
      <c r="AB17" s="11">
        <f>IF(G17="男",data_kyogisha!A9,"")</f>
      </c>
      <c r="AC17" s="6">
        <f t="shared" si="5"/>
      </c>
      <c r="AD17" s="6">
        <f t="shared" si="6"/>
      </c>
      <c r="AE17" s="6">
        <f t="shared" si="7"/>
      </c>
      <c r="AF17" s="6">
        <f t="shared" si="8"/>
      </c>
      <c r="AG17" s="6">
        <f t="shared" si="9"/>
      </c>
      <c r="AH17" s="6">
        <f>IF(G17="女",data_kyogisha!A9,"")</f>
      </c>
      <c r="AI17" s="2">
        <f t="shared" si="11"/>
        <v>0</v>
      </c>
      <c r="AJ17" s="2">
        <f t="shared" si="10"/>
      </c>
      <c r="AK17" s="2">
        <f t="shared" si="12"/>
        <v>0</v>
      </c>
      <c r="AL17" s="2">
        <f t="shared" si="13"/>
      </c>
      <c r="AM17" s="2">
        <f t="shared" si="14"/>
        <v>0</v>
      </c>
      <c r="AN17" s="2">
        <f t="shared" si="15"/>
      </c>
      <c r="AO17" s="2">
        <f t="shared" si="16"/>
        <v>0</v>
      </c>
      <c r="AP17" s="2">
        <f t="shared" si="17"/>
      </c>
    </row>
    <row r="18" spans="1:42" ht="14.25">
      <c r="A18" s="36">
        <v>9</v>
      </c>
      <c r="B18" s="270"/>
      <c r="C18" s="61"/>
      <c r="D18" s="61"/>
      <c r="E18" s="61"/>
      <c r="F18" s="251"/>
      <c r="G18" s="61"/>
      <c r="H18" s="62"/>
      <c r="I18" s="63"/>
      <c r="J18" s="222"/>
      <c r="K18" s="63"/>
      <c r="L18" s="222"/>
      <c r="M18" s="282"/>
      <c r="N18" s="283"/>
      <c r="O18" s="64"/>
      <c r="P18" s="64"/>
      <c r="T18" s="80" t="str">
        <f>IF('種目情報'!A11="","",'種目情報'!A11)</f>
        <v>男走高跳Ｂ</v>
      </c>
      <c r="U18" s="81" t="str">
        <f>IF('種目情報'!E11="","",'種目情報'!E11)</f>
        <v>女走高跳Ａ</v>
      </c>
      <c r="W18" s="6">
        <f t="shared" si="0"/>
      </c>
      <c r="X18" s="6">
        <f t="shared" si="1"/>
      </c>
      <c r="Y18" s="6">
        <f t="shared" si="2"/>
      </c>
      <c r="Z18" s="6">
        <f t="shared" si="3"/>
      </c>
      <c r="AA18" s="6">
        <f t="shared" si="4"/>
      </c>
      <c r="AB18" s="11">
        <f>IF(G18="男",data_kyogisha!A10,"")</f>
      </c>
      <c r="AC18" s="6">
        <f t="shared" si="5"/>
      </c>
      <c r="AD18" s="6">
        <f t="shared" si="6"/>
      </c>
      <c r="AE18" s="6">
        <f t="shared" si="7"/>
      </c>
      <c r="AF18" s="6">
        <f t="shared" si="8"/>
      </c>
      <c r="AG18" s="6">
        <f t="shared" si="9"/>
      </c>
      <c r="AH18" s="6">
        <f>IF(G18="女",data_kyogisha!A10,"")</f>
      </c>
      <c r="AI18" s="2">
        <f t="shared" si="11"/>
        <v>0</v>
      </c>
      <c r="AJ18" s="2">
        <f t="shared" si="10"/>
      </c>
      <c r="AK18" s="2">
        <f t="shared" si="12"/>
        <v>0</v>
      </c>
      <c r="AL18" s="2">
        <f t="shared" si="13"/>
      </c>
      <c r="AM18" s="2">
        <f t="shared" si="14"/>
        <v>0</v>
      </c>
      <c r="AN18" s="2">
        <f t="shared" si="15"/>
      </c>
      <c r="AO18" s="2">
        <f t="shared" si="16"/>
        <v>0</v>
      </c>
      <c r="AP18" s="2">
        <f t="shared" si="17"/>
      </c>
    </row>
    <row r="19" spans="1:42" ht="14.25">
      <c r="A19" s="36">
        <v>10</v>
      </c>
      <c r="B19" s="270"/>
      <c r="C19" s="61"/>
      <c r="D19" s="61"/>
      <c r="E19" s="61"/>
      <c r="F19" s="251"/>
      <c r="G19" s="61"/>
      <c r="H19" s="62"/>
      <c r="I19" s="63"/>
      <c r="J19" s="222"/>
      <c r="K19" s="63"/>
      <c r="L19" s="222"/>
      <c r="M19" s="282"/>
      <c r="N19" s="283"/>
      <c r="O19" s="64"/>
      <c r="P19" s="64"/>
      <c r="T19" s="80" t="str">
        <f>IF('種目情報'!A12="","",'種目情報'!A12)</f>
        <v>男棒高跳Ａ</v>
      </c>
      <c r="U19" s="81" t="str">
        <f>IF('種目情報'!E12="","",'種目情報'!E12)</f>
        <v>女走高跳Ｂ</v>
      </c>
      <c r="W19" s="6">
        <f t="shared" si="0"/>
      </c>
      <c r="X19" s="6">
        <f t="shared" si="1"/>
      </c>
      <c r="Y19" s="6">
        <f t="shared" si="2"/>
      </c>
      <c r="Z19" s="6">
        <f t="shared" si="3"/>
      </c>
      <c r="AA19" s="6">
        <f t="shared" si="4"/>
      </c>
      <c r="AB19" s="11">
        <f>IF(G19="男",data_kyogisha!A11,"")</f>
      </c>
      <c r="AC19" s="6">
        <f t="shared" si="5"/>
      </c>
      <c r="AD19" s="6">
        <f t="shared" si="6"/>
      </c>
      <c r="AE19" s="6">
        <f t="shared" si="7"/>
      </c>
      <c r="AF19" s="6">
        <f t="shared" si="8"/>
      </c>
      <c r="AG19" s="6">
        <f t="shared" si="9"/>
      </c>
      <c r="AH19" s="6">
        <f>IF(G19="女",data_kyogisha!A11,"")</f>
      </c>
      <c r="AI19" s="2">
        <f t="shared" si="11"/>
        <v>0</v>
      </c>
      <c r="AJ19" s="2">
        <f t="shared" si="10"/>
      </c>
      <c r="AK19" s="2">
        <f t="shared" si="12"/>
        <v>0</v>
      </c>
      <c r="AL19" s="2">
        <f t="shared" si="13"/>
      </c>
      <c r="AM19" s="2">
        <f t="shared" si="14"/>
        <v>0</v>
      </c>
      <c r="AN19" s="2">
        <f t="shared" si="15"/>
      </c>
      <c r="AO19" s="2">
        <f t="shared" si="16"/>
        <v>0</v>
      </c>
      <c r="AP19" s="2">
        <f t="shared" si="17"/>
      </c>
    </row>
    <row r="20" spans="1:42" ht="14.25">
      <c r="A20" s="36">
        <v>11</v>
      </c>
      <c r="B20" s="270"/>
      <c r="C20" s="61"/>
      <c r="D20" s="61"/>
      <c r="E20" s="61"/>
      <c r="F20" s="251"/>
      <c r="G20" s="61"/>
      <c r="H20" s="62"/>
      <c r="I20" s="63"/>
      <c r="J20" s="222"/>
      <c r="K20" s="63"/>
      <c r="L20" s="222"/>
      <c r="M20" s="282"/>
      <c r="N20" s="283"/>
      <c r="O20" s="64"/>
      <c r="P20" s="64"/>
      <c r="T20" s="80" t="str">
        <f>IF('種目情報'!A13="","",'種目情報'!A13)</f>
        <v>男棒高跳Ｂ</v>
      </c>
      <c r="U20" s="81" t="str">
        <f>IF('種目情報'!E13="","",'種目情報'!E13)</f>
        <v>女棒高跳</v>
      </c>
      <c r="W20" s="6">
        <f t="shared" si="0"/>
      </c>
      <c r="X20" s="6">
        <f t="shared" si="1"/>
      </c>
      <c r="Y20" s="6">
        <f t="shared" si="2"/>
      </c>
      <c r="Z20" s="6">
        <f t="shared" si="3"/>
      </c>
      <c r="AA20" s="6">
        <f t="shared" si="4"/>
      </c>
      <c r="AB20" s="11">
        <f>IF(G20="男",data_kyogisha!A12,"")</f>
      </c>
      <c r="AC20" s="6">
        <f t="shared" si="5"/>
      </c>
      <c r="AD20" s="6">
        <f t="shared" si="6"/>
      </c>
      <c r="AE20" s="6">
        <f t="shared" si="7"/>
      </c>
      <c r="AF20" s="6">
        <f t="shared" si="8"/>
      </c>
      <c r="AG20" s="6">
        <f t="shared" si="9"/>
      </c>
      <c r="AH20" s="6">
        <f>IF(G20="女",data_kyogisha!A12,"")</f>
      </c>
      <c r="AI20" s="2">
        <f t="shared" si="11"/>
        <v>0</v>
      </c>
      <c r="AJ20" s="2">
        <f t="shared" si="10"/>
      </c>
      <c r="AK20" s="2">
        <f t="shared" si="12"/>
        <v>0</v>
      </c>
      <c r="AL20" s="2">
        <f t="shared" si="13"/>
      </c>
      <c r="AM20" s="2">
        <f aca="true" t="shared" si="18" ref="AM20:AM83">IF(AND(G20="女",O20="○"),AM19+1,AM19)</f>
        <v>0</v>
      </c>
      <c r="AN20" s="2">
        <f aca="true" t="shared" si="19" ref="AN20:AN83">IF(AND(G20="女",O20="○"),C20,"")</f>
      </c>
      <c r="AO20" s="2">
        <f t="shared" si="16"/>
        <v>0</v>
      </c>
      <c r="AP20" s="2">
        <f t="shared" si="17"/>
      </c>
    </row>
    <row r="21" spans="1:42" ht="14.25">
      <c r="A21" s="36">
        <v>12</v>
      </c>
      <c r="B21" s="270"/>
      <c r="C21" s="61"/>
      <c r="D21" s="61"/>
      <c r="E21" s="61"/>
      <c r="F21" s="251"/>
      <c r="G21" s="61"/>
      <c r="H21" s="62"/>
      <c r="I21" s="63"/>
      <c r="J21" s="222"/>
      <c r="K21" s="63"/>
      <c r="L21" s="222"/>
      <c r="M21" s="282"/>
      <c r="N21" s="283"/>
      <c r="O21" s="64"/>
      <c r="P21" s="64"/>
      <c r="T21" s="80" t="str">
        <f>IF('種目情報'!A14="","",'種目情報'!A14)</f>
        <v>男走幅跳</v>
      </c>
      <c r="U21" s="81" t="str">
        <f>IF('種目情報'!E14="","",'種目情報'!E14)</f>
        <v>女走幅跳</v>
      </c>
      <c r="W21" s="6">
        <f t="shared" si="0"/>
      </c>
      <c r="X21" s="6">
        <f t="shared" si="1"/>
      </c>
      <c r="Y21" s="6">
        <f t="shared" si="2"/>
      </c>
      <c r="Z21" s="6">
        <f t="shared" si="3"/>
      </c>
      <c r="AA21" s="6">
        <f t="shared" si="4"/>
      </c>
      <c r="AB21" s="11">
        <f>IF(G21="男",data_kyogisha!A13,"")</f>
      </c>
      <c r="AC21" s="6">
        <f t="shared" si="5"/>
      </c>
      <c r="AD21" s="6">
        <f t="shared" si="6"/>
      </c>
      <c r="AE21" s="6">
        <f t="shared" si="7"/>
      </c>
      <c r="AF21" s="6">
        <f t="shared" si="8"/>
      </c>
      <c r="AG21" s="6">
        <f t="shared" si="9"/>
      </c>
      <c r="AH21" s="6">
        <f>IF(G21="女",data_kyogisha!A13,"")</f>
      </c>
      <c r="AI21" s="2">
        <f t="shared" si="11"/>
        <v>0</v>
      </c>
      <c r="AJ21" s="2">
        <f t="shared" si="10"/>
      </c>
      <c r="AK21" s="2">
        <f t="shared" si="12"/>
        <v>0</v>
      </c>
      <c r="AL21" s="2">
        <f t="shared" si="13"/>
      </c>
      <c r="AM21" s="2">
        <f t="shared" si="18"/>
        <v>0</v>
      </c>
      <c r="AN21" s="2">
        <f t="shared" si="19"/>
      </c>
      <c r="AO21" s="2">
        <f t="shared" si="16"/>
        <v>0</v>
      </c>
      <c r="AP21" s="2">
        <f t="shared" si="17"/>
      </c>
    </row>
    <row r="22" spans="1:42" ht="14.25">
      <c r="A22" s="36">
        <v>13</v>
      </c>
      <c r="B22" s="270"/>
      <c r="C22" s="61"/>
      <c r="D22" s="61"/>
      <c r="E22" s="61"/>
      <c r="F22" s="251"/>
      <c r="G22" s="61"/>
      <c r="H22" s="62"/>
      <c r="I22" s="63"/>
      <c r="J22" s="222"/>
      <c r="K22" s="63"/>
      <c r="L22" s="222"/>
      <c r="M22" s="282"/>
      <c r="N22" s="283"/>
      <c r="O22" s="64"/>
      <c r="P22" s="64"/>
      <c r="T22" s="80" t="str">
        <f>IF('種目情報'!A15="","",'種目情報'!A15)</f>
        <v>男少B･中学砲丸投</v>
      </c>
      <c r="U22" s="81" t="str">
        <f>IF('種目情報'!E15="","",'種目情報'!E15)</f>
        <v>女中学砲丸投</v>
      </c>
      <c r="W22" s="6">
        <f t="shared" si="0"/>
      </c>
      <c r="X22" s="6">
        <f t="shared" si="1"/>
      </c>
      <c r="Y22" s="6">
        <f t="shared" si="2"/>
      </c>
      <c r="Z22" s="6">
        <f t="shared" si="3"/>
      </c>
      <c r="AA22" s="6">
        <f t="shared" si="4"/>
      </c>
      <c r="AB22" s="11">
        <f>IF(G22="男",data_kyogisha!A14,"")</f>
      </c>
      <c r="AC22" s="6">
        <f t="shared" si="5"/>
      </c>
      <c r="AD22" s="6">
        <f t="shared" si="6"/>
      </c>
      <c r="AE22" s="6">
        <f t="shared" si="7"/>
      </c>
      <c r="AF22" s="6">
        <f t="shared" si="8"/>
      </c>
      <c r="AG22" s="6">
        <f t="shared" si="9"/>
      </c>
      <c r="AH22" s="6">
        <f>IF(G22="女",data_kyogisha!A14,"")</f>
      </c>
      <c r="AI22" s="2">
        <f t="shared" si="11"/>
        <v>0</v>
      </c>
      <c r="AJ22" s="2">
        <f t="shared" si="10"/>
      </c>
      <c r="AK22" s="2">
        <f t="shared" si="12"/>
        <v>0</v>
      </c>
      <c r="AL22" s="2">
        <f t="shared" si="13"/>
      </c>
      <c r="AM22" s="2">
        <f t="shared" si="18"/>
        <v>0</v>
      </c>
      <c r="AN22" s="2">
        <f t="shared" si="19"/>
      </c>
      <c r="AO22" s="2">
        <f t="shared" si="16"/>
        <v>0</v>
      </c>
      <c r="AP22" s="2">
        <f t="shared" si="17"/>
      </c>
    </row>
    <row r="23" spans="1:42" ht="14.25">
      <c r="A23" s="36">
        <v>14</v>
      </c>
      <c r="B23" s="270"/>
      <c r="C23" s="61"/>
      <c r="D23" s="61"/>
      <c r="E23" s="61"/>
      <c r="F23" s="251"/>
      <c r="G23" s="61"/>
      <c r="H23" s="62"/>
      <c r="I23" s="63"/>
      <c r="J23" s="222"/>
      <c r="K23" s="63"/>
      <c r="L23" s="222"/>
      <c r="M23" s="282"/>
      <c r="N23" s="283"/>
      <c r="O23" s="64"/>
      <c r="P23" s="64"/>
      <c r="T23" s="80"/>
      <c r="U23" s="81" t="str">
        <f>IF('種目情報'!E16="","",'種目情報'!E16)</f>
        <v>女円盤投</v>
      </c>
      <c r="W23" s="6">
        <f t="shared" si="0"/>
      </c>
      <c r="X23" s="6">
        <f t="shared" si="1"/>
      </c>
      <c r="Y23" s="6">
        <f t="shared" si="2"/>
      </c>
      <c r="Z23" s="6">
        <f t="shared" si="3"/>
      </c>
      <c r="AA23" s="6">
        <f t="shared" si="4"/>
      </c>
      <c r="AB23" s="11">
        <f>IF(G23="男",data_kyogisha!A15,"")</f>
      </c>
      <c r="AC23" s="6">
        <f t="shared" si="5"/>
      </c>
      <c r="AD23" s="6">
        <f t="shared" si="6"/>
      </c>
      <c r="AE23" s="6">
        <f t="shared" si="7"/>
      </c>
      <c r="AF23" s="6">
        <f t="shared" si="8"/>
      </c>
      <c r="AG23" s="6">
        <f t="shared" si="9"/>
      </c>
      <c r="AH23" s="6">
        <f>IF(G23="女",data_kyogisha!A15,"")</f>
      </c>
      <c r="AI23" s="2">
        <f t="shared" si="11"/>
        <v>0</v>
      </c>
      <c r="AJ23" s="2">
        <f t="shared" si="10"/>
      </c>
      <c r="AK23" s="2">
        <f t="shared" si="12"/>
        <v>0</v>
      </c>
      <c r="AL23" s="2">
        <f t="shared" si="13"/>
      </c>
      <c r="AM23" s="2">
        <f t="shared" si="18"/>
        <v>0</v>
      </c>
      <c r="AN23" s="2">
        <f t="shared" si="19"/>
      </c>
      <c r="AO23" s="2">
        <f t="shared" si="16"/>
        <v>0</v>
      </c>
      <c r="AP23" s="2">
        <f t="shared" si="17"/>
      </c>
    </row>
    <row r="24" spans="1:42" ht="14.25">
      <c r="A24" s="36">
        <v>15</v>
      </c>
      <c r="B24" s="270"/>
      <c r="C24" s="61"/>
      <c r="D24" s="61"/>
      <c r="E24" s="61"/>
      <c r="F24" s="251"/>
      <c r="G24" s="61"/>
      <c r="H24" s="62"/>
      <c r="I24" s="63"/>
      <c r="J24" s="222"/>
      <c r="K24" s="63"/>
      <c r="L24" s="222"/>
      <c r="M24" s="282"/>
      <c r="N24" s="283"/>
      <c r="O24" s="64"/>
      <c r="P24" s="64"/>
      <c r="T24" s="80"/>
      <c r="U24" s="81"/>
      <c r="W24" s="6">
        <f t="shared" si="0"/>
      </c>
      <c r="X24" s="6">
        <f t="shared" si="1"/>
      </c>
      <c r="Y24" s="6">
        <f t="shared" si="2"/>
      </c>
      <c r="Z24" s="6">
        <f t="shared" si="3"/>
      </c>
      <c r="AA24" s="6">
        <f t="shared" si="4"/>
      </c>
      <c r="AB24" s="11">
        <f>IF(G24="男",data_kyogisha!A16,"")</f>
      </c>
      <c r="AC24" s="6">
        <f t="shared" si="5"/>
      </c>
      <c r="AD24" s="6">
        <f t="shared" si="6"/>
      </c>
      <c r="AE24" s="6">
        <f t="shared" si="7"/>
      </c>
      <c r="AF24" s="6">
        <f t="shared" si="8"/>
      </c>
      <c r="AG24" s="6">
        <f t="shared" si="9"/>
      </c>
      <c r="AH24" s="6">
        <f>IF(G24="女",data_kyogisha!A16,"")</f>
      </c>
      <c r="AI24" s="2">
        <f t="shared" si="11"/>
        <v>0</v>
      </c>
      <c r="AJ24" s="2">
        <f t="shared" si="10"/>
      </c>
      <c r="AK24" s="2">
        <f t="shared" si="12"/>
        <v>0</v>
      </c>
      <c r="AL24" s="2">
        <f t="shared" si="13"/>
      </c>
      <c r="AM24" s="2">
        <f t="shared" si="18"/>
        <v>0</v>
      </c>
      <c r="AN24" s="2">
        <f t="shared" si="19"/>
      </c>
      <c r="AO24" s="2">
        <f t="shared" si="16"/>
        <v>0</v>
      </c>
      <c r="AP24" s="2">
        <f t="shared" si="17"/>
      </c>
    </row>
    <row r="25" spans="1:42" ht="14.25">
      <c r="A25" s="36">
        <v>16</v>
      </c>
      <c r="B25" s="270"/>
      <c r="C25" s="61"/>
      <c r="D25" s="61"/>
      <c r="E25" s="61"/>
      <c r="F25" s="251"/>
      <c r="G25" s="61"/>
      <c r="H25" s="62"/>
      <c r="I25" s="63"/>
      <c r="J25" s="222"/>
      <c r="K25" s="63"/>
      <c r="L25" s="222"/>
      <c r="M25" s="282"/>
      <c r="N25" s="283"/>
      <c r="O25" s="64"/>
      <c r="P25" s="64"/>
      <c r="T25" s="80"/>
      <c r="U25" s="81"/>
      <c r="W25" s="6">
        <f t="shared" si="0"/>
      </c>
      <c r="X25" s="6">
        <f t="shared" si="1"/>
      </c>
      <c r="Y25" s="6">
        <f t="shared" si="2"/>
      </c>
      <c r="Z25" s="6">
        <f t="shared" si="3"/>
      </c>
      <c r="AA25" s="6">
        <f t="shared" si="4"/>
      </c>
      <c r="AB25" s="11">
        <f>IF(G25="男",data_kyogisha!A17,"")</f>
      </c>
      <c r="AC25" s="6">
        <f t="shared" si="5"/>
      </c>
      <c r="AD25" s="6">
        <f t="shared" si="6"/>
      </c>
      <c r="AE25" s="6">
        <f t="shared" si="7"/>
      </c>
      <c r="AF25" s="6">
        <f t="shared" si="8"/>
      </c>
      <c r="AG25" s="6">
        <f t="shared" si="9"/>
      </c>
      <c r="AH25" s="6">
        <f>IF(G25="女",data_kyogisha!A17,"")</f>
      </c>
      <c r="AI25" s="2">
        <f t="shared" si="11"/>
        <v>0</v>
      </c>
      <c r="AJ25" s="2">
        <f t="shared" si="10"/>
      </c>
      <c r="AK25" s="2">
        <f t="shared" si="12"/>
        <v>0</v>
      </c>
      <c r="AL25" s="2">
        <f t="shared" si="13"/>
      </c>
      <c r="AM25" s="2">
        <f t="shared" si="18"/>
        <v>0</v>
      </c>
      <c r="AN25" s="2">
        <f t="shared" si="19"/>
      </c>
      <c r="AO25" s="2">
        <f t="shared" si="16"/>
        <v>0</v>
      </c>
      <c r="AP25" s="2">
        <f t="shared" si="17"/>
      </c>
    </row>
    <row r="26" spans="1:42" ht="14.25">
      <c r="A26" s="36">
        <v>17</v>
      </c>
      <c r="B26" s="270"/>
      <c r="C26" s="61"/>
      <c r="D26" s="61"/>
      <c r="E26" s="61"/>
      <c r="F26" s="251"/>
      <c r="G26" s="61"/>
      <c r="H26" s="62"/>
      <c r="I26" s="63"/>
      <c r="J26" s="222"/>
      <c r="K26" s="63"/>
      <c r="L26" s="222"/>
      <c r="M26" s="282"/>
      <c r="N26" s="283"/>
      <c r="O26" s="64"/>
      <c r="P26" s="64"/>
      <c r="T26" s="80"/>
      <c r="U26" s="81"/>
      <c r="W26" s="6">
        <f t="shared" si="0"/>
      </c>
      <c r="X26" s="6">
        <f t="shared" si="1"/>
      </c>
      <c r="Y26" s="6">
        <f t="shared" si="2"/>
      </c>
      <c r="Z26" s="6">
        <f t="shared" si="3"/>
      </c>
      <c r="AA26" s="6">
        <f t="shared" si="4"/>
      </c>
      <c r="AB26" s="11">
        <f>IF(G26="男",data_kyogisha!A18,"")</f>
      </c>
      <c r="AC26" s="6">
        <f t="shared" si="5"/>
      </c>
      <c r="AD26" s="6">
        <f t="shared" si="6"/>
      </c>
      <c r="AE26" s="6">
        <f t="shared" si="7"/>
      </c>
      <c r="AF26" s="6">
        <f t="shared" si="8"/>
      </c>
      <c r="AG26" s="6">
        <f t="shared" si="9"/>
      </c>
      <c r="AH26" s="6">
        <f>IF(G26="女",data_kyogisha!A18,"")</f>
      </c>
      <c r="AI26" s="2">
        <f t="shared" si="11"/>
        <v>0</v>
      </c>
      <c r="AJ26" s="2">
        <f t="shared" si="10"/>
      </c>
      <c r="AK26" s="2">
        <f t="shared" si="12"/>
        <v>0</v>
      </c>
      <c r="AL26" s="2">
        <f t="shared" si="13"/>
      </c>
      <c r="AM26" s="2">
        <f t="shared" si="18"/>
        <v>0</v>
      </c>
      <c r="AN26" s="2">
        <f t="shared" si="19"/>
      </c>
      <c r="AO26" s="2">
        <f t="shared" si="16"/>
        <v>0</v>
      </c>
      <c r="AP26" s="2">
        <f t="shared" si="17"/>
      </c>
    </row>
    <row r="27" spans="1:42" ht="14.25">
      <c r="A27" s="36">
        <v>18</v>
      </c>
      <c r="B27" s="270"/>
      <c r="C27" s="61"/>
      <c r="D27" s="61"/>
      <c r="E27" s="61"/>
      <c r="F27" s="251"/>
      <c r="G27" s="61"/>
      <c r="H27" s="62"/>
      <c r="I27" s="63"/>
      <c r="J27" s="222"/>
      <c r="K27" s="63"/>
      <c r="L27" s="222"/>
      <c r="M27" s="282"/>
      <c r="N27" s="283"/>
      <c r="O27" s="64"/>
      <c r="P27" s="64"/>
      <c r="T27" s="80"/>
      <c r="U27" s="81"/>
      <c r="W27" s="6">
        <f t="shared" si="0"/>
      </c>
      <c r="X27" s="6">
        <f t="shared" si="1"/>
      </c>
      <c r="Y27" s="6">
        <f t="shared" si="2"/>
      </c>
      <c r="Z27" s="6">
        <f t="shared" si="3"/>
      </c>
      <c r="AA27" s="6">
        <f t="shared" si="4"/>
      </c>
      <c r="AB27" s="11">
        <f>IF(G27="男",data_kyogisha!A19,"")</f>
      </c>
      <c r="AC27" s="6">
        <f t="shared" si="5"/>
      </c>
      <c r="AD27" s="6">
        <f t="shared" si="6"/>
      </c>
      <c r="AE27" s="6">
        <f t="shared" si="7"/>
      </c>
      <c r="AF27" s="6">
        <f t="shared" si="8"/>
      </c>
      <c r="AG27" s="6">
        <f t="shared" si="9"/>
      </c>
      <c r="AH27" s="6">
        <f>IF(G27="女",data_kyogisha!A19,"")</f>
      </c>
      <c r="AI27" s="2">
        <f t="shared" si="11"/>
        <v>0</v>
      </c>
      <c r="AJ27" s="2">
        <f t="shared" si="10"/>
      </c>
      <c r="AK27" s="2">
        <f t="shared" si="12"/>
        <v>0</v>
      </c>
      <c r="AL27" s="2">
        <f t="shared" si="13"/>
      </c>
      <c r="AM27" s="2">
        <f t="shared" si="18"/>
        <v>0</v>
      </c>
      <c r="AN27" s="2">
        <f t="shared" si="19"/>
      </c>
      <c r="AO27" s="2">
        <f t="shared" si="16"/>
        <v>0</v>
      </c>
      <c r="AP27" s="2">
        <f t="shared" si="17"/>
      </c>
    </row>
    <row r="28" spans="1:42" ht="14.25">
      <c r="A28" s="36">
        <v>19</v>
      </c>
      <c r="B28" s="270"/>
      <c r="C28" s="61"/>
      <c r="D28" s="61"/>
      <c r="E28" s="61"/>
      <c r="F28" s="251"/>
      <c r="G28" s="61"/>
      <c r="H28" s="62"/>
      <c r="I28" s="63"/>
      <c r="J28" s="222"/>
      <c r="K28" s="63"/>
      <c r="L28" s="222"/>
      <c r="M28" s="282"/>
      <c r="N28" s="283"/>
      <c r="O28" s="64"/>
      <c r="P28" s="64"/>
      <c r="T28" s="80"/>
      <c r="U28" s="81"/>
      <c r="W28" s="6">
        <f t="shared" si="0"/>
      </c>
      <c r="X28" s="6">
        <f t="shared" si="1"/>
      </c>
      <c r="Y28" s="6">
        <f t="shared" si="2"/>
      </c>
      <c r="Z28" s="6">
        <f t="shared" si="3"/>
      </c>
      <c r="AA28" s="6">
        <f t="shared" si="4"/>
      </c>
      <c r="AB28" s="11">
        <f>IF(G28="男",data_kyogisha!A20,"")</f>
      </c>
      <c r="AC28" s="6">
        <f t="shared" si="5"/>
      </c>
      <c r="AD28" s="6">
        <f t="shared" si="6"/>
      </c>
      <c r="AE28" s="6">
        <f t="shared" si="7"/>
      </c>
      <c r="AF28" s="6">
        <f t="shared" si="8"/>
      </c>
      <c r="AG28" s="6">
        <f t="shared" si="9"/>
      </c>
      <c r="AH28" s="6">
        <f>IF(G28="女",data_kyogisha!A20,"")</f>
      </c>
      <c r="AI28" s="2">
        <f t="shared" si="11"/>
        <v>0</v>
      </c>
      <c r="AJ28" s="2">
        <f t="shared" si="10"/>
      </c>
      <c r="AK28" s="2">
        <f t="shared" si="12"/>
        <v>0</v>
      </c>
      <c r="AL28" s="2">
        <f t="shared" si="13"/>
      </c>
      <c r="AM28" s="2">
        <f t="shared" si="18"/>
        <v>0</v>
      </c>
      <c r="AN28" s="2">
        <f t="shared" si="19"/>
      </c>
      <c r="AO28" s="2">
        <f t="shared" si="16"/>
        <v>0</v>
      </c>
      <c r="AP28" s="2">
        <f t="shared" si="17"/>
      </c>
    </row>
    <row r="29" spans="1:42" ht="14.25">
      <c r="A29" s="36">
        <v>20</v>
      </c>
      <c r="B29" s="270"/>
      <c r="C29" s="61"/>
      <c r="D29" s="61"/>
      <c r="E29" s="61"/>
      <c r="F29" s="251"/>
      <c r="G29" s="61"/>
      <c r="H29" s="62"/>
      <c r="I29" s="63"/>
      <c r="J29" s="222"/>
      <c r="K29" s="63"/>
      <c r="L29" s="222"/>
      <c r="M29" s="282"/>
      <c r="N29" s="283"/>
      <c r="O29" s="64"/>
      <c r="P29" s="64"/>
      <c r="T29" s="80"/>
      <c r="U29" s="81"/>
      <c r="W29" s="6">
        <f t="shared" si="0"/>
      </c>
      <c r="X29" s="6">
        <f t="shared" si="1"/>
      </c>
      <c r="Y29" s="6">
        <f t="shared" si="2"/>
      </c>
      <c r="Z29" s="6">
        <f t="shared" si="3"/>
      </c>
      <c r="AA29" s="6">
        <f t="shared" si="4"/>
      </c>
      <c r="AB29" s="11">
        <f>IF(G29="男",data_kyogisha!A21,"")</f>
      </c>
      <c r="AC29" s="6">
        <f t="shared" si="5"/>
      </c>
      <c r="AD29" s="6">
        <f t="shared" si="6"/>
      </c>
      <c r="AE29" s="6">
        <f t="shared" si="7"/>
      </c>
      <c r="AF29" s="6">
        <f t="shared" si="8"/>
      </c>
      <c r="AG29" s="6">
        <f t="shared" si="9"/>
      </c>
      <c r="AH29" s="6">
        <f>IF(G29="女",data_kyogisha!A21,"")</f>
      </c>
      <c r="AI29" s="2">
        <f t="shared" si="11"/>
        <v>0</v>
      </c>
      <c r="AJ29" s="2">
        <f t="shared" si="10"/>
      </c>
      <c r="AK29" s="2">
        <f t="shared" si="12"/>
        <v>0</v>
      </c>
      <c r="AL29" s="2">
        <f t="shared" si="13"/>
      </c>
      <c r="AM29" s="2">
        <f t="shared" si="18"/>
        <v>0</v>
      </c>
      <c r="AN29" s="2">
        <f t="shared" si="19"/>
      </c>
      <c r="AO29" s="2">
        <f t="shared" si="16"/>
        <v>0</v>
      </c>
      <c r="AP29" s="2">
        <f t="shared" si="17"/>
      </c>
    </row>
    <row r="30" spans="1:42" ht="14.25">
      <c r="A30" s="36">
        <v>21</v>
      </c>
      <c r="B30" s="270"/>
      <c r="C30" s="61"/>
      <c r="D30" s="61"/>
      <c r="E30" s="61"/>
      <c r="F30" s="251"/>
      <c r="G30" s="61"/>
      <c r="H30" s="62"/>
      <c r="I30" s="63"/>
      <c r="J30" s="222"/>
      <c r="K30" s="63"/>
      <c r="L30" s="222"/>
      <c r="M30" s="282"/>
      <c r="N30" s="283"/>
      <c r="O30" s="64"/>
      <c r="P30" s="64"/>
      <c r="T30" s="80"/>
      <c r="U30" s="81"/>
      <c r="W30" s="6">
        <f t="shared" si="0"/>
      </c>
      <c r="X30" s="6">
        <f t="shared" si="1"/>
      </c>
      <c r="Y30" s="6">
        <f t="shared" si="2"/>
      </c>
      <c r="Z30" s="6">
        <f t="shared" si="3"/>
      </c>
      <c r="AA30" s="6">
        <f t="shared" si="4"/>
      </c>
      <c r="AB30" s="11">
        <f>IF(G30="男",data_kyogisha!A22,"")</f>
      </c>
      <c r="AC30" s="6">
        <f t="shared" si="5"/>
      </c>
      <c r="AD30" s="6">
        <f t="shared" si="6"/>
      </c>
      <c r="AE30" s="6">
        <f t="shared" si="7"/>
      </c>
      <c r="AF30" s="6">
        <f t="shared" si="8"/>
      </c>
      <c r="AG30" s="6">
        <f t="shared" si="9"/>
      </c>
      <c r="AH30" s="6">
        <f>IF(G30="女",data_kyogisha!A22,"")</f>
      </c>
      <c r="AI30" s="2">
        <f t="shared" si="11"/>
        <v>0</v>
      </c>
      <c r="AJ30" s="2">
        <f t="shared" si="10"/>
      </c>
      <c r="AK30" s="2">
        <f t="shared" si="12"/>
        <v>0</v>
      </c>
      <c r="AL30" s="2">
        <f t="shared" si="13"/>
      </c>
      <c r="AM30" s="2">
        <f t="shared" si="18"/>
        <v>0</v>
      </c>
      <c r="AN30" s="2">
        <f t="shared" si="19"/>
      </c>
      <c r="AO30" s="2">
        <f t="shared" si="16"/>
        <v>0</v>
      </c>
      <c r="AP30" s="2">
        <f t="shared" si="17"/>
      </c>
    </row>
    <row r="31" spans="1:42" ht="14.25">
      <c r="A31" s="36">
        <v>22</v>
      </c>
      <c r="B31" s="270"/>
      <c r="C31" s="61"/>
      <c r="D31" s="61"/>
      <c r="E31" s="61"/>
      <c r="F31" s="251"/>
      <c r="G31" s="61"/>
      <c r="H31" s="62"/>
      <c r="I31" s="63"/>
      <c r="J31" s="222"/>
      <c r="K31" s="63"/>
      <c r="L31" s="222"/>
      <c r="M31" s="282"/>
      <c r="N31" s="283"/>
      <c r="O31" s="64"/>
      <c r="P31" s="64"/>
      <c r="T31" s="80"/>
      <c r="U31" s="81"/>
      <c r="W31" s="6">
        <f t="shared" si="0"/>
      </c>
      <c r="X31" s="6">
        <f t="shared" si="1"/>
      </c>
      <c r="Y31" s="6">
        <f t="shared" si="2"/>
      </c>
      <c r="Z31" s="6">
        <f t="shared" si="3"/>
      </c>
      <c r="AA31" s="6">
        <f t="shared" si="4"/>
      </c>
      <c r="AB31" s="11">
        <f>IF(G31="男",data_kyogisha!A23,"")</f>
      </c>
      <c r="AC31" s="6">
        <f t="shared" si="5"/>
      </c>
      <c r="AD31" s="6">
        <f t="shared" si="6"/>
      </c>
      <c r="AE31" s="6">
        <f t="shared" si="7"/>
      </c>
      <c r="AF31" s="6">
        <f t="shared" si="8"/>
      </c>
      <c r="AG31" s="6">
        <f t="shared" si="9"/>
      </c>
      <c r="AH31" s="6">
        <f>IF(G31="女",data_kyogisha!A23,"")</f>
      </c>
      <c r="AI31" s="2">
        <f t="shared" si="11"/>
        <v>0</v>
      </c>
      <c r="AJ31" s="2">
        <f t="shared" si="10"/>
      </c>
      <c r="AK31" s="2">
        <f t="shared" si="12"/>
        <v>0</v>
      </c>
      <c r="AL31" s="2">
        <f t="shared" si="13"/>
      </c>
      <c r="AM31" s="2">
        <f t="shared" si="18"/>
        <v>0</v>
      </c>
      <c r="AN31" s="2">
        <f t="shared" si="19"/>
      </c>
      <c r="AO31" s="2">
        <f t="shared" si="16"/>
        <v>0</v>
      </c>
      <c r="AP31" s="2">
        <f t="shared" si="17"/>
      </c>
    </row>
    <row r="32" spans="1:42" ht="14.25">
      <c r="A32" s="36">
        <v>23</v>
      </c>
      <c r="B32" s="270"/>
      <c r="C32" s="61"/>
      <c r="D32" s="61"/>
      <c r="E32" s="61"/>
      <c r="F32" s="251"/>
      <c r="G32" s="61"/>
      <c r="H32" s="62"/>
      <c r="I32" s="63"/>
      <c r="J32" s="222"/>
      <c r="K32" s="63"/>
      <c r="L32" s="222"/>
      <c r="M32" s="282"/>
      <c r="N32" s="283"/>
      <c r="O32" s="64"/>
      <c r="P32" s="64"/>
      <c r="T32" s="80"/>
      <c r="U32" s="81"/>
      <c r="W32" s="6">
        <f t="shared" si="0"/>
      </c>
      <c r="X32" s="6">
        <f t="shared" si="1"/>
      </c>
      <c r="Y32" s="6">
        <f t="shared" si="2"/>
      </c>
      <c r="Z32" s="6">
        <f t="shared" si="3"/>
      </c>
      <c r="AA32" s="6">
        <f t="shared" si="4"/>
      </c>
      <c r="AB32" s="11">
        <f>IF(G32="男",data_kyogisha!A24,"")</f>
      </c>
      <c r="AC32" s="6">
        <f t="shared" si="5"/>
      </c>
      <c r="AD32" s="6">
        <f t="shared" si="6"/>
      </c>
      <c r="AE32" s="6">
        <f t="shared" si="7"/>
      </c>
      <c r="AF32" s="6">
        <f t="shared" si="8"/>
      </c>
      <c r="AG32" s="6">
        <f t="shared" si="9"/>
      </c>
      <c r="AH32" s="6">
        <f>IF(G32="女",data_kyogisha!A24,"")</f>
      </c>
      <c r="AI32" s="2">
        <f t="shared" si="11"/>
        <v>0</v>
      </c>
      <c r="AJ32" s="2">
        <f t="shared" si="10"/>
      </c>
      <c r="AK32" s="2">
        <f t="shared" si="12"/>
        <v>0</v>
      </c>
      <c r="AL32" s="2">
        <f t="shared" si="13"/>
      </c>
      <c r="AM32" s="2">
        <f t="shared" si="18"/>
        <v>0</v>
      </c>
      <c r="AN32" s="2">
        <f t="shared" si="19"/>
      </c>
      <c r="AO32" s="2">
        <f t="shared" si="16"/>
        <v>0</v>
      </c>
      <c r="AP32" s="2">
        <f t="shared" si="17"/>
      </c>
    </row>
    <row r="33" spans="1:42" ht="14.25">
      <c r="A33" s="36">
        <v>24</v>
      </c>
      <c r="B33" s="270"/>
      <c r="C33" s="61"/>
      <c r="D33" s="61"/>
      <c r="E33" s="61"/>
      <c r="F33" s="251"/>
      <c r="G33" s="61"/>
      <c r="H33" s="62"/>
      <c r="I33" s="63"/>
      <c r="J33" s="222"/>
      <c r="K33" s="63"/>
      <c r="L33" s="222"/>
      <c r="M33" s="282"/>
      <c r="N33" s="283"/>
      <c r="O33" s="64"/>
      <c r="P33" s="64"/>
      <c r="T33" s="80"/>
      <c r="U33" s="81"/>
      <c r="W33" s="6">
        <f t="shared" si="0"/>
      </c>
      <c r="X33" s="6">
        <f t="shared" si="1"/>
      </c>
      <c r="Y33" s="6">
        <f t="shared" si="2"/>
      </c>
      <c r="Z33" s="6">
        <f t="shared" si="3"/>
      </c>
      <c r="AA33" s="6">
        <f t="shared" si="4"/>
      </c>
      <c r="AB33" s="11">
        <f>IF(G33="男",data_kyogisha!A25,"")</f>
      </c>
      <c r="AC33" s="6">
        <f t="shared" si="5"/>
      </c>
      <c r="AD33" s="6">
        <f t="shared" si="6"/>
      </c>
      <c r="AE33" s="6">
        <f t="shared" si="7"/>
      </c>
      <c r="AF33" s="6">
        <f t="shared" si="8"/>
      </c>
      <c r="AG33" s="6">
        <f t="shared" si="9"/>
      </c>
      <c r="AH33" s="6">
        <f>IF(G33="女",data_kyogisha!A25,"")</f>
      </c>
      <c r="AI33" s="2">
        <f t="shared" si="11"/>
        <v>0</v>
      </c>
      <c r="AJ33" s="2">
        <f t="shared" si="10"/>
      </c>
      <c r="AK33" s="2">
        <f t="shared" si="12"/>
        <v>0</v>
      </c>
      <c r="AL33" s="2">
        <f t="shared" si="13"/>
      </c>
      <c r="AM33" s="2">
        <f t="shared" si="18"/>
        <v>0</v>
      </c>
      <c r="AN33" s="2">
        <f t="shared" si="19"/>
      </c>
      <c r="AO33" s="2">
        <f t="shared" si="16"/>
        <v>0</v>
      </c>
      <c r="AP33" s="2">
        <f t="shared" si="17"/>
      </c>
    </row>
    <row r="34" spans="1:42" ht="14.25">
      <c r="A34" s="36">
        <v>25</v>
      </c>
      <c r="B34" s="270"/>
      <c r="C34" s="61"/>
      <c r="D34" s="61"/>
      <c r="E34" s="61"/>
      <c r="F34" s="251"/>
      <c r="G34" s="61"/>
      <c r="H34" s="62"/>
      <c r="I34" s="63"/>
      <c r="J34" s="222"/>
      <c r="K34" s="63"/>
      <c r="L34" s="222"/>
      <c r="M34" s="282"/>
      <c r="N34" s="283"/>
      <c r="O34" s="64"/>
      <c r="P34" s="64"/>
      <c r="T34" s="80"/>
      <c r="U34" s="81"/>
      <c r="W34" s="6">
        <f t="shared" si="0"/>
      </c>
      <c r="X34" s="6">
        <f t="shared" si="1"/>
      </c>
      <c r="Y34" s="6">
        <f t="shared" si="2"/>
      </c>
      <c r="Z34" s="6">
        <f t="shared" si="3"/>
      </c>
      <c r="AA34" s="6">
        <f t="shared" si="4"/>
      </c>
      <c r="AB34" s="11">
        <f>IF(G34="男",data_kyogisha!A26,"")</f>
      </c>
      <c r="AC34" s="6">
        <f t="shared" si="5"/>
      </c>
      <c r="AD34" s="6">
        <f t="shared" si="6"/>
      </c>
      <c r="AE34" s="6">
        <f t="shared" si="7"/>
      </c>
      <c r="AF34" s="6">
        <f t="shared" si="8"/>
      </c>
      <c r="AG34" s="6">
        <f t="shared" si="9"/>
      </c>
      <c r="AH34" s="6">
        <f>IF(G34="女",data_kyogisha!A26,"")</f>
      </c>
      <c r="AI34" s="2">
        <f t="shared" si="11"/>
        <v>0</v>
      </c>
      <c r="AJ34" s="2">
        <f t="shared" si="10"/>
      </c>
      <c r="AK34" s="2">
        <f t="shared" si="12"/>
        <v>0</v>
      </c>
      <c r="AL34" s="2">
        <f t="shared" si="13"/>
      </c>
      <c r="AM34" s="2">
        <f t="shared" si="18"/>
        <v>0</v>
      </c>
      <c r="AN34" s="2">
        <f t="shared" si="19"/>
      </c>
      <c r="AO34" s="2">
        <f t="shared" si="16"/>
        <v>0</v>
      </c>
      <c r="AP34" s="2">
        <f t="shared" si="17"/>
      </c>
    </row>
    <row r="35" spans="1:42" ht="14.25">
      <c r="A35" s="36">
        <v>26</v>
      </c>
      <c r="B35" s="270"/>
      <c r="C35" s="61"/>
      <c r="D35" s="61"/>
      <c r="E35" s="61"/>
      <c r="F35" s="251"/>
      <c r="G35" s="61"/>
      <c r="H35" s="62"/>
      <c r="I35" s="63"/>
      <c r="J35" s="222"/>
      <c r="K35" s="63"/>
      <c r="L35" s="222"/>
      <c r="M35" s="282"/>
      <c r="N35" s="283"/>
      <c r="O35" s="64"/>
      <c r="P35" s="64"/>
      <c r="T35" s="80"/>
      <c r="U35" s="81"/>
      <c r="W35" s="6">
        <f t="shared" si="0"/>
      </c>
      <c r="X35" s="6">
        <f t="shared" si="1"/>
      </c>
      <c r="Y35" s="6">
        <f t="shared" si="2"/>
      </c>
      <c r="Z35" s="6">
        <f t="shared" si="3"/>
      </c>
      <c r="AA35" s="6">
        <f t="shared" si="4"/>
      </c>
      <c r="AB35" s="11">
        <f>IF(G35="男",data_kyogisha!A27,"")</f>
      </c>
      <c r="AC35" s="6">
        <f t="shared" si="5"/>
      </c>
      <c r="AD35" s="6">
        <f t="shared" si="6"/>
      </c>
      <c r="AE35" s="6">
        <f t="shared" si="7"/>
      </c>
      <c r="AF35" s="6">
        <f t="shared" si="8"/>
      </c>
      <c r="AG35" s="6">
        <f t="shared" si="9"/>
      </c>
      <c r="AH35" s="6">
        <f>IF(G35="女",data_kyogisha!A27,"")</f>
      </c>
      <c r="AI35" s="2">
        <f t="shared" si="11"/>
        <v>0</v>
      </c>
      <c r="AJ35" s="2">
        <f t="shared" si="10"/>
      </c>
      <c r="AK35" s="2">
        <f t="shared" si="12"/>
        <v>0</v>
      </c>
      <c r="AL35" s="2">
        <f t="shared" si="13"/>
      </c>
      <c r="AM35" s="2">
        <f t="shared" si="18"/>
        <v>0</v>
      </c>
      <c r="AN35" s="2">
        <f t="shared" si="19"/>
      </c>
      <c r="AO35" s="2">
        <f t="shared" si="16"/>
        <v>0</v>
      </c>
      <c r="AP35" s="2">
        <f t="shared" si="17"/>
      </c>
    </row>
    <row r="36" spans="1:42" ht="14.25">
      <c r="A36" s="36">
        <v>27</v>
      </c>
      <c r="B36" s="270"/>
      <c r="C36" s="61"/>
      <c r="D36" s="61"/>
      <c r="E36" s="61"/>
      <c r="F36" s="251"/>
      <c r="G36" s="61"/>
      <c r="H36" s="62"/>
      <c r="I36" s="63"/>
      <c r="J36" s="222"/>
      <c r="K36" s="63"/>
      <c r="L36" s="222"/>
      <c r="M36" s="282"/>
      <c r="N36" s="283"/>
      <c r="O36" s="64"/>
      <c r="P36" s="64"/>
      <c r="T36" s="80"/>
      <c r="U36" s="81"/>
      <c r="W36" s="6">
        <f t="shared" si="0"/>
      </c>
      <c r="X36" s="6">
        <f t="shared" si="1"/>
      </c>
      <c r="Y36" s="6">
        <f t="shared" si="2"/>
      </c>
      <c r="Z36" s="6">
        <f t="shared" si="3"/>
      </c>
      <c r="AA36" s="6">
        <f t="shared" si="4"/>
      </c>
      <c r="AB36" s="11">
        <f>IF(G36="男",data_kyogisha!A28,"")</f>
      </c>
      <c r="AC36" s="6">
        <f t="shared" si="5"/>
      </c>
      <c r="AD36" s="6">
        <f t="shared" si="6"/>
      </c>
      <c r="AE36" s="6">
        <f t="shared" si="7"/>
      </c>
      <c r="AF36" s="6">
        <f t="shared" si="8"/>
      </c>
      <c r="AG36" s="6">
        <f t="shared" si="9"/>
      </c>
      <c r="AH36" s="6">
        <f>IF(G36="女",data_kyogisha!A28,"")</f>
      </c>
      <c r="AI36" s="2">
        <f t="shared" si="11"/>
        <v>0</v>
      </c>
      <c r="AJ36" s="2">
        <f t="shared" si="10"/>
      </c>
      <c r="AK36" s="2">
        <f t="shared" si="12"/>
        <v>0</v>
      </c>
      <c r="AL36" s="2">
        <f t="shared" si="13"/>
      </c>
      <c r="AM36" s="2">
        <f t="shared" si="18"/>
        <v>0</v>
      </c>
      <c r="AN36" s="2">
        <f t="shared" si="19"/>
      </c>
      <c r="AO36" s="2">
        <f t="shared" si="16"/>
        <v>0</v>
      </c>
      <c r="AP36" s="2">
        <f t="shared" si="17"/>
      </c>
    </row>
    <row r="37" spans="1:42" ht="14.25">
      <c r="A37" s="36">
        <v>28</v>
      </c>
      <c r="B37" s="270"/>
      <c r="C37" s="61"/>
      <c r="D37" s="61"/>
      <c r="E37" s="61"/>
      <c r="F37" s="251"/>
      <c r="G37" s="61"/>
      <c r="H37" s="62"/>
      <c r="I37" s="63"/>
      <c r="J37" s="222"/>
      <c r="K37" s="63"/>
      <c r="L37" s="222"/>
      <c r="M37" s="282"/>
      <c r="N37" s="283"/>
      <c r="O37" s="64"/>
      <c r="P37" s="64"/>
      <c r="U37" s="3"/>
      <c r="W37" s="6">
        <f t="shared" si="0"/>
      </c>
      <c r="X37" s="6">
        <f t="shared" si="1"/>
      </c>
      <c r="Y37" s="6">
        <f t="shared" si="2"/>
      </c>
      <c r="Z37" s="6">
        <f t="shared" si="3"/>
      </c>
      <c r="AA37" s="6">
        <f t="shared" si="4"/>
      </c>
      <c r="AB37" s="11">
        <f>IF(G37="男",data_kyogisha!A29,"")</f>
      </c>
      <c r="AC37" s="6">
        <f t="shared" si="5"/>
      </c>
      <c r="AD37" s="6">
        <f t="shared" si="6"/>
      </c>
      <c r="AE37" s="6">
        <f t="shared" si="7"/>
      </c>
      <c r="AF37" s="6">
        <f t="shared" si="8"/>
      </c>
      <c r="AG37" s="6">
        <f t="shared" si="9"/>
      </c>
      <c r="AH37" s="6">
        <f>IF(G37="女",data_kyogisha!A29,"")</f>
      </c>
      <c r="AI37" s="2">
        <f t="shared" si="11"/>
        <v>0</v>
      </c>
      <c r="AJ37" s="2">
        <f t="shared" si="10"/>
      </c>
      <c r="AK37" s="2">
        <f t="shared" si="12"/>
        <v>0</v>
      </c>
      <c r="AL37" s="2">
        <f t="shared" si="13"/>
      </c>
      <c r="AM37" s="2">
        <f t="shared" si="18"/>
        <v>0</v>
      </c>
      <c r="AN37" s="2">
        <f t="shared" si="19"/>
      </c>
      <c r="AO37" s="2">
        <f t="shared" si="16"/>
        <v>0</v>
      </c>
      <c r="AP37" s="2">
        <f t="shared" si="17"/>
      </c>
    </row>
    <row r="38" spans="1:42" ht="14.25">
      <c r="A38" s="36">
        <v>29</v>
      </c>
      <c r="B38" s="270"/>
      <c r="C38" s="61"/>
      <c r="D38" s="61"/>
      <c r="E38" s="61"/>
      <c r="F38" s="251"/>
      <c r="G38" s="61"/>
      <c r="H38" s="62"/>
      <c r="I38" s="63"/>
      <c r="J38" s="222"/>
      <c r="K38" s="63"/>
      <c r="L38" s="222"/>
      <c r="M38" s="282"/>
      <c r="N38" s="283"/>
      <c r="O38" s="64"/>
      <c r="P38" s="64"/>
      <c r="U38" s="3"/>
      <c r="W38" s="6">
        <f t="shared" si="0"/>
      </c>
      <c r="X38" s="6">
        <f t="shared" si="1"/>
      </c>
      <c r="Y38" s="6">
        <f t="shared" si="2"/>
      </c>
      <c r="Z38" s="6">
        <f t="shared" si="3"/>
      </c>
      <c r="AA38" s="6">
        <f t="shared" si="4"/>
      </c>
      <c r="AB38" s="11">
        <f>IF(G38="男",data_kyogisha!A30,"")</f>
      </c>
      <c r="AC38" s="6">
        <f t="shared" si="5"/>
      </c>
      <c r="AD38" s="6">
        <f t="shared" si="6"/>
      </c>
      <c r="AE38" s="6">
        <f t="shared" si="7"/>
      </c>
      <c r="AF38" s="6">
        <f t="shared" si="8"/>
      </c>
      <c r="AG38" s="6">
        <f t="shared" si="9"/>
      </c>
      <c r="AH38" s="6">
        <f>IF(G38="女",data_kyogisha!A30,"")</f>
      </c>
      <c r="AI38" s="2">
        <f t="shared" si="11"/>
        <v>0</v>
      </c>
      <c r="AJ38" s="2">
        <f t="shared" si="10"/>
      </c>
      <c r="AK38" s="2">
        <f t="shared" si="12"/>
        <v>0</v>
      </c>
      <c r="AL38" s="2">
        <f t="shared" si="13"/>
      </c>
      <c r="AM38" s="2">
        <f t="shared" si="18"/>
        <v>0</v>
      </c>
      <c r="AN38" s="2">
        <f t="shared" si="19"/>
      </c>
      <c r="AO38" s="2">
        <f t="shared" si="16"/>
        <v>0</v>
      </c>
      <c r="AP38" s="2">
        <f t="shared" si="17"/>
      </c>
    </row>
    <row r="39" spans="1:42" ht="14.25">
      <c r="A39" s="36">
        <v>30</v>
      </c>
      <c r="B39" s="270"/>
      <c r="C39" s="61"/>
      <c r="D39" s="61"/>
      <c r="E39" s="61"/>
      <c r="F39" s="251"/>
      <c r="G39" s="61"/>
      <c r="H39" s="62"/>
      <c r="I39" s="63"/>
      <c r="J39" s="222"/>
      <c r="K39" s="63"/>
      <c r="L39" s="222"/>
      <c r="M39" s="282"/>
      <c r="N39" s="283"/>
      <c r="O39" s="64"/>
      <c r="P39" s="64"/>
      <c r="U39" s="3"/>
      <c r="W39" s="6">
        <f t="shared" si="0"/>
      </c>
      <c r="X39" s="6">
        <f t="shared" si="1"/>
      </c>
      <c r="Y39" s="6">
        <f t="shared" si="2"/>
      </c>
      <c r="Z39" s="6">
        <f t="shared" si="3"/>
      </c>
      <c r="AA39" s="6">
        <f t="shared" si="4"/>
      </c>
      <c r="AB39" s="11">
        <f>IF(G39="男",data_kyogisha!A31,"")</f>
      </c>
      <c r="AC39" s="6">
        <f t="shared" si="5"/>
      </c>
      <c r="AD39" s="6">
        <f t="shared" si="6"/>
      </c>
      <c r="AE39" s="6">
        <f t="shared" si="7"/>
      </c>
      <c r="AF39" s="6">
        <f t="shared" si="8"/>
      </c>
      <c r="AG39" s="6">
        <f t="shared" si="9"/>
      </c>
      <c r="AH39" s="6">
        <f>IF(G39="女",data_kyogisha!A31,"")</f>
      </c>
      <c r="AI39" s="2">
        <f t="shared" si="11"/>
        <v>0</v>
      </c>
      <c r="AJ39" s="2">
        <f t="shared" si="10"/>
      </c>
      <c r="AK39" s="2">
        <f t="shared" si="12"/>
        <v>0</v>
      </c>
      <c r="AL39" s="2">
        <f t="shared" si="13"/>
      </c>
      <c r="AM39" s="2">
        <f t="shared" si="18"/>
        <v>0</v>
      </c>
      <c r="AN39" s="2">
        <f t="shared" si="19"/>
      </c>
      <c r="AO39" s="2">
        <f t="shared" si="16"/>
        <v>0</v>
      </c>
      <c r="AP39" s="2">
        <f t="shared" si="17"/>
      </c>
    </row>
    <row r="40" spans="1:42" ht="14.25">
      <c r="A40" s="36">
        <v>31</v>
      </c>
      <c r="B40" s="270"/>
      <c r="C40" s="61"/>
      <c r="D40" s="61"/>
      <c r="E40" s="61"/>
      <c r="F40" s="251"/>
      <c r="G40" s="61"/>
      <c r="H40" s="62"/>
      <c r="I40" s="63"/>
      <c r="J40" s="222"/>
      <c r="K40" s="63"/>
      <c r="L40" s="222"/>
      <c r="M40" s="282"/>
      <c r="N40" s="283"/>
      <c r="O40" s="64"/>
      <c r="P40" s="64"/>
      <c r="U40" s="3"/>
      <c r="W40" s="6">
        <f t="shared" si="0"/>
      </c>
      <c r="X40" s="6">
        <f t="shared" si="1"/>
      </c>
      <c r="Y40" s="6">
        <f t="shared" si="2"/>
      </c>
      <c r="Z40" s="6">
        <f t="shared" si="3"/>
      </c>
      <c r="AA40" s="6">
        <f t="shared" si="4"/>
      </c>
      <c r="AB40" s="11">
        <f>IF(G40="男",data_kyogisha!A32,"")</f>
      </c>
      <c r="AC40" s="6">
        <f t="shared" si="5"/>
      </c>
      <c r="AD40" s="6">
        <f t="shared" si="6"/>
      </c>
      <c r="AE40" s="6">
        <f t="shared" si="7"/>
      </c>
      <c r="AF40" s="6">
        <f t="shared" si="8"/>
      </c>
      <c r="AG40" s="6">
        <f t="shared" si="9"/>
      </c>
      <c r="AH40" s="6">
        <f>IF(G40="女",data_kyogisha!A32,"")</f>
      </c>
      <c r="AI40" s="2">
        <f t="shared" si="11"/>
        <v>0</v>
      </c>
      <c r="AJ40" s="2">
        <f t="shared" si="10"/>
      </c>
      <c r="AK40" s="2">
        <f t="shared" si="12"/>
        <v>0</v>
      </c>
      <c r="AL40" s="2">
        <f t="shared" si="13"/>
      </c>
      <c r="AM40" s="2">
        <f t="shared" si="18"/>
        <v>0</v>
      </c>
      <c r="AN40" s="2">
        <f t="shared" si="19"/>
      </c>
      <c r="AO40" s="2">
        <f t="shared" si="16"/>
        <v>0</v>
      </c>
      <c r="AP40" s="2">
        <f t="shared" si="17"/>
      </c>
    </row>
    <row r="41" spans="1:42" ht="14.25">
      <c r="A41" s="36">
        <v>32</v>
      </c>
      <c r="B41" s="270"/>
      <c r="C41" s="61"/>
      <c r="D41" s="61"/>
      <c r="E41" s="61"/>
      <c r="F41" s="251"/>
      <c r="G41" s="61"/>
      <c r="H41" s="62"/>
      <c r="I41" s="63"/>
      <c r="J41" s="222"/>
      <c r="K41" s="63"/>
      <c r="L41" s="222"/>
      <c r="M41" s="282"/>
      <c r="N41" s="283"/>
      <c r="O41" s="64"/>
      <c r="P41" s="64"/>
      <c r="U41" s="3"/>
      <c r="W41" s="6">
        <f t="shared" si="0"/>
      </c>
      <c r="X41" s="6">
        <f t="shared" si="1"/>
      </c>
      <c r="Y41" s="6">
        <f t="shared" si="2"/>
      </c>
      <c r="Z41" s="6">
        <f t="shared" si="3"/>
      </c>
      <c r="AA41" s="6">
        <f t="shared" si="4"/>
      </c>
      <c r="AB41" s="11">
        <f>IF(G41="男",data_kyogisha!A33,"")</f>
      </c>
      <c r="AC41" s="6">
        <f t="shared" si="5"/>
      </c>
      <c r="AD41" s="6">
        <f t="shared" si="6"/>
      </c>
      <c r="AE41" s="6">
        <f t="shared" si="7"/>
      </c>
      <c r="AF41" s="6">
        <f t="shared" si="8"/>
      </c>
      <c r="AG41" s="6">
        <f t="shared" si="9"/>
      </c>
      <c r="AH41" s="6">
        <f>IF(G41="女",data_kyogisha!A33,"")</f>
      </c>
      <c r="AI41" s="2">
        <f t="shared" si="11"/>
        <v>0</v>
      </c>
      <c r="AJ41" s="2">
        <f t="shared" si="10"/>
      </c>
      <c r="AK41" s="2">
        <f t="shared" si="12"/>
        <v>0</v>
      </c>
      <c r="AL41" s="2">
        <f t="shared" si="13"/>
      </c>
      <c r="AM41" s="2">
        <f t="shared" si="18"/>
        <v>0</v>
      </c>
      <c r="AN41" s="2">
        <f t="shared" si="19"/>
      </c>
      <c r="AO41" s="2">
        <f t="shared" si="16"/>
        <v>0</v>
      </c>
      <c r="AP41" s="2">
        <f t="shared" si="17"/>
      </c>
    </row>
    <row r="42" spans="1:42" ht="14.25">
      <c r="A42" s="36">
        <v>33</v>
      </c>
      <c r="B42" s="270"/>
      <c r="C42" s="61"/>
      <c r="D42" s="61"/>
      <c r="E42" s="61"/>
      <c r="F42" s="251"/>
      <c r="G42" s="61"/>
      <c r="H42" s="62"/>
      <c r="I42" s="63"/>
      <c r="J42" s="222"/>
      <c r="K42" s="63"/>
      <c r="L42" s="222"/>
      <c r="M42" s="282"/>
      <c r="N42" s="283"/>
      <c r="O42" s="64"/>
      <c r="P42" s="64"/>
      <c r="U42" s="3"/>
      <c r="W42" s="6">
        <f aca="true" t="shared" si="20" ref="W42:W74">IF(G42="男",C42,"")</f>
      </c>
      <c r="X42" s="6">
        <f aca="true" t="shared" si="21" ref="X42:X74">IF(G42="男",D42,"")</f>
      </c>
      <c r="Y42" s="6">
        <f aca="true" t="shared" si="22" ref="Y42:Y74">IF(G42="男",E42,"")</f>
      </c>
      <c r="Z42" s="6">
        <f aca="true" t="shared" si="23" ref="Z42:Z74">IF(G42="男",G42,"")</f>
      </c>
      <c r="AA42" s="6">
        <f aca="true" t="shared" si="24" ref="AA42:AA74">IF(G42="男",IF(H42="","",H42),"")</f>
      </c>
      <c r="AB42" s="11">
        <f>IF(G42="男",data_kyogisha!A34,"")</f>
      </c>
      <c r="AC42" s="6">
        <f aca="true" t="shared" si="25" ref="AC42:AC73">IF(G42="女",C42,"")</f>
      </c>
      <c r="AD42" s="6">
        <f aca="true" t="shared" si="26" ref="AD42:AD73">IF(G42="女",D42,"")</f>
      </c>
      <c r="AE42" s="6">
        <f aca="true" t="shared" si="27" ref="AE42:AE74">IF(G42="女",E42,"")</f>
      </c>
      <c r="AF42" s="6">
        <f aca="true" t="shared" si="28" ref="AF42:AF73">IF(G42="女",G42,"")</f>
      </c>
      <c r="AG42" s="6">
        <f aca="true" t="shared" si="29" ref="AG42:AG74">IF(G42="女",IF(H42="","",H42),"")</f>
      </c>
      <c r="AH42" s="6">
        <f>IF(G42="女",data_kyogisha!A34,"")</f>
      </c>
      <c r="AI42" s="2">
        <f t="shared" si="11"/>
        <v>0</v>
      </c>
      <c r="AJ42" s="2">
        <f t="shared" si="10"/>
      </c>
      <c r="AK42" s="2">
        <f t="shared" si="12"/>
        <v>0</v>
      </c>
      <c r="AL42" s="2">
        <f t="shared" si="13"/>
      </c>
      <c r="AM42" s="2">
        <f t="shared" si="18"/>
        <v>0</v>
      </c>
      <c r="AN42" s="2">
        <f t="shared" si="19"/>
      </c>
      <c r="AO42" s="2">
        <f t="shared" si="16"/>
        <v>0</v>
      </c>
      <c r="AP42" s="2">
        <f t="shared" si="17"/>
      </c>
    </row>
    <row r="43" spans="1:42" ht="14.25">
      <c r="A43" s="36">
        <v>34</v>
      </c>
      <c r="B43" s="270"/>
      <c r="C43" s="61"/>
      <c r="D43" s="61"/>
      <c r="E43" s="61"/>
      <c r="F43" s="251"/>
      <c r="G43" s="61"/>
      <c r="H43" s="62"/>
      <c r="I43" s="63"/>
      <c r="J43" s="222"/>
      <c r="K43" s="63"/>
      <c r="L43" s="222"/>
      <c r="M43" s="282"/>
      <c r="N43" s="283"/>
      <c r="O43" s="64"/>
      <c r="P43" s="64"/>
      <c r="U43" s="3"/>
      <c r="W43" s="6">
        <f t="shared" si="20"/>
      </c>
      <c r="X43" s="6">
        <f t="shared" si="21"/>
      </c>
      <c r="Y43" s="6">
        <f t="shared" si="22"/>
      </c>
      <c r="Z43" s="6">
        <f t="shared" si="23"/>
      </c>
      <c r="AA43" s="6">
        <f t="shared" si="24"/>
      </c>
      <c r="AB43" s="11">
        <f>IF(G43="男",data_kyogisha!A35,"")</f>
      </c>
      <c r="AC43" s="6">
        <f t="shared" si="25"/>
      </c>
      <c r="AD43" s="6">
        <f t="shared" si="26"/>
      </c>
      <c r="AE43" s="6">
        <f t="shared" si="27"/>
      </c>
      <c r="AF43" s="6">
        <f t="shared" si="28"/>
      </c>
      <c r="AG43" s="6">
        <f t="shared" si="29"/>
      </c>
      <c r="AH43" s="6">
        <f>IF(G43="女",data_kyogisha!A35,"")</f>
      </c>
      <c r="AI43" s="2">
        <f t="shared" si="11"/>
        <v>0</v>
      </c>
      <c r="AJ43" s="2">
        <f t="shared" si="10"/>
      </c>
      <c r="AK43" s="2">
        <f t="shared" si="12"/>
        <v>0</v>
      </c>
      <c r="AL43" s="2">
        <f t="shared" si="13"/>
      </c>
      <c r="AM43" s="2">
        <f t="shared" si="18"/>
        <v>0</v>
      </c>
      <c r="AN43" s="2">
        <f t="shared" si="19"/>
      </c>
      <c r="AO43" s="2">
        <f t="shared" si="16"/>
        <v>0</v>
      </c>
      <c r="AP43" s="2">
        <f t="shared" si="17"/>
      </c>
    </row>
    <row r="44" spans="1:42" ht="14.25">
      <c r="A44" s="36">
        <v>35</v>
      </c>
      <c r="B44" s="270"/>
      <c r="C44" s="61"/>
      <c r="D44" s="61"/>
      <c r="E44" s="61"/>
      <c r="F44" s="251"/>
      <c r="G44" s="61"/>
      <c r="H44" s="62"/>
      <c r="I44" s="63"/>
      <c r="J44" s="222"/>
      <c r="K44" s="63"/>
      <c r="L44" s="222"/>
      <c r="M44" s="282"/>
      <c r="N44" s="283"/>
      <c r="O44" s="64"/>
      <c r="P44" s="64"/>
      <c r="U44" s="3"/>
      <c r="W44" s="6">
        <f t="shared" si="20"/>
      </c>
      <c r="X44" s="6">
        <f t="shared" si="21"/>
      </c>
      <c r="Y44" s="6">
        <f t="shared" si="22"/>
      </c>
      <c r="Z44" s="6">
        <f t="shared" si="23"/>
      </c>
      <c r="AA44" s="6">
        <f t="shared" si="24"/>
      </c>
      <c r="AB44" s="11">
        <f>IF(G44="男",data_kyogisha!A36,"")</f>
      </c>
      <c r="AC44" s="6">
        <f t="shared" si="25"/>
      </c>
      <c r="AD44" s="6">
        <f t="shared" si="26"/>
      </c>
      <c r="AE44" s="6">
        <f t="shared" si="27"/>
      </c>
      <c r="AF44" s="6">
        <f t="shared" si="28"/>
      </c>
      <c r="AG44" s="6">
        <f t="shared" si="29"/>
      </c>
      <c r="AH44" s="6">
        <f>IF(G44="女",data_kyogisha!A36,"")</f>
      </c>
      <c r="AI44" s="2">
        <f t="shared" si="11"/>
        <v>0</v>
      </c>
      <c r="AJ44" s="2">
        <f t="shared" si="10"/>
      </c>
      <c r="AK44" s="2">
        <f t="shared" si="12"/>
        <v>0</v>
      </c>
      <c r="AL44" s="2">
        <f t="shared" si="13"/>
      </c>
      <c r="AM44" s="2">
        <f t="shared" si="18"/>
        <v>0</v>
      </c>
      <c r="AN44" s="2">
        <f t="shared" si="19"/>
      </c>
      <c r="AO44" s="2">
        <f t="shared" si="16"/>
        <v>0</v>
      </c>
      <c r="AP44" s="2">
        <f t="shared" si="17"/>
      </c>
    </row>
    <row r="45" spans="1:42" ht="14.25">
      <c r="A45" s="36">
        <v>36</v>
      </c>
      <c r="B45" s="270"/>
      <c r="C45" s="61"/>
      <c r="D45" s="61"/>
      <c r="E45" s="61"/>
      <c r="F45" s="251"/>
      <c r="G45" s="61"/>
      <c r="H45" s="62"/>
      <c r="I45" s="63"/>
      <c r="J45" s="222"/>
      <c r="K45" s="63"/>
      <c r="L45" s="222"/>
      <c r="M45" s="282"/>
      <c r="N45" s="283"/>
      <c r="O45" s="64"/>
      <c r="P45" s="64"/>
      <c r="U45" s="3"/>
      <c r="W45" s="6">
        <f t="shared" si="20"/>
      </c>
      <c r="X45" s="6">
        <f t="shared" si="21"/>
      </c>
      <c r="Y45" s="6">
        <f t="shared" si="22"/>
      </c>
      <c r="Z45" s="6">
        <f t="shared" si="23"/>
      </c>
      <c r="AA45" s="6">
        <f t="shared" si="24"/>
      </c>
      <c r="AB45" s="11">
        <f>IF(G45="男",data_kyogisha!A37,"")</f>
      </c>
      <c r="AC45" s="6">
        <f t="shared" si="25"/>
      </c>
      <c r="AD45" s="6">
        <f t="shared" si="26"/>
      </c>
      <c r="AE45" s="6">
        <f t="shared" si="27"/>
      </c>
      <c r="AF45" s="6">
        <f t="shared" si="28"/>
      </c>
      <c r="AG45" s="6">
        <f t="shared" si="29"/>
      </c>
      <c r="AH45" s="6">
        <f>IF(G45="女",data_kyogisha!A37,"")</f>
      </c>
      <c r="AI45" s="2">
        <f t="shared" si="11"/>
        <v>0</v>
      </c>
      <c r="AJ45" s="2">
        <f t="shared" si="10"/>
      </c>
      <c r="AK45" s="2">
        <f t="shared" si="12"/>
        <v>0</v>
      </c>
      <c r="AL45" s="2">
        <f t="shared" si="13"/>
      </c>
      <c r="AM45" s="2">
        <f t="shared" si="18"/>
        <v>0</v>
      </c>
      <c r="AN45" s="2">
        <f t="shared" si="19"/>
      </c>
      <c r="AO45" s="2">
        <f t="shared" si="16"/>
        <v>0</v>
      </c>
      <c r="AP45" s="2">
        <f t="shared" si="17"/>
      </c>
    </row>
    <row r="46" spans="1:42" ht="14.25">
      <c r="A46" s="36">
        <v>37</v>
      </c>
      <c r="B46" s="270"/>
      <c r="C46" s="61"/>
      <c r="D46" s="61"/>
      <c r="E46" s="61"/>
      <c r="F46" s="251"/>
      <c r="G46" s="61"/>
      <c r="H46" s="62"/>
      <c r="I46" s="63"/>
      <c r="J46" s="222"/>
      <c r="K46" s="63"/>
      <c r="L46" s="222"/>
      <c r="M46" s="282"/>
      <c r="N46" s="283"/>
      <c r="O46" s="64"/>
      <c r="P46" s="64"/>
      <c r="U46" s="3"/>
      <c r="W46" s="6">
        <f t="shared" si="20"/>
      </c>
      <c r="X46" s="6">
        <f t="shared" si="21"/>
      </c>
      <c r="Y46" s="6">
        <f t="shared" si="22"/>
      </c>
      <c r="Z46" s="6">
        <f t="shared" si="23"/>
      </c>
      <c r="AA46" s="6">
        <f t="shared" si="24"/>
      </c>
      <c r="AB46" s="11">
        <f>IF(G46="男",data_kyogisha!A38,"")</f>
      </c>
      <c r="AC46" s="6">
        <f t="shared" si="25"/>
      </c>
      <c r="AD46" s="6">
        <f t="shared" si="26"/>
      </c>
      <c r="AE46" s="6">
        <f t="shared" si="27"/>
      </c>
      <c r="AF46" s="6">
        <f t="shared" si="28"/>
      </c>
      <c r="AG46" s="6">
        <f t="shared" si="29"/>
      </c>
      <c r="AH46" s="6">
        <f>IF(G46="女",data_kyogisha!A38,"")</f>
      </c>
      <c r="AI46" s="2">
        <f t="shared" si="11"/>
        <v>0</v>
      </c>
      <c r="AJ46" s="2">
        <f t="shared" si="10"/>
      </c>
      <c r="AK46" s="2">
        <f t="shared" si="12"/>
        <v>0</v>
      </c>
      <c r="AL46" s="2">
        <f t="shared" si="13"/>
      </c>
      <c r="AM46" s="2">
        <f t="shared" si="18"/>
        <v>0</v>
      </c>
      <c r="AN46" s="2">
        <f t="shared" si="19"/>
      </c>
      <c r="AO46" s="2">
        <f t="shared" si="16"/>
        <v>0</v>
      </c>
      <c r="AP46" s="2">
        <f t="shared" si="17"/>
      </c>
    </row>
    <row r="47" spans="1:42" ht="14.25">
      <c r="A47" s="36">
        <v>38</v>
      </c>
      <c r="B47" s="270"/>
      <c r="C47" s="61"/>
      <c r="D47" s="61"/>
      <c r="E47" s="61"/>
      <c r="F47" s="251"/>
      <c r="G47" s="61"/>
      <c r="H47" s="62"/>
      <c r="I47" s="63"/>
      <c r="J47" s="222"/>
      <c r="K47" s="63"/>
      <c r="L47" s="222"/>
      <c r="M47" s="282"/>
      <c r="N47" s="283"/>
      <c r="O47" s="64"/>
      <c r="P47" s="64"/>
      <c r="U47" s="3"/>
      <c r="W47" s="6">
        <f t="shared" si="20"/>
      </c>
      <c r="X47" s="6">
        <f t="shared" si="21"/>
      </c>
      <c r="Y47" s="6">
        <f t="shared" si="22"/>
      </c>
      <c r="Z47" s="6">
        <f t="shared" si="23"/>
      </c>
      <c r="AA47" s="6">
        <f t="shared" si="24"/>
      </c>
      <c r="AB47" s="11">
        <f>IF(G47="男",data_kyogisha!A39,"")</f>
      </c>
      <c r="AC47" s="6">
        <f t="shared" si="25"/>
      </c>
      <c r="AD47" s="6">
        <f t="shared" si="26"/>
      </c>
      <c r="AE47" s="6">
        <f t="shared" si="27"/>
      </c>
      <c r="AF47" s="6">
        <f t="shared" si="28"/>
      </c>
      <c r="AG47" s="6">
        <f t="shared" si="29"/>
      </c>
      <c r="AH47" s="6">
        <f>IF(G47="女",data_kyogisha!A39,"")</f>
      </c>
      <c r="AI47" s="2">
        <f t="shared" si="11"/>
        <v>0</v>
      </c>
      <c r="AJ47" s="2">
        <f t="shared" si="10"/>
      </c>
      <c r="AK47" s="2">
        <f t="shared" si="12"/>
        <v>0</v>
      </c>
      <c r="AL47" s="2">
        <f t="shared" si="13"/>
      </c>
      <c r="AM47" s="2">
        <f t="shared" si="18"/>
        <v>0</v>
      </c>
      <c r="AN47" s="2">
        <f t="shared" si="19"/>
      </c>
      <c r="AO47" s="2">
        <f t="shared" si="16"/>
        <v>0</v>
      </c>
      <c r="AP47" s="2">
        <f t="shared" si="17"/>
      </c>
    </row>
    <row r="48" spans="1:42" ht="14.25">
      <c r="A48" s="36">
        <v>39</v>
      </c>
      <c r="B48" s="270"/>
      <c r="C48" s="61"/>
      <c r="D48" s="61"/>
      <c r="E48" s="61"/>
      <c r="F48" s="251"/>
      <c r="G48" s="61"/>
      <c r="H48" s="62"/>
      <c r="I48" s="63"/>
      <c r="J48" s="222"/>
      <c r="K48" s="63"/>
      <c r="L48" s="222"/>
      <c r="M48" s="282"/>
      <c r="N48" s="283"/>
      <c r="O48" s="64"/>
      <c r="P48" s="64"/>
      <c r="U48" s="3"/>
      <c r="W48" s="6">
        <f t="shared" si="20"/>
      </c>
      <c r="X48" s="6">
        <f t="shared" si="21"/>
      </c>
      <c r="Y48" s="6">
        <f t="shared" si="22"/>
      </c>
      <c r="Z48" s="6">
        <f t="shared" si="23"/>
      </c>
      <c r="AA48" s="6">
        <f t="shared" si="24"/>
      </c>
      <c r="AB48" s="11">
        <f>IF(G48="男",data_kyogisha!A40,"")</f>
      </c>
      <c r="AC48" s="6">
        <f t="shared" si="25"/>
      </c>
      <c r="AD48" s="6">
        <f t="shared" si="26"/>
      </c>
      <c r="AE48" s="6">
        <f t="shared" si="27"/>
      </c>
      <c r="AF48" s="6">
        <f t="shared" si="28"/>
      </c>
      <c r="AG48" s="6">
        <f t="shared" si="29"/>
      </c>
      <c r="AH48" s="6">
        <f>IF(G48="女",data_kyogisha!A40,"")</f>
      </c>
      <c r="AI48" s="2">
        <f t="shared" si="11"/>
        <v>0</v>
      </c>
      <c r="AJ48" s="2">
        <f t="shared" si="10"/>
      </c>
      <c r="AK48" s="2">
        <f t="shared" si="12"/>
        <v>0</v>
      </c>
      <c r="AL48" s="2">
        <f t="shared" si="13"/>
      </c>
      <c r="AM48" s="2">
        <f t="shared" si="18"/>
        <v>0</v>
      </c>
      <c r="AN48" s="2">
        <f t="shared" si="19"/>
      </c>
      <c r="AO48" s="2">
        <f t="shared" si="16"/>
        <v>0</v>
      </c>
      <c r="AP48" s="2">
        <f t="shared" si="17"/>
      </c>
    </row>
    <row r="49" spans="1:42" ht="14.25">
      <c r="A49" s="36">
        <v>40</v>
      </c>
      <c r="B49" s="270"/>
      <c r="C49" s="61"/>
      <c r="D49" s="61"/>
      <c r="E49" s="61"/>
      <c r="F49" s="251"/>
      <c r="G49" s="61"/>
      <c r="H49" s="62"/>
      <c r="I49" s="63"/>
      <c r="J49" s="222"/>
      <c r="K49" s="63"/>
      <c r="L49" s="222"/>
      <c r="M49" s="282"/>
      <c r="N49" s="283"/>
      <c r="O49" s="64"/>
      <c r="P49" s="64"/>
      <c r="U49" s="3"/>
      <c r="W49" s="6">
        <f t="shared" si="20"/>
      </c>
      <c r="X49" s="6">
        <f t="shared" si="21"/>
      </c>
      <c r="Y49" s="6">
        <f t="shared" si="22"/>
      </c>
      <c r="Z49" s="6">
        <f t="shared" si="23"/>
      </c>
      <c r="AA49" s="6">
        <f t="shared" si="24"/>
      </c>
      <c r="AB49" s="11">
        <f>IF(G49="男",data_kyogisha!A41,"")</f>
      </c>
      <c r="AC49" s="6">
        <f t="shared" si="25"/>
      </c>
      <c r="AD49" s="6">
        <f t="shared" si="26"/>
      </c>
      <c r="AE49" s="6">
        <f t="shared" si="27"/>
      </c>
      <c r="AF49" s="6">
        <f t="shared" si="28"/>
      </c>
      <c r="AG49" s="6">
        <f t="shared" si="29"/>
      </c>
      <c r="AH49" s="6">
        <f>IF(G49="女",data_kyogisha!A41,"")</f>
      </c>
      <c r="AI49" s="2">
        <f t="shared" si="11"/>
        <v>0</v>
      </c>
      <c r="AJ49" s="2">
        <f t="shared" si="10"/>
      </c>
      <c r="AK49" s="2">
        <f t="shared" si="12"/>
        <v>0</v>
      </c>
      <c r="AL49" s="2">
        <f t="shared" si="13"/>
      </c>
      <c r="AM49" s="2">
        <f t="shared" si="18"/>
        <v>0</v>
      </c>
      <c r="AN49" s="2">
        <f t="shared" si="19"/>
      </c>
      <c r="AO49" s="2">
        <f t="shared" si="16"/>
        <v>0</v>
      </c>
      <c r="AP49" s="2">
        <f t="shared" si="17"/>
      </c>
    </row>
    <row r="50" spans="1:42" ht="14.25">
      <c r="A50" s="36">
        <v>41</v>
      </c>
      <c r="B50" s="270"/>
      <c r="C50" s="61"/>
      <c r="D50" s="61"/>
      <c r="E50" s="61"/>
      <c r="F50" s="251"/>
      <c r="G50" s="61"/>
      <c r="H50" s="62"/>
      <c r="I50" s="63"/>
      <c r="J50" s="222"/>
      <c r="K50" s="63"/>
      <c r="L50" s="222"/>
      <c r="M50" s="282"/>
      <c r="N50" s="283"/>
      <c r="O50" s="64"/>
      <c r="P50" s="64"/>
      <c r="U50" s="3"/>
      <c r="W50" s="6">
        <f t="shared" si="20"/>
      </c>
      <c r="X50" s="6">
        <f t="shared" si="21"/>
      </c>
      <c r="Y50" s="6">
        <f t="shared" si="22"/>
      </c>
      <c r="Z50" s="6">
        <f t="shared" si="23"/>
      </c>
      <c r="AA50" s="6">
        <f t="shared" si="24"/>
      </c>
      <c r="AB50" s="11">
        <f>IF(G50="男",data_kyogisha!A42,"")</f>
      </c>
      <c r="AC50" s="6">
        <f t="shared" si="25"/>
      </c>
      <c r="AD50" s="6">
        <f t="shared" si="26"/>
      </c>
      <c r="AE50" s="6">
        <f t="shared" si="27"/>
      </c>
      <c r="AF50" s="6">
        <f t="shared" si="28"/>
      </c>
      <c r="AG50" s="6">
        <f t="shared" si="29"/>
      </c>
      <c r="AH50" s="6">
        <f>IF(G50="女",data_kyogisha!A42,"")</f>
      </c>
      <c r="AI50" s="2">
        <f t="shared" si="11"/>
        <v>0</v>
      </c>
      <c r="AJ50" s="2">
        <f t="shared" si="10"/>
      </c>
      <c r="AK50" s="2">
        <f t="shared" si="12"/>
        <v>0</v>
      </c>
      <c r="AL50" s="2">
        <f t="shared" si="13"/>
      </c>
      <c r="AM50" s="2">
        <f t="shared" si="18"/>
        <v>0</v>
      </c>
      <c r="AN50" s="2">
        <f t="shared" si="19"/>
      </c>
      <c r="AO50" s="2">
        <f t="shared" si="16"/>
        <v>0</v>
      </c>
      <c r="AP50" s="2">
        <f t="shared" si="17"/>
      </c>
    </row>
    <row r="51" spans="1:42" ht="14.25">
      <c r="A51" s="36">
        <v>42</v>
      </c>
      <c r="B51" s="270"/>
      <c r="C51" s="61"/>
      <c r="D51" s="61"/>
      <c r="E51" s="61"/>
      <c r="F51" s="251"/>
      <c r="G51" s="61"/>
      <c r="H51" s="62"/>
      <c r="I51" s="63"/>
      <c r="J51" s="222"/>
      <c r="K51" s="63"/>
      <c r="L51" s="222"/>
      <c r="M51" s="282"/>
      <c r="N51" s="283"/>
      <c r="O51" s="64"/>
      <c r="P51" s="64"/>
      <c r="W51" s="6">
        <f t="shared" si="20"/>
      </c>
      <c r="X51" s="6">
        <f t="shared" si="21"/>
      </c>
      <c r="Y51" s="6">
        <f t="shared" si="22"/>
      </c>
      <c r="Z51" s="6">
        <f t="shared" si="23"/>
      </c>
      <c r="AA51" s="6">
        <f t="shared" si="24"/>
      </c>
      <c r="AB51" s="11">
        <f>IF(G51="男",data_kyogisha!A43,"")</f>
      </c>
      <c r="AC51" s="6">
        <f t="shared" si="25"/>
      </c>
      <c r="AD51" s="6">
        <f t="shared" si="26"/>
      </c>
      <c r="AE51" s="6">
        <f t="shared" si="27"/>
      </c>
      <c r="AF51" s="6">
        <f t="shared" si="28"/>
      </c>
      <c r="AG51" s="6">
        <f t="shared" si="29"/>
      </c>
      <c r="AH51" s="6">
        <f>IF(G51="女",data_kyogisha!A43,"")</f>
      </c>
      <c r="AI51" s="2">
        <f t="shared" si="11"/>
        <v>0</v>
      </c>
      <c r="AJ51" s="2">
        <f t="shared" si="10"/>
      </c>
      <c r="AK51" s="2">
        <f t="shared" si="12"/>
        <v>0</v>
      </c>
      <c r="AL51" s="2">
        <f t="shared" si="13"/>
      </c>
      <c r="AM51" s="2">
        <f t="shared" si="18"/>
        <v>0</v>
      </c>
      <c r="AN51" s="2">
        <f t="shared" si="19"/>
      </c>
      <c r="AO51" s="2">
        <f t="shared" si="16"/>
        <v>0</v>
      </c>
      <c r="AP51" s="2">
        <f t="shared" si="17"/>
      </c>
    </row>
    <row r="52" spans="1:42" ht="14.25">
      <c r="A52" s="36">
        <v>43</v>
      </c>
      <c r="B52" s="270"/>
      <c r="C52" s="61"/>
      <c r="D52" s="61"/>
      <c r="E52" s="61"/>
      <c r="F52" s="251"/>
      <c r="G52" s="61"/>
      <c r="H52" s="62"/>
      <c r="I52" s="63"/>
      <c r="J52" s="222"/>
      <c r="K52" s="63"/>
      <c r="L52" s="222"/>
      <c r="M52" s="282"/>
      <c r="N52" s="283"/>
      <c r="O52" s="64"/>
      <c r="P52" s="64"/>
      <c r="W52" s="6">
        <f t="shared" si="20"/>
      </c>
      <c r="X52" s="6">
        <f t="shared" si="21"/>
      </c>
      <c r="Y52" s="6">
        <f t="shared" si="22"/>
      </c>
      <c r="Z52" s="6">
        <f t="shared" si="23"/>
      </c>
      <c r="AA52" s="6">
        <f t="shared" si="24"/>
      </c>
      <c r="AB52" s="11">
        <f>IF(G52="男",data_kyogisha!A44,"")</f>
      </c>
      <c r="AC52" s="6">
        <f t="shared" si="25"/>
      </c>
      <c r="AD52" s="6">
        <f t="shared" si="26"/>
      </c>
      <c r="AE52" s="6">
        <f t="shared" si="27"/>
      </c>
      <c r="AF52" s="6">
        <f t="shared" si="28"/>
      </c>
      <c r="AG52" s="6">
        <f t="shared" si="29"/>
      </c>
      <c r="AH52" s="6">
        <f>IF(G52="女",data_kyogisha!A44,"")</f>
      </c>
      <c r="AI52" s="2">
        <f t="shared" si="11"/>
        <v>0</v>
      </c>
      <c r="AJ52" s="2">
        <f t="shared" si="10"/>
      </c>
      <c r="AK52" s="2">
        <f t="shared" si="12"/>
        <v>0</v>
      </c>
      <c r="AL52" s="2">
        <f t="shared" si="13"/>
      </c>
      <c r="AM52" s="2">
        <f t="shared" si="18"/>
        <v>0</v>
      </c>
      <c r="AN52" s="2">
        <f t="shared" si="19"/>
      </c>
      <c r="AO52" s="2">
        <f t="shared" si="16"/>
        <v>0</v>
      </c>
      <c r="AP52" s="2">
        <f t="shared" si="17"/>
      </c>
    </row>
    <row r="53" spans="1:42" ht="14.25">
      <c r="A53" s="36">
        <v>44</v>
      </c>
      <c r="B53" s="270"/>
      <c r="C53" s="61"/>
      <c r="D53" s="61"/>
      <c r="E53" s="61"/>
      <c r="F53" s="251"/>
      <c r="G53" s="61"/>
      <c r="H53" s="62"/>
      <c r="I53" s="63"/>
      <c r="J53" s="222"/>
      <c r="K53" s="63"/>
      <c r="L53" s="222"/>
      <c r="M53" s="282"/>
      <c r="N53" s="283"/>
      <c r="O53" s="64"/>
      <c r="P53" s="64"/>
      <c r="W53" s="6">
        <f t="shared" si="20"/>
      </c>
      <c r="X53" s="6">
        <f t="shared" si="21"/>
      </c>
      <c r="Y53" s="6">
        <f t="shared" si="22"/>
      </c>
      <c r="Z53" s="6">
        <f t="shared" si="23"/>
      </c>
      <c r="AA53" s="6">
        <f t="shared" si="24"/>
      </c>
      <c r="AB53" s="11">
        <f>IF(G53="男",data_kyogisha!A45,"")</f>
      </c>
      <c r="AC53" s="6">
        <f t="shared" si="25"/>
      </c>
      <c r="AD53" s="6">
        <f t="shared" si="26"/>
      </c>
      <c r="AE53" s="6">
        <f t="shared" si="27"/>
      </c>
      <c r="AF53" s="6">
        <f t="shared" si="28"/>
      </c>
      <c r="AG53" s="6">
        <f t="shared" si="29"/>
      </c>
      <c r="AH53" s="6">
        <f>IF(G53="女",data_kyogisha!A45,"")</f>
      </c>
      <c r="AI53" s="2">
        <f t="shared" si="11"/>
        <v>0</v>
      </c>
      <c r="AJ53" s="2">
        <f t="shared" si="10"/>
      </c>
      <c r="AK53" s="2">
        <f t="shared" si="12"/>
        <v>0</v>
      </c>
      <c r="AL53" s="2">
        <f t="shared" si="13"/>
      </c>
      <c r="AM53" s="2">
        <f t="shared" si="18"/>
        <v>0</v>
      </c>
      <c r="AN53" s="2">
        <f t="shared" si="19"/>
      </c>
      <c r="AO53" s="2">
        <f t="shared" si="16"/>
        <v>0</v>
      </c>
      <c r="AP53" s="2">
        <f t="shared" si="17"/>
      </c>
    </row>
    <row r="54" spans="1:42" ht="14.25">
      <c r="A54" s="36">
        <v>45</v>
      </c>
      <c r="B54" s="270"/>
      <c r="C54" s="61"/>
      <c r="D54" s="61"/>
      <c r="E54" s="61"/>
      <c r="F54" s="251"/>
      <c r="G54" s="61"/>
      <c r="H54" s="62"/>
      <c r="I54" s="63"/>
      <c r="J54" s="222"/>
      <c r="K54" s="63"/>
      <c r="L54" s="222"/>
      <c r="M54" s="282"/>
      <c r="N54" s="283"/>
      <c r="O54" s="64"/>
      <c r="P54" s="64"/>
      <c r="W54" s="6">
        <f t="shared" si="20"/>
      </c>
      <c r="X54" s="6">
        <f t="shared" si="21"/>
      </c>
      <c r="Y54" s="6">
        <f t="shared" si="22"/>
      </c>
      <c r="Z54" s="6">
        <f t="shared" si="23"/>
      </c>
      <c r="AA54" s="6">
        <f t="shared" si="24"/>
      </c>
      <c r="AB54" s="11">
        <f>IF(G54="男",data_kyogisha!A46,"")</f>
      </c>
      <c r="AC54" s="6">
        <f t="shared" si="25"/>
      </c>
      <c r="AD54" s="6">
        <f t="shared" si="26"/>
      </c>
      <c r="AE54" s="6">
        <f t="shared" si="27"/>
      </c>
      <c r="AF54" s="6">
        <f t="shared" si="28"/>
      </c>
      <c r="AG54" s="6">
        <f t="shared" si="29"/>
      </c>
      <c r="AH54" s="6">
        <f>IF(G54="女",data_kyogisha!A46,"")</f>
      </c>
      <c r="AI54" s="2">
        <f t="shared" si="11"/>
        <v>0</v>
      </c>
      <c r="AJ54" s="2">
        <f t="shared" si="10"/>
      </c>
      <c r="AK54" s="2">
        <f t="shared" si="12"/>
        <v>0</v>
      </c>
      <c r="AL54" s="2">
        <f t="shared" si="13"/>
      </c>
      <c r="AM54" s="2">
        <f t="shared" si="18"/>
        <v>0</v>
      </c>
      <c r="AN54" s="2">
        <f t="shared" si="19"/>
      </c>
      <c r="AO54" s="2">
        <f t="shared" si="16"/>
        <v>0</v>
      </c>
      <c r="AP54" s="2">
        <f t="shared" si="17"/>
      </c>
    </row>
    <row r="55" spans="1:42" ht="14.25">
      <c r="A55" s="36">
        <v>46</v>
      </c>
      <c r="B55" s="270"/>
      <c r="C55" s="61"/>
      <c r="D55" s="61"/>
      <c r="E55" s="61"/>
      <c r="F55" s="251"/>
      <c r="G55" s="61"/>
      <c r="H55" s="62"/>
      <c r="I55" s="63"/>
      <c r="J55" s="222"/>
      <c r="K55" s="63"/>
      <c r="L55" s="222"/>
      <c r="M55" s="282"/>
      <c r="N55" s="283"/>
      <c r="O55" s="64"/>
      <c r="P55" s="64"/>
      <c r="W55" s="6">
        <f t="shared" si="20"/>
      </c>
      <c r="X55" s="6">
        <f t="shared" si="21"/>
      </c>
      <c r="Y55" s="6">
        <f t="shared" si="22"/>
      </c>
      <c r="Z55" s="6">
        <f t="shared" si="23"/>
      </c>
      <c r="AA55" s="6">
        <f t="shared" si="24"/>
      </c>
      <c r="AB55" s="11">
        <f>IF(G55="男",data_kyogisha!A47,"")</f>
      </c>
      <c r="AC55" s="6">
        <f t="shared" si="25"/>
      </c>
      <c r="AD55" s="6">
        <f t="shared" si="26"/>
      </c>
      <c r="AE55" s="6">
        <f t="shared" si="27"/>
      </c>
      <c r="AF55" s="6">
        <f t="shared" si="28"/>
      </c>
      <c r="AG55" s="6">
        <f t="shared" si="29"/>
      </c>
      <c r="AH55" s="6">
        <f>IF(G55="女",data_kyogisha!A47,"")</f>
      </c>
      <c r="AI55" s="2">
        <f t="shared" si="11"/>
        <v>0</v>
      </c>
      <c r="AJ55" s="2">
        <f t="shared" si="10"/>
      </c>
      <c r="AK55" s="2">
        <f t="shared" si="12"/>
        <v>0</v>
      </c>
      <c r="AL55" s="2">
        <f t="shared" si="13"/>
      </c>
      <c r="AM55" s="2">
        <f t="shared" si="18"/>
        <v>0</v>
      </c>
      <c r="AN55" s="2">
        <f t="shared" si="19"/>
      </c>
      <c r="AO55" s="2">
        <f t="shared" si="16"/>
        <v>0</v>
      </c>
      <c r="AP55" s="2">
        <f t="shared" si="17"/>
      </c>
    </row>
    <row r="56" spans="1:42" ht="14.25">
      <c r="A56" s="36">
        <v>47</v>
      </c>
      <c r="B56" s="270"/>
      <c r="C56" s="61"/>
      <c r="D56" s="61"/>
      <c r="E56" s="61"/>
      <c r="F56" s="251"/>
      <c r="G56" s="61"/>
      <c r="H56" s="62"/>
      <c r="I56" s="63"/>
      <c r="J56" s="222"/>
      <c r="K56" s="63"/>
      <c r="L56" s="222"/>
      <c r="M56" s="282"/>
      <c r="N56" s="283"/>
      <c r="O56" s="64"/>
      <c r="P56" s="64"/>
      <c r="W56" s="6">
        <f t="shared" si="20"/>
      </c>
      <c r="X56" s="6">
        <f t="shared" si="21"/>
      </c>
      <c r="Y56" s="6">
        <f t="shared" si="22"/>
      </c>
      <c r="Z56" s="6">
        <f t="shared" si="23"/>
      </c>
      <c r="AA56" s="6">
        <f t="shared" si="24"/>
      </c>
      <c r="AB56" s="11">
        <f>IF(G56="男",data_kyogisha!A48,"")</f>
      </c>
      <c r="AC56" s="6">
        <f t="shared" si="25"/>
      </c>
      <c r="AD56" s="6">
        <f t="shared" si="26"/>
      </c>
      <c r="AE56" s="6">
        <f t="shared" si="27"/>
      </c>
      <c r="AF56" s="6">
        <f t="shared" si="28"/>
      </c>
      <c r="AG56" s="6">
        <f t="shared" si="29"/>
      </c>
      <c r="AH56" s="6">
        <f>IF(G56="女",data_kyogisha!A48,"")</f>
      </c>
      <c r="AI56" s="2">
        <f t="shared" si="11"/>
        <v>0</v>
      </c>
      <c r="AJ56" s="2">
        <f t="shared" si="10"/>
      </c>
      <c r="AK56" s="2">
        <f t="shared" si="12"/>
        <v>0</v>
      </c>
      <c r="AL56" s="2">
        <f t="shared" si="13"/>
      </c>
      <c r="AM56" s="2">
        <f t="shared" si="18"/>
        <v>0</v>
      </c>
      <c r="AN56" s="2">
        <f t="shared" si="19"/>
      </c>
      <c r="AO56" s="2">
        <f t="shared" si="16"/>
        <v>0</v>
      </c>
      <c r="AP56" s="2">
        <f t="shared" si="17"/>
      </c>
    </row>
    <row r="57" spans="1:42" ht="14.25">
      <c r="A57" s="36">
        <v>48</v>
      </c>
      <c r="B57" s="270"/>
      <c r="C57" s="61"/>
      <c r="D57" s="61"/>
      <c r="E57" s="61"/>
      <c r="F57" s="251"/>
      <c r="G57" s="61"/>
      <c r="H57" s="62"/>
      <c r="I57" s="63"/>
      <c r="J57" s="222"/>
      <c r="K57" s="63"/>
      <c r="L57" s="222"/>
      <c r="M57" s="282"/>
      <c r="N57" s="283"/>
      <c r="O57" s="64"/>
      <c r="P57" s="64"/>
      <c r="W57" s="6">
        <f t="shared" si="20"/>
      </c>
      <c r="X57" s="6">
        <f t="shared" si="21"/>
      </c>
      <c r="Y57" s="6">
        <f t="shared" si="22"/>
      </c>
      <c r="Z57" s="6">
        <f t="shared" si="23"/>
      </c>
      <c r="AA57" s="6">
        <f t="shared" si="24"/>
      </c>
      <c r="AB57" s="11">
        <f>IF(G57="男",data_kyogisha!A49,"")</f>
      </c>
      <c r="AC57" s="6">
        <f t="shared" si="25"/>
      </c>
      <c r="AD57" s="6">
        <f t="shared" si="26"/>
      </c>
      <c r="AE57" s="6">
        <f t="shared" si="27"/>
      </c>
      <c r="AF57" s="6">
        <f t="shared" si="28"/>
      </c>
      <c r="AG57" s="6">
        <f t="shared" si="29"/>
      </c>
      <c r="AH57" s="6">
        <f>IF(G57="女",data_kyogisha!A49,"")</f>
      </c>
      <c r="AI57" s="2">
        <f t="shared" si="11"/>
        <v>0</v>
      </c>
      <c r="AJ57" s="2">
        <f t="shared" si="10"/>
      </c>
      <c r="AK57" s="2">
        <f t="shared" si="12"/>
        <v>0</v>
      </c>
      <c r="AL57" s="2">
        <f t="shared" si="13"/>
      </c>
      <c r="AM57" s="2">
        <f t="shared" si="18"/>
        <v>0</v>
      </c>
      <c r="AN57" s="2">
        <f t="shared" si="19"/>
      </c>
      <c r="AO57" s="2">
        <f t="shared" si="16"/>
        <v>0</v>
      </c>
      <c r="AP57" s="2">
        <f t="shared" si="17"/>
      </c>
    </row>
    <row r="58" spans="1:42" ht="14.25">
      <c r="A58" s="36">
        <v>49</v>
      </c>
      <c r="B58" s="270"/>
      <c r="C58" s="61"/>
      <c r="D58" s="61"/>
      <c r="E58" s="61"/>
      <c r="F58" s="251"/>
      <c r="G58" s="61"/>
      <c r="H58" s="62"/>
      <c r="I58" s="63"/>
      <c r="J58" s="222"/>
      <c r="K58" s="63"/>
      <c r="L58" s="222"/>
      <c r="M58" s="282"/>
      <c r="N58" s="283"/>
      <c r="O58" s="64"/>
      <c r="P58" s="64"/>
      <c r="W58" s="6">
        <f t="shared" si="20"/>
      </c>
      <c r="X58" s="6">
        <f t="shared" si="21"/>
      </c>
      <c r="Y58" s="6">
        <f t="shared" si="22"/>
      </c>
      <c r="Z58" s="6">
        <f t="shared" si="23"/>
      </c>
      <c r="AA58" s="6">
        <f t="shared" si="24"/>
      </c>
      <c r="AB58" s="11">
        <f>IF(G58="男",data_kyogisha!A50,"")</f>
      </c>
      <c r="AC58" s="6">
        <f t="shared" si="25"/>
      </c>
      <c r="AD58" s="6">
        <f t="shared" si="26"/>
      </c>
      <c r="AE58" s="6">
        <f t="shared" si="27"/>
      </c>
      <c r="AF58" s="6">
        <f t="shared" si="28"/>
      </c>
      <c r="AG58" s="6">
        <f t="shared" si="29"/>
      </c>
      <c r="AH58" s="6">
        <f>IF(G58="女",data_kyogisha!A50,"")</f>
      </c>
      <c r="AI58" s="2">
        <f t="shared" si="11"/>
        <v>0</v>
      </c>
      <c r="AJ58" s="2">
        <f t="shared" si="10"/>
      </c>
      <c r="AK58" s="2">
        <f t="shared" si="12"/>
        <v>0</v>
      </c>
      <c r="AL58" s="2">
        <f t="shared" si="13"/>
      </c>
      <c r="AM58" s="2">
        <f t="shared" si="18"/>
        <v>0</v>
      </c>
      <c r="AN58" s="2">
        <f t="shared" si="19"/>
      </c>
      <c r="AO58" s="2">
        <f t="shared" si="16"/>
        <v>0</v>
      </c>
      <c r="AP58" s="2">
        <f t="shared" si="17"/>
      </c>
    </row>
    <row r="59" spans="1:42" ht="14.25">
      <c r="A59" s="36">
        <v>50</v>
      </c>
      <c r="B59" s="270"/>
      <c r="C59" s="61"/>
      <c r="D59" s="61"/>
      <c r="E59" s="61"/>
      <c r="F59" s="251"/>
      <c r="G59" s="61"/>
      <c r="H59" s="62"/>
      <c r="I59" s="63"/>
      <c r="J59" s="222"/>
      <c r="K59" s="63"/>
      <c r="L59" s="222"/>
      <c r="M59" s="282"/>
      <c r="N59" s="283"/>
      <c r="O59" s="64"/>
      <c r="P59" s="64"/>
      <c r="W59" s="6">
        <f t="shared" si="20"/>
      </c>
      <c r="X59" s="6">
        <f t="shared" si="21"/>
      </c>
      <c r="Y59" s="6">
        <f t="shared" si="22"/>
      </c>
      <c r="Z59" s="6">
        <f t="shared" si="23"/>
      </c>
      <c r="AA59" s="6">
        <f t="shared" si="24"/>
      </c>
      <c r="AB59" s="11">
        <f>IF(G59="男",data_kyogisha!A51,"")</f>
      </c>
      <c r="AC59" s="6">
        <f t="shared" si="25"/>
      </c>
      <c r="AD59" s="6">
        <f t="shared" si="26"/>
      </c>
      <c r="AE59" s="6">
        <f t="shared" si="27"/>
      </c>
      <c r="AF59" s="6">
        <f t="shared" si="28"/>
      </c>
      <c r="AG59" s="6">
        <f t="shared" si="29"/>
      </c>
      <c r="AH59" s="6">
        <f>IF(G59="女",data_kyogisha!A51,"")</f>
      </c>
      <c r="AI59" s="2">
        <f t="shared" si="11"/>
        <v>0</v>
      </c>
      <c r="AJ59" s="2">
        <f t="shared" si="10"/>
      </c>
      <c r="AK59" s="2">
        <f t="shared" si="12"/>
        <v>0</v>
      </c>
      <c r="AL59" s="2">
        <f t="shared" si="13"/>
      </c>
      <c r="AM59" s="2">
        <f t="shared" si="18"/>
        <v>0</v>
      </c>
      <c r="AN59" s="2">
        <f t="shared" si="19"/>
      </c>
      <c r="AO59" s="2">
        <f t="shared" si="16"/>
        <v>0</v>
      </c>
      <c r="AP59" s="2">
        <f t="shared" si="17"/>
      </c>
    </row>
    <row r="60" spans="1:42" ht="14.25">
      <c r="A60" s="36">
        <v>51</v>
      </c>
      <c r="B60" s="270"/>
      <c r="C60" s="61"/>
      <c r="D60" s="61"/>
      <c r="E60" s="61"/>
      <c r="F60" s="251"/>
      <c r="G60" s="61"/>
      <c r="H60" s="62"/>
      <c r="I60" s="63"/>
      <c r="J60" s="222"/>
      <c r="K60" s="63"/>
      <c r="L60" s="222"/>
      <c r="M60" s="282"/>
      <c r="N60" s="283"/>
      <c r="O60" s="64"/>
      <c r="P60" s="64"/>
      <c r="W60" s="6">
        <f t="shared" si="20"/>
      </c>
      <c r="X60" s="6">
        <f t="shared" si="21"/>
      </c>
      <c r="Y60" s="6">
        <f t="shared" si="22"/>
      </c>
      <c r="Z60" s="6">
        <f t="shared" si="23"/>
      </c>
      <c r="AA60" s="6">
        <f t="shared" si="24"/>
      </c>
      <c r="AB60" s="11">
        <f>IF(G60="男",data_kyogisha!A52,"")</f>
      </c>
      <c r="AC60" s="6">
        <f t="shared" si="25"/>
      </c>
      <c r="AD60" s="6">
        <f t="shared" si="26"/>
      </c>
      <c r="AE60" s="6">
        <f t="shared" si="27"/>
      </c>
      <c r="AF60" s="6">
        <f t="shared" si="28"/>
      </c>
      <c r="AG60" s="6">
        <f t="shared" si="29"/>
      </c>
      <c r="AH60" s="6">
        <f>IF(G60="女",data_kyogisha!A52,"")</f>
      </c>
      <c r="AI60" s="2">
        <f t="shared" si="11"/>
        <v>0</v>
      </c>
      <c r="AJ60" s="2">
        <f t="shared" si="10"/>
      </c>
      <c r="AK60" s="2">
        <f t="shared" si="12"/>
        <v>0</v>
      </c>
      <c r="AL60" s="2">
        <f t="shared" si="13"/>
      </c>
      <c r="AM60" s="2">
        <f t="shared" si="18"/>
        <v>0</v>
      </c>
      <c r="AN60" s="2">
        <f t="shared" si="19"/>
      </c>
      <c r="AO60" s="2">
        <f t="shared" si="16"/>
        <v>0</v>
      </c>
      <c r="AP60" s="2">
        <f t="shared" si="17"/>
      </c>
    </row>
    <row r="61" spans="1:42" ht="14.25">
      <c r="A61" s="36">
        <v>52</v>
      </c>
      <c r="B61" s="270"/>
      <c r="C61" s="61"/>
      <c r="D61" s="61"/>
      <c r="E61" s="61"/>
      <c r="F61" s="251"/>
      <c r="G61" s="61"/>
      <c r="H61" s="62"/>
      <c r="I61" s="63"/>
      <c r="J61" s="222"/>
      <c r="K61" s="63"/>
      <c r="L61" s="222"/>
      <c r="M61" s="282"/>
      <c r="N61" s="283"/>
      <c r="O61" s="64"/>
      <c r="P61" s="64"/>
      <c r="W61" s="6">
        <f t="shared" si="20"/>
      </c>
      <c r="X61" s="6">
        <f t="shared" si="21"/>
      </c>
      <c r="Y61" s="6">
        <f t="shared" si="22"/>
      </c>
      <c r="Z61" s="6">
        <f t="shared" si="23"/>
      </c>
      <c r="AA61" s="6">
        <f t="shared" si="24"/>
      </c>
      <c r="AB61" s="11">
        <f>IF(G61="男",data_kyogisha!A53,"")</f>
      </c>
      <c r="AC61" s="6">
        <f t="shared" si="25"/>
      </c>
      <c r="AD61" s="6">
        <f t="shared" si="26"/>
      </c>
      <c r="AE61" s="6">
        <f t="shared" si="27"/>
      </c>
      <c r="AF61" s="6">
        <f t="shared" si="28"/>
      </c>
      <c r="AG61" s="6">
        <f t="shared" si="29"/>
      </c>
      <c r="AH61" s="6">
        <f>IF(G61="女",data_kyogisha!A53,"")</f>
      </c>
      <c r="AI61" s="2">
        <f t="shared" si="11"/>
        <v>0</v>
      </c>
      <c r="AJ61" s="2">
        <f t="shared" si="10"/>
      </c>
      <c r="AK61" s="2">
        <f t="shared" si="12"/>
        <v>0</v>
      </c>
      <c r="AL61" s="2">
        <f t="shared" si="13"/>
      </c>
      <c r="AM61" s="2">
        <f t="shared" si="18"/>
        <v>0</v>
      </c>
      <c r="AN61" s="2">
        <f t="shared" si="19"/>
      </c>
      <c r="AO61" s="2">
        <f t="shared" si="16"/>
        <v>0</v>
      </c>
      <c r="AP61" s="2">
        <f t="shared" si="17"/>
      </c>
    </row>
    <row r="62" spans="1:42" ht="14.25">
      <c r="A62" s="36">
        <v>53</v>
      </c>
      <c r="B62" s="270"/>
      <c r="C62" s="61"/>
      <c r="D62" s="61"/>
      <c r="E62" s="61"/>
      <c r="F62" s="251"/>
      <c r="G62" s="61"/>
      <c r="H62" s="62"/>
      <c r="I62" s="63"/>
      <c r="J62" s="222"/>
      <c r="K62" s="63"/>
      <c r="L62" s="222"/>
      <c r="M62" s="282"/>
      <c r="N62" s="283"/>
      <c r="O62" s="64"/>
      <c r="P62" s="64"/>
      <c r="W62" s="6">
        <f t="shared" si="20"/>
      </c>
      <c r="X62" s="6">
        <f t="shared" si="21"/>
      </c>
      <c r="Y62" s="6">
        <f t="shared" si="22"/>
      </c>
      <c r="Z62" s="6">
        <f t="shared" si="23"/>
      </c>
      <c r="AA62" s="6">
        <f t="shared" si="24"/>
      </c>
      <c r="AB62" s="11">
        <f>IF(G62="男",data_kyogisha!A54,"")</f>
      </c>
      <c r="AC62" s="6">
        <f t="shared" si="25"/>
      </c>
      <c r="AD62" s="6">
        <f t="shared" si="26"/>
      </c>
      <c r="AE62" s="6">
        <f t="shared" si="27"/>
      </c>
      <c r="AF62" s="6">
        <f t="shared" si="28"/>
      </c>
      <c r="AG62" s="6">
        <f t="shared" si="29"/>
      </c>
      <c r="AH62" s="6">
        <f>IF(G62="女",data_kyogisha!A54,"")</f>
      </c>
      <c r="AI62" s="2">
        <f t="shared" si="11"/>
        <v>0</v>
      </c>
      <c r="AJ62" s="2">
        <f t="shared" si="10"/>
      </c>
      <c r="AK62" s="2">
        <f t="shared" si="12"/>
        <v>0</v>
      </c>
      <c r="AL62" s="2">
        <f t="shared" si="13"/>
      </c>
      <c r="AM62" s="2">
        <f t="shared" si="18"/>
        <v>0</v>
      </c>
      <c r="AN62" s="2">
        <f t="shared" si="19"/>
      </c>
      <c r="AO62" s="2">
        <f t="shared" si="16"/>
        <v>0</v>
      </c>
      <c r="AP62" s="2">
        <f t="shared" si="17"/>
      </c>
    </row>
    <row r="63" spans="1:42" ht="14.25">
      <c r="A63" s="36">
        <v>54</v>
      </c>
      <c r="B63" s="270"/>
      <c r="C63" s="61"/>
      <c r="D63" s="61"/>
      <c r="E63" s="61"/>
      <c r="F63" s="251"/>
      <c r="G63" s="61"/>
      <c r="H63" s="62"/>
      <c r="I63" s="63"/>
      <c r="J63" s="222"/>
      <c r="K63" s="63"/>
      <c r="L63" s="222"/>
      <c r="M63" s="282"/>
      <c r="N63" s="283"/>
      <c r="O63" s="64"/>
      <c r="P63" s="64"/>
      <c r="W63" s="6">
        <f t="shared" si="20"/>
      </c>
      <c r="X63" s="6">
        <f t="shared" si="21"/>
      </c>
      <c r="Y63" s="6">
        <f t="shared" si="22"/>
      </c>
      <c r="Z63" s="6">
        <f t="shared" si="23"/>
      </c>
      <c r="AA63" s="6">
        <f t="shared" si="24"/>
      </c>
      <c r="AB63" s="11">
        <f>IF(G63="男",data_kyogisha!A55,"")</f>
      </c>
      <c r="AC63" s="6">
        <f t="shared" si="25"/>
      </c>
      <c r="AD63" s="6">
        <f t="shared" si="26"/>
      </c>
      <c r="AE63" s="6">
        <f t="shared" si="27"/>
      </c>
      <c r="AF63" s="6">
        <f t="shared" si="28"/>
      </c>
      <c r="AG63" s="6">
        <f t="shared" si="29"/>
      </c>
      <c r="AH63" s="6">
        <f>IF(G63="女",data_kyogisha!A55,"")</f>
      </c>
      <c r="AI63" s="2">
        <f t="shared" si="11"/>
        <v>0</v>
      </c>
      <c r="AJ63" s="2">
        <f t="shared" si="10"/>
      </c>
      <c r="AK63" s="2">
        <f t="shared" si="12"/>
        <v>0</v>
      </c>
      <c r="AL63" s="2">
        <f t="shared" si="13"/>
      </c>
      <c r="AM63" s="2">
        <f t="shared" si="18"/>
        <v>0</v>
      </c>
      <c r="AN63" s="2">
        <f t="shared" si="19"/>
      </c>
      <c r="AO63" s="2">
        <f t="shared" si="16"/>
        <v>0</v>
      </c>
      <c r="AP63" s="2">
        <f t="shared" si="17"/>
      </c>
    </row>
    <row r="64" spans="1:42" ht="14.25">
      <c r="A64" s="36">
        <v>55</v>
      </c>
      <c r="B64" s="270"/>
      <c r="C64" s="61"/>
      <c r="D64" s="61"/>
      <c r="E64" s="61"/>
      <c r="F64" s="251"/>
      <c r="G64" s="61"/>
      <c r="H64" s="62"/>
      <c r="I64" s="63"/>
      <c r="J64" s="222"/>
      <c r="K64" s="63"/>
      <c r="L64" s="222"/>
      <c r="M64" s="282"/>
      <c r="N64" s="283"/>
      <c r="O64" s="64"/>
      <c r="P64" s="64"/>
      <c r="W64" s="6">
        <f t="shared" si="20"/>
      </c>
      <c r="X64" s="6">
        <f t="shared" si="21"/>
      </c>
      <c r="Y64" s="6">
        <f t="shared" si="22"/>
      </c>
      <c r="Z64" s="6">
        <f t="shared" si="23"/>
      </c>
      <c r="AA64" s="6">
        <f t="shared" si="24"/>
      </c>
      <c r="AB64" s="11">
        <f>IF(G64="男",data_kyogisha!A56,"")</f>
      </c>
      <c r="AC64" s="6">
        <f t="shared" si="25"/>
      </c>
      <c r="AD64" s="6">
        <f t="shared" si="26"/>
      </c>
      <c r="AE64" s="6">
        <f t="shared" si="27"/>
      </c>
      <c r="AF64" s="6">
        <f t="shared" si="28"/>
      </c>
      <c r="AG64" s="6">
        <f t="shared" si="29"/>
      </c>
      <c r="AH64" s="6">
        <f>IF(G64="女",data_kyogisha!A56,"")</f>
      </c>
      <c r="AI64" s="2">
        <f t="shared" si="11"/>
        <v>0</v>
      </c>
      <c r="AJ64" s="2">
        <f t="shared" si="10"/>
      </c>
      <c r="AK64" s="2">
        <f t="shared" si="12"/>
        <v>0</v>
      </c>
      <c r="AL64" s="2">
        <f t="shared" si="13"/>
      </c>
      <c r="AM64" s="2">
        <f t="shared" si="18"/>
        <v>0</v>
      </c>
      <c r="AN64" s="2">
        <f t="shared" si="19"/>
      </c>
      <c r="AO64" s="2">
        <f t="shared" si="16"/>
        <v>0</v>
      </c>
      <c r="AP64" s="2">
        <f t="shared" si="17"/>
      </c>
    </row>
    <row r="65" spans="1:42" ht="14.25">
      <c r="A65" s="36">
        <v>56</v>
      </c>
      <c r="B65" s="270"/>
      <c r="C65" s="61"/>
      <c r="D65" s="61"/>
      <c r="E65" s="61"/>
      <c r="F65" s="251"/>
      <c r="G65" s="61"/>
      <c r="H65" s="62"/>
      <c r="I65" s="63"/>
      <c r="J65" s="222"/>
      <c r="K65" s="63"/>
      <c r="L65" s="222"/>
      <c r="M65" s="282"/>
      <c r="N65" s="283"/>
      <c r="O65" s="64"/>
      <c r="P65" s="64"/>
      <c r="W65" s="6">
        <f t="shared" si="20"/>
      </c>
      <c r="X65" s="6">
        <f t="shared" si="21"/>
      </c>
      <c r="Y65" s="6">
        <f t="shared" si="22"/>
      </c>
      <c r="Z65" s="6">
        <f t="shared" si="23"/>
      </c>
      <c r="AA65" s="6">
        <f t="shared" si="24"/>
      </c>
      <c r="AB65" s="11">
        <f>IF(G65="男",data_kyogisha!A57,"")</f>
      </c>
      <c r="AC65" s="6">
        <f t="shared" si="25"/>
      </c>
      <c r="AD65" s="6">
        <f t="shared" si="26"/>
      </c>
      <c r="AE65" s="6">
        <f t="shared" si="27"/>
      </c>
      <c r="AF65" s="6">
        <f t="shared" si="28"/>
      </c>
      <c r="AG65" s="6">
        <f t="shared" si="29"/>
      </c>
      <c r="AH65" s="6">
        <f>IF(G65="女",data_kyogisha!A57,"")</f>
      </c>
      <c r="AI65" s="2">
        <f t="shared" si="11"/>
        <v>0</v>
      </c>
      <c r="AJ65" s="2">
        <f t="shared" si="10"/>
      </c>
      <c r="AK65" s="2">
        <f t="shared" si="12"/>
        <v>0</v>
      </c>
      <c r="AL65" s="2">
        <f t="shared" si="13"/>
      </c>
      <c r="AM65" s="2">
        <f t="shared" si="18"/>
        <v>0</v>
      </c>
      <c r="AN65" s="2">
        <f t="shared" si="19"/>
      </c>
      <c r="AO65" s="2">
        <f t="shared" si="16"/>
        <v>0</v>
      </c>
      <c r="AP65" s="2">
        <f t="shared" si="17"/>
      </c>
    </row>
    <row r="66" spans="1:42" ht="14.25">
      <c r="A66" s="36">
        <v>57</v>
      </c>
      <c r="B66" s="270"/>
      <c r="C66" s="61"/>
      <c r="D66" s="61"/>
      <c r="E66" s="61"/>
      <c r="F66" s="251"/>
      <c r="G66" s="61"/>
      <c r="H66" s="62"/>
      <c r="I66" s="63"/>
      <c r="J66" s="222"/>
      <c r="K66" s="63"/>
      <c r="L66" s="222"/>
      <c r="M66" s="282"/>
      <c r="N66" s="283"/>
      <c r="O66" s="64"/>
      <c r="P66" s="64"/>
      <c r="W66" s="6">
        <f t="shared" si="20"/>
      </c>
      <c r="X66" s="6">
        <f t="shared" si="21"/>
      </c>
      <c r="Y66" s="6">
        <f t="shared" si="22"/>
      </c>
      <c r="Z66" s="6">
        <f t="shared" si="23"/>
      </c>
      <c r="AA66" s="6">
        <f t="shared" si="24"/>
      </c>
      <c r="AB66" s="11">
        <f>IF(G66="男",data_kyogisha!A58,"")</f>
      </c>
      <c r="AC66" s="6">
        <f t="shared" si="25"/>
      </c>
      <c r="AD66" s="6">
        <f t="shared" si="26"/>
      </c>
      <c r="AE66" s="6">
        <f t="shared" si="27"/>
      </c>
      <c r="AF66" s="6">
        <f t="shared" si="28"/>
      </c>
      <c r="AG66" s="6">
        <f t="shared" si="29"/>
      </c>
      <c r="AH66" s="6">
        <f>IF(G66="女",data_kyogisha!A58,"")</f>
      </c>
      <c r="AI66" s="2">
        <f t="shared" si="11"/>
        <v>0</v>
      </c>
      <c r="AJ66" s="2">
        <f t="shared" si="10"/>
      </c>
      <c r="AK66" s="2">
        <f t="shared" si="12"/>
        <v>0</v>
      </c>
      <c r="AL66" s="2">
        <f t="shared" si="13"/>
      </c>
      <c r="AM66" s="2">
        <f t="shared" si="18"/>
        <v>0</v>
      </c>
      <c r="AN66" s="2">
        <f t="shared" si="19"/>
      </c>
      <c r="AO66" s="2">
        <f t="shared" si="16"/>
        <v>0</v>
      </c>
      <c r="AP66" s="2">
        <f t="shared" si="17"/>
      </c>
    </row>
    <row r="67" spans="1:42" ht="14.25">
      <c r="A67" s="36">
        <v>58</v>
      </c>
      <c r="B67" s="270"/>
      <c r="C67" s="61"/>
      <c r="D67" s="61"/>
      <c r="E67" s="61"/>
      <c r="F67" s="251"/>
      <c r="G67" s="61"/>
      <c r="H67" s="62"/>
      <c r="I67" s="63"/>
      <c r="J67" s="222"/>
      <c r="K67" s="63"/>
      <c r="L67" s="222"/>
      <c r="M67" s="282"/>
      <c r="N67" s="283"/>
      <c r="O67" s="64"/>
      <c r="P67" s="64"/>
      <c r="W67" s="6">
        <f t="shared" si="20"/>
      </c>
      <c r="X67" s="6">
        <f t="shared" si="21"/>
      </c>
      <c r="Y67" s="6">
        <f t="shared" si="22"/>
      </c>
      <c r="Z67" s="6">
        <f t="shared" si="23"/>
      </c>
      <c r="AA67" s="6">
        <f t="shared" si="24"/>
      </c>
      <c r="AB67" s="11">
        <f>IF(G67="男",data_kyogisha!A59,"")</f>
      </c>
      <c r="AC67" s="6">
        <f t="shared" si="25"/>
      </c>
      <c r="AD67" s="6">
        <f t="shared" si="26"/>
      </c>
      <c r="AE67" s="6">
        <f t="shared" si="27"/>
      </c>
      <c r="AF67" s="6">
        <f t="shared" si="28"/>
      </c>
      <c r="AG67" s="6">
        <f t="shared" si="29"/>
      </c>
      <c r="AH67" s="6">
        <f>IF(G67="女",data_kyogisha!A59,"")</f>
      </c>
      <c r="AI67" s="2">
        <f t="shared" si="11"/>
        <v>0</v>
      </c>
      <c r="AJ67" s="2">
        <f t="shared" si="10"/>
      </c>
      <c r="AK67" s="2">
        <f t="shared" si="12"/>
        <v>0</v>
      </c>
      <c r="AL67" s="2">
        <f t="shared" si="13"/>
      </c>
      <c r="AM67" s="2">
        <f t="shared" si="18"/>
        <v>0</v>
      </c>
      <c r="AN67" s="2">
        <f t="shared" si="19"/>
      </c>
      <c r="AO67" s="2">
        <f t="shared" si="16"/>
        <v>0</v>
      </c>
      <c r="AP67" s="2">
        <f t="shared" si="17"/>
      </c>
    </row>
    <row r="68" spans="1:42" ht="14.25">
      <c r="A68" s="36">
        <v>59</v>
      </c>
      <c r="B68" s="270"/>
      <c r="C68" s="61"/>
      <c r="D68" s="61"/>
      <c r="E68" s="61"/>
      <c r="F68" s="251"/>
      <c r="G68" s="61"/>
      <c r="H68" s="62"/>
      <c r="I68" s="63"/>
      <c r="J68" s="222"/>
      <c r="K68" s="63"/>
      <c r="L68" s="222"/>
      <c r="M68" s="282"/>
      <c r="N68" s="283"/>
      <c r="O68" s="64"/>
      <c r="P68" s="64"/>
      <c r="W68" s="6">
        <f t="shared" si="20"/>
      </c>
      <c r="X68" s="6">
        <f t="shared" si="21"/>
      </c>
      <c r="Y68" s="6">
        <f t="shared" si="22"/>
      </c>
      <c r="Z68" s="6">
        <f t="shared" si="23"/>
      </c>
      <c r="AA68" s="6">
        <f t="shared" si="24"/>
      </c>
      <c r="AB68" s="11">
        <f>IF(G68="男",data_kyogisha!A60,"")</f>
      </c>
      <c r="AC68" s="6">
        <f t="shared" si="25"/>
      </c>
      <c r="AD68" s="6">
        <f t="shared" si="26"/>
      </c>
      <c r="AE68" s="6">
        <f t="shared" si="27"/>
      </c>
      <c r="AF68" s="6">
        <f t="shared" si="28"/>
      </c>
      <c r="AG68" s="6">
        <f t="shared" si="29"/>
      </c>
      <c r="AH68" s="6">
        <f>IF(G68="女",data_kyogisha!A60,"")</f>
      </c>
      <c r="AI68" s="2">
        <f t="shared" si="11"/>
        <v>0</v>
      </c>
      <c r="AJ68" s="2">
        <f t="shared" si="10"/>
      </c>
      <c r="AK68" s="2">
        <f t="shared" si="12"/>
        <v>0</v>
      </c>
      <c r="AL68" s="2">
        <f t="shared" si="13"/>
      </c>
      <c r="AM68" s="2">
        <f t="shared" si="18"/>
        <v>0</v>
      </c>
      <c r="AN68" s="2">
        <f t="shared" si="19"/>
      </c>
      <c r="AO68" s="2">
        <f t="shared" si="16"/>
        <v>0</v>
      </c>
      <c r="AP68" s="2">
        <f t="shared" si="17"/>
      </c>
    </row>
    <row r="69" spans="1:42" ht="14.25">
      <c r="A69" s="36">
        <v>60</v>
      </c>
      <c r="B69" s="270"/>
      <c r="C69" s="61"/>
      <c r="D69" s="61"/>
      <c r="E69" s="61"/>
      <c r="F69" s="251"/>
      <c r="G69" s="61"/>
      <c r="H69" s="62"/>
      <c r="I69" s="63"/>
      <c r="J69" s="222"/>
      <c r="K69" s="63"/>
      <c r="L69" s="222"/>
      <c r="M69" s="282"/>
      <c r="N69" s="283"/>
      <c r="O69" s="64"/>
      <c r="P69" s="64"/>
      <c r="W69" s="6">
        <f t="shared" si="20"/>
      </c>
      <c r="X69" s="6">
        <f t="shared" si="21"/>
      </c>
      <c r="Y69" s="6">
        <f t="shared" si="22"/>
      </c>
      <c r="Z69" s="6">
        <f t="shared" si="23"/>
      </c>
      <c r="AA69" s="6">
        <f t="shared" si="24"/>
      </c>
      <c r="AB69" s="11">
        <f>IF(G69="男",data_kyogisha!A61,"")</f>
      </c>
      <c r="AC69" s="6">
        <f t="shared" si="25"/>
      </c>
      <c r="AD69" s="6">
        <f t="shared" si="26"/>
      </c>
      <c r="AE69" s="6">
        <f t="shared" si="27"/>
      </c>
      <c r="AF69" s="6">
        <f t="shared" si="28"/>
      </c>
      <c r="AG69" s="6">
        <f t="shared" si="29"/>
      </c>
      <c r="AH69" s="6">
        <f>IF(G69="女",data_kyogisha!A61,"")</f>
      </c>
      <c r="AI69" s="2">
        <f t="shared" si="11"/>
        <v>0</v>
      </c>
      <c r="AJ69" s="2">
        <f t="shared" si="10"/>
      </c>
      <c r="AK69" s="2">
        <f t="shared" si="12"/>
        <v>0</v>
      </c>
      <c r="AL69" s="2">
        <f t="shared" si="13"/>
      </c>
      <c r="AM69" s="2">
        <f t="shared" si="18"/>
        <v>0</v>
      </c>
      <c r="AN69" s="2">
        <f t="shared" si="19"/>
      </c>
      <c r="AO69" s="2">
        <f t="shared" si="16"/>
        <v>0</v>
      </c>
      <c r="AP69" s="2">
        <f t="shared" si="17"/>
      </c>
    </row>
    <row r="70" spans="1:42" ht="14.25">
      <c r="A70" s="36">
        <v>61</v>
      </c>
      <c r="B70" s="270"/>
      <c r="C70" s="61"/>
      <c r="D70" s="61"/>
      <c r="E70" s="61"/>
      <c r="F70" s="251"/>
      <c r="G70" s="61"/>
      <c r="H70" s="62"/>
      <c r="I70" s="63"/>
      <c r="J70" s="222"/>
      <c r="K70" s="63"/>
      <c r="L70" s="222"/>
      <c r="M70" s="282"/>
      <c r="N70" s="283"/>
      <c r="O70" s="64"/>
      <c r="P70" s="64"/>
      <c r="W70" s="6">
        <f t="shared" si="20"/>
      </c>
      <c r="X70" s="6">
        <f t="shared" si="21"/>
      </c>
      <c r="Y70" s="6">
        <f t="shared" si="22"/>
      </c>
      <c r="Z70" s="6">
        <f t="shared" si="23"/>
      </c>
      <c r="AA70" s="6">
        <f t="shared" si="24"/>
      </c>
      <c r="AB70" s="11">
        <f>IF(G70="男",data_kyogisha!A62,"")</f>
      </c>
      <c r="AC70" s="6">
        <f t="shared" si="25"/>
      </c>
      <c r="AD70" s="6">
        <f t="shared" si="26"/>
      </c>
      <c r="AE70" s="6">
        <f t="shared" si="27"/>
      </c>
      <c r="AF70" s="6">
        <f t="shared" si="28"/>
      </c>
      <c r="AG70" s="6">
        <f t="shared" si="29"/>
      </c>
      <c r="AH70" s="6">
        <f>IF(G70="女",data_kyogisha!A62,"")</f>
      </c>
      <c r="AI70" s="2">
        <f t="shared" si="11"/>
        <v>0</v>
      </c>
      <c r="AJ70" s="2">
        <f t="shared" si="10"/>
      </c>
      <c r="AK70" s="2">
        <f t="shared" si="12"/>
        <v>0</v>
      </c>
      <c r="AL70" s="2">
        <f t="shared" si="13"/>
      </c>
      <c r="AM70" s="2">
        <f t="shared" si="18"/>
        <v>0</v>
      </c>
      <c r="AN70" s="2">
        <f t="shared" si="19"/>
      </c>
      <c r="AO70" s="2">
        <f t="shared" si="16"/>
        <v>0</v>
      </c>
      <c r="AP70" s="2">
        <f t="shared" si="17"/>
      </c>
    </row>
    <row r="71" spans="1:42" ht="14.25">
      <c r="A71" s="36">
        <v>62</v>
      </c>
      <c r="B71" s="270"/>
      <c r="C71" s="61"/>
      <c r="D71" s="61"/>
      <c r="E71" s="61"/>
      <c r="F71" s="251"/>
      <c r="G71" s="61"/>
      <c r="H71" s="62"/>
      <c r="I71" s="63"/>
      <c r="J71" s="222"/>
      <c r="K71" s="63"/>
      <c r="L71" s="222"/>
      <c r="M71" s="282"/>
      <c r="N71" s="283"/>
      <c r="O71" s="64"/>
      <c r="P71" s="64"/>
      <c r="W71" s="6">
        <f t="shared" si="20"/>
      </c>
      <c r="X71" s="6">
        <f t="shared" si="21"/>
      </c>
      <c r="Y71" s="6">
        <f t="shared" si="22"/>
      </c>
      <c r="Z71" s="6">
        <f t="shared" si="23"/>
      </c>
      <c r="AA71" s="6">
        <f t="shared" si="24"/>
      </c>
      <c r="AB71" s="11">
        <f>IF(G71="男",data_kyogisha!A63,"")</f>
      </c>
      <c r="AC71" s="6">
        <f t="shared" si="25"/>
      </c>
      <c r="AD71" s="6">
        <f t="shared" si="26"/>
      </c>
      <c r="AE71" s="6">
        <f t="shared" si="27"/>
      </c>
      <c r="AF71" s="6">
        <f t="shared" si="28"/>
      </c>
      <c r="AG71" s="6">
        <f t="shared" si="29"/>
      </c>
      <c r="AH71" s="6">
        <f>IF(G71="女",data_kyogisha!A63,"")</f>
      </c>
      <c r="AI71" s="2">
        <f t="shared" si="11"/>
        <v>0</v>
      </c>
      <c r="AJ71" s="2">
        <f t="shared" si="10"/>
      </c>
      <c r="AK71" s="2">
        <f t="shared" si="12"/>
        <v>0</v>
      </c>
      <c r="AL71" s="2">
        <f t="shared" si="13"/>
      </c>
      <c r="AM71" s="2">
        <f t="shared" si="18"/>
        <v>0</v>
      </c>
      <c r="AN71" s="2">
        <f t="shared" si="19"/>
      </c>
      <c r="AO71" s="2">
        <f t="shared" si="16"/>
        <v>0</v>
      </c>
      <c r="AP71" s="2">
        <f t="shared" si="17"/>
      </c>
    </row>
    <row r="72" spans="1:42" ht="14.25">
      <c r="A72" s="36">
        <v>63</v>
      </c>
      <c r="B72" s="270"/>
      <c r="C72" s="61"/>
      <c r="D72" s="61"/>
      <c r="E72" s="61"/>
      <c r="F72" s="251"/>
      <c r="G72" s="61"/>
      <c r="H72" s="62"/>
      <c r="I72" s="63"/>
      <c r="J72" s="222"/>
      <c r="K72" s="63"/>
      <c r="L72" s="222"/>
      <c r="M72" s="282"/>
      <c r="N72" s="283"/>
      <c r="O72" s="64"/>
      <c r="P72" s="64"/>
      <c r="W72" s="6">
        <f t="shared" si="20"/>
      </c>
      <c r="X72" s="6">
        <f t="shared" si="21"/>
      </c>
      <c r="Y72" s="6">
        <f t="shared" si="22"/>
      </c>
      <c r="Z72" s="6">
        <f t="shared" si="23"/>
      </c>
      <c r="AA72" s="6">
        <f t="shared" si="24"/>
      </c>
      <c r="AB72" s="11">
        <f>IF(G72="男",data_kyogisha!A64,"")</f>
      </c>
      <c r="AC72" s="6">
        <f t="shared" si="25"/>
      </c>
      <c r="AD72" s="6">
        <f t="shared" si="26"/>
      </c>
      <c r="AE72" s="6">
        <f t="shared" si="27"/>
      </c>
      <c r="AF72" s="6">
        <f t="shared" si="28"/>
      </c>
      <c r="AG72" s="6">
        <f t="shared" si="29"/>
      </c>
      <c r="AH72" s="6">
        <f>IF(G72="女",data_kyogisha!A64,"")</f>
      </c>
      <c r="AI72" s="2">
        <f t="shared" si="11"/>
        <v>0</v>
      </c>
      <c r="AJ72" s="2">
        <f t="shared" si="10"/>
      </c>
      <c r="AK72" s="2">
        <f t="shared" si="12"/>
        <v>0</v>
      </c>
      <c r="AL72" s="2">
        <f t="shared" si="13"/>
      </c>
      <c r="AM72" s="2">
        <f t="shared" si="18"/>
        <v>0</v>
      </c>
      <c r="AN72" s="2">
        <f t="shared" si="19"/>
      </c>
      <c r="AO72" s="2">
        <f t="shared" si="16"/>
        <v>0</v>
      </c>
      <c r="AP72" s="2">
        <f t="shared" si="17"/>
      </c>
    </row>
    <row r="73" spans="1:42" ht="14.25">
      <c r="A73" s="36">
        <v>64</v>
      </c>
      <c r="B73" s="270"/>
      <c r="C73" s="61"/>
      <c r="D73" s="61"/>
      <c r="E73" s="61"/>
      <c r="F73" s="251"/>
      <c r="G73" s="61"/>
      <c r="H73" s="62"/>
      <c r="I73" s="63"/>
      <c r="J73" s="222"/>
      <c r="K73" s="63"/>
      <c r="L73" s="222"/>
      <c r="M73" s="282"/>
      <c r="N73" s="283"/>
      <c r="O73" s="64"/>
      <c r="P73" s="64"/>
      <c r="W73" s="6">
        <f t="shared" si="20"/>
      </c>
      <c r="X73" s="6">
        <f t="shared" si="21"/>
      </c>
      <c r="Y73" s="6">
        <f t="shared" si="22"/>
      </c>
      <c r="Z73" s="6">
        <f t="shared" si="23"/>
      </c>
      <c r="AA73" s="6">
        <f t="shared" si="24"/>
      </c>
      <c r="AB73" s="11">
        <f>IF(G73="男",data_kyogisha!A65,"")</f>
      </c>
      <c r="AC73" s="6">
        <f t="shared" si="25"/>
      </c>
      <c r="AD73" s="6">
        <f t="shared" si="26"/>
      </c>
      <c r="AE73" s="6">
        <f t="shared" si="27"/>
      </c>
      <c r="AF73" s="6">
        <f t="shared" si="28"/>
      </c>
      <c r="AG73" s="6">
        <f t="shared" si="29"/>
      </c>
      <c r="AH73" s="6">
        <f>IF(G73="女",data_kyogisha!A65,"")</f>
      </c>
      <c r="AI73" s="2">
        <f t="shared" si="11"/>
        <v>0</v>
      </c>
      <c r="AJ73" s="2">
        <f t="shared" si="10"/>
      </c>
      <c r="AK73" s="2">
        <f t="shared" si="12"/>
        <v>0</v>
      </c>
      <c r="AL73" s="2">
        <f t="shared" si="13"/>
      </c>
      <c r="AM73" s="2">
        <f t="shared" si="18"/>
        <v>0</v>
      </c>
      <c r="AN73" s="2">
        <f t="shared" si="19"/>
      </c>
      <c r="AO73" s="2">
        <f t="shared" si="16"/>
        <v>0</v>
      </c>
      <c r="AP73" s="2">
        <f t="shared" si="17"/>
      </c>
    </row>
    <row r="74" spans="1:42" ht="14.25">
      <c r="A74" s="36">
        <v>65</v>
      </c>
      <c r="B74" s="270"/>
      <c r="C74" s="61"/>
      <c r="D74" s="61"/>
      <c r="E74" s="61"/>
      <c r="F74" s="251"/>
      <c r="G74" s="61"/>
      <c r="H74" s="62"/>
      <c r="I74" s="63"/>
      <c r="J74" s="222"/>
      <c r="K74" s="63"/>
      <c r="L74" s="222"/>
      <c r="M74" s="282"/>
      <c r="N74" s="283"/>
      <c r="O74" s="64"/>
      <c r="P74" s="64"/>
      <c r="W74" s="6">
        <f t="shared" si="20"/>
      </c>
      <c r="X74" s="6">
        <f t="shared" si="21"/>
      </c>
      <c r="Y74" s="6">
        <f t="shared" si="22"/>
      </c>
      <c r="Z74" s="6">
        <f t="shared" si="23"/>
      </c>
      <c r="AA74" s="6">
        <f t="shared" si="24"/>
      </c>
      <c r="AB74" s="11">
        <f>IF(G74="男",data_kyogisha!A66,"")</f>
      </c>
      <c r="AC74" s="6">
        <f aca="true" t="shared" si="30" ref="AC74:AC99">IF(G74="女",C74,"")</f>
      </c>
      <c r="AD74" s="6">
        <f aca="true" t="shared" si="31" ref="AD74:AD99">IF(G74="女",D74,"")</f>
      </c>
      <c r="AE74" s="6">
        <f t="shared" si="27"/>
      </c>
      <c r="AF74" s="6">
        <f aca="true" t="shared" si="32" ref="AF74:AF99">IF(G74="女",G74,"")</f>
      </c>
      <c r="AG74" s="6">
        <f t="shared" si="29"/>
      </c>
      <c r="AH74" s="6">
        <f>IF(G74="女",data_kyogisha!A66,"")</f>
      </c>
      <c r="AI74" s="2">
        <f t="shared" si="11"/>
        <v>0</v>
      </c>
      <c r="AJ74" s="2">
        <f aca="true" t="shared" si="33" ref="AJ74:AJ99">IF(AND(G74="男",O74="○"),C74,"")</f>
      </c>
      <c r="AK74" s="2">
        <f t="shared" si="12"/>
        <v>0</v>
      </c>
      <c r="AL74" s="2">
        <f t="shared" si="13"/>
      </c>
      <c r="AM74" s="2">
        <f t="shared" si="18"/>
        <v>0</v>
      </c>
      <c r="AN74" s="2">
        <f t="shared" si="19"/>
      </c>
      <c r="AO74" s="2">
        <f t="shared" si="16"/>
        <v>0</v>
      </c>
      <c r="AP74" s="2">
        <f t="shared" si="17"/>
      </c>
    </row>
    <row r="75" spans="1:42" ht="14.25">
      <c r="A75" s="36">
        <v>66</v>
      </c>
      <c r="B75" s="270"/>
      <c r="C75" s="61"/>
      <c r="D75" s="61"/>
      <c r="E75" s="61"/>
      <c r="F75" s="251"/>
      <c r="G75" s="61"/>
      <c r="H75" s="62"/>
      <c r="I75" s="63"/>
      <c r="J75" s="222"/>
      <c r="K75" s="63"/>
      <c r="L75" s="222"/>
      <c r="M75" s="282"/>
      <c r="N75" s="283"/>
      <c r="O75" s="64"/>
      <c r="P75" s="64"/>
      <c r="W75" s="6">
        <f aca="true" t="shared" si="34" ref="W75:W99">IF(G75="男",C75,"")</f>
      </c>
      <c r="X75" s="6">
        <f aca="true" t="shared" si="35" ref="X75:X99">IF(G75="男",D75,"")</f>
      </c>
      <c r="Y75" s="6">
        <f aca="true" t="shared" si="36" ref="Y75:Y99">IF(G75="男",E75,"")</f>
      </c>
      <c r="Z75" s="6">
        <f aca="true" t="shared" si="37" ref="Z75:Z99">IF(G75="男",G75,"")</f>
      </c>
      <c r="AA75" s="6">
        <f aca="true" t="shared" si="38" ref="AA75:AA99">IF(G75="男",IF(H75="","",H75),"")</f>
      </c>
      <c r="AB75" s="11">
        <f>IF(G75="男",data_kyogisha!A67,"")</f>
      </c>
      <c r="AC75" s="6">
        <f t="shared" si="30"/>
      </c>
      <c r="AD75" s="6">
        <f t="shared" si="31"/>
      </c>
      <c r="AE75" s="6">
        <f aca="true" t="shared" si="39" ref="AE75:AE99">IF(G75="女",E75,"")</f>
      </c>
      <c r="AF75" s="6">
        <f t="shared" si="32"/>
      </c>
      <c r="AG75" s="6">
        <f aca="true" t="shared" si="40" ref="AG75:AG99">IF(G75="女",IF(H75="","",H75),"")</f>
      </c>
      <c r="AH75" s="6">
        <f>IF(G75="女",data_kyogisha!A67,"")</f>
      </c>
      <c r="AI75" s="2">
        <f aca="true" t="shared" si="41" ref="AI75:AI99">IF(AND(G75="男",O75="○"),AI74+1,AI74)</f>
        <v>0</v>
      </c>
      <c r="AJ75" s="2">
        <f t="shared" si="33"/>
      </c>
      <c r="AK75" s="2">
        <f t="shared" si="12"/>
        <v>0</v>
      </c>
      <c r="AL75" s="2">
        <f aca="true" t="shared" si="42" ref="AL75:AL99">IF(AND(G75="男",P75="○"),C75,"")</f>
      </c>
      <c r="AM75" s="2">
        <f t="shared" si="18"/>
        <v>0</v>
      </c>
      <c r="AN75" s="2">
        <f t="shared" si="19"/>
      </c>
      <c r="AO75" s="2">
        <f t="shared" si="16"/>
        <v>0</v>
      </c>
      <c r="AP75" s="2">
        <f t="shared" si="17"/>
      </c>
    </row>
    <row r="76" spans="1:42" ht="14.25">
      <c r="A76" s="36">
        <v>67</v>
      </c>
      <c r="B76" s="270"/>
      <c r="C76" s="61"/>
      <c r="D76" s="61"/>
      <c r="E76" s="61"/>
      <c r="F76" s="251"/>
      <c r="G76" s="61"/>
      <c r="H76" s="62"/>
      <c r="I76" s="63"/>
      <c r="J76" s="222"/>
      <c r="K76" s="63"/>
      <c r="L76" s="222"/>
      <c r="M76" s="282"/>
      <c r="N76" s="283"/>
      <c r="O76" s="64"/>
      <c r="P76" s="64"/>
      <c r="W76" s="6">
        <f t="shared" si="34"/>
      </c>
      <c r="X76" s="6">
        <f t="shared" si="35"/>
      </c>
      <c r="Y76" s="6">
        <f t="shared" si="36"/>
      </c>
      <c r="Z76" s="6">
        <f t="shared" si="37"/>
      </c>
      <c r="AA76" s="6">
        <f t="shared" si="38"/>
      </c>
      <c r="AB76" s="11">
        <f>IF(G76="男",data_kyogisha!A68,"")</f>
      </c>
      <c r="AC76" s="6">
        <f t="shared" si="30"/>
      </c>
      <c r="AD76" s="6">
        <f t="shared" si="31"/>
      </c>
      <c r="AE76" s="6">
        <f t="shared" si="39"/>
      </c>
      <c r="AF76" s="6">
        <f t="shared" si="32"/>
      </c>
      <c r="AG76" s="6">
        <f t="shared" si="40"/>
      </c>
      <c r="AH76" s="6">
        <f>IF(G76="女",data_kyogisha!A68,"")</f>
      </c>
      <c r="AI76" s="2">
        <f t="shared" si="41"/>
        <v>0</v>
      </c>
      <c r="AJ76" s="2">
        <f t="shared" si="33"/>
      </c>
      <c r="AK76" s="2">
        <f aca="true" t="shared" si="43" ref="AK76:AK99">IF(AND(G76="男",P76="○"),AK75+1,AK75)</f>
        <v>0</v>
      </c>
      <c r="AL76" s="2">
        <f t="shared" si="42"/>
      </c>
      <c r="AM76" s="2">
        <f t="shared" si="18"/>
        <v>0</v>
      </c>
      <c r="AN76" s="2">
        <f t="shared" si="19"/>
      </c>
      <c r="AO76" s="2">
        <f aca="true" t="shared" si="44" ref="AO76:AO99">IF(AND(G76="女",P76="○"),AO75+1,AO75)</f>
        <v>0</v>
      </c>
      <c r="AP76" s="2">
        <f aca="true" t="shared" si="45" ref="AP76:AP99">IF(AND(G76="女",P76="○"),C76,"")</f>
      </c>
    </row>
    <row r="77" spans="1:42" ht="14.25">
      <c r="A77" s="36">
        <v>68</v>
      </c>
      <c r="B77" s="270"/>
      <c r="C77" s="61"/>
      <c r="D77" s="61"/>
      <c r="E77" s="61"/>
      <c r="F77" s="251"/>
      <c r="G77" s="61"/>
      <c r="H77" s="62"/>
      <c r="I77" s="63"/>
      <c r="J77" s="222"/>
      <c r="K77" s="63"/>
      <c r="L77" s="222"/>
      <c r="M77" s="282"/>
      <c r="N77" s="283"/>
      <c r="O77" s="64"/>
      <c r="P77" s="64"/>
      <c r="W77" s="6">
        <f t="shared" si="34"/>
      </c>
      <c r="X77" s="6">
        <f t="shared" si="35"/>
      </c>
      <c r="Y77" s="6">
        <f t="shared" si="36"/>
      </c>
      <c r="Z77" s="6">
        <f t="shared" si="37"/>
      </c>
      <c r="AA77" s="6">
        <f t="shared" si="38"/>
      </c>
      <c r="AB77" s="11">
        <f>IF(G77="男",data_kyogisha!A69,"")</f>
      </c>
      <c r="AC77" s="6">
        <f t="shared" si="30"/>
      </c>
      <c r="AD77" s="6">
        <f t="shared" si="31"/>
      </c>
      <c r="AE77" s="6">
        <f t="shared" si="39"/>
      </c>
      <c r="AF77" s="6">
        <f t="shared" si="32"/>
      </c>
      <c r="AG77" s="6">
        <f t="shared" si="40"/>
      </c>
      <c r="AH77" s="6">
        <f>IF(G77="女",data_kyogisha!A69,"")</f>
      </c>
      <c r="AI77" s="2">
        <f t="shared" si="41"/>
        <v>0</v>
      </c>
      <c r="AJ77" s="2">
        <f t="shared" si="33"/>
      </c>
      <c r="AK77" s="2">
        <f t="shared" si="43"/>
        <v>0</v>
      </c>
      <c r="AL77" s="2">
        <f t="shared" si="42"/>
      </c>
      <c r="AM77" s="2">
        <f t="shared" si="18"/>
        <v>0</v>
      </c>
      <c r="AN77" s="2">
        <f t="shared" si="19"/>
      </c>
      <c r="AO77" s="2">
        <f t="shared" si="44"/>
        <v>0</v>
      </c>
      <c r="AP77" s="2">
        <f t="shared" si="45"/>
      </c>
    </row>
    <row r="78" spans="1:42" ht="14.25">
      <c r="A78" s="36">
        <v>69</v>
      </c>
      <c r="B78" s="270"/>
      <c r="C78" s="61"/>
      <c r="D78" s="61"/>
      <c r="E78" s="61"/>
      <c r="F78" s="251"/>
      <c r="G78" s="61"/>
      <c r="H78" s="62"/>
      <c r="I78" s="63"/>
      <c r="J78" s="222"/>
      <c r="K78" s="63"/>
      <c r="L78" s="222"/>
      <c r="M78" s="282"/>
      <c r="N78" s="283"/>
      <c r="O78" s="64"/>
      <c r="P78" s="64"/>
      <c r="W78" s="6">
        <f t="shared" si="34"/>
      </c>
      <c r="X78" s="6">
        <f t="shared" si="35"/>
      </c>
      <c r="Y78" s="6">
        <f t="shared" si="36"/>
      </c>
      <c r="Z78" s="6">
        <f t="shared" si="37"/>
      </c>
      <c r="AA78" s="6">
        <f t="shared" si="38"/>
      </c>
      <c r="AB78" s="11">
        <f>IF(G78="男",data_kyogisha!A70,"")</f>
      </c>
      <c r="AC78" s="6">
        <f t="shared" si="30"/>
      </c>
      <c r="AD78" s="6">
        <f t="shared" si="31"/>
      </c>
      <c r="AE78" s="6">
        <f t="shared" si="39"/>
      </c>
      <c r="AF78" s="6">
        <f t="shared" si="32"/>
      </c>
      <c r="AG78" s="6">
        <f t="shared" si="40"/>
      </c>
      <c r="AH78" s="6">
        <f>IF(G78="女",data_kyogisha!A70,"")</f>
      </c>
      <c r="AI78" s="2">
        <f t="shared" si="41"/>
        <v>0</v>
      </c>
      <c r="AJ78" s="2">
        <f t="shared" si="33"/>
      </c>
      <c r="AK78" s="2">
        <f t="shared" si="43"/>
        <v>0</v>
      </c>
      <c r="AL78" s="2">
        <f t="shared" si="42"/>
      </c>
      <c r="AM78" s="2">
        <f t="shared" si="18"/>
        <v>0</v>
      </c>
      <c r="AN78" s="2">
        <f t="shared" si="19"/>
      </c>
      <c r="AO78" s="2">
        <f t="shared" si="44"/>
        <v>0</v>
      </c>
      <c r="AP78" s="2">
        <f t="shared" si="45"/>
      </c>
    </row>
    <row r="79" spans="1:42" ht="14.25">
      <c r="A79" s="36">
        <v>70</v>
      </c>
      <c r="B79" s="270"/>
      <c r="C79" s="61"/>
      <c r="D79" s="61"/>
      <c r="E79" s="61"/>
      <c r="F79" s="251"/>
      <c r="G79" s="61"/>
      <c r="H79" s="62"/>
      <c r="I79" s="63"/>
      <c r="J79" s="222"/>
      <c r="K79" s="63"/>
      <c r="L79" s="222"/>
      <c r="M79" s="282"/>
      <c r="N79" s="283"/>
      <c r="O79" s="64"/>
      <c r="P79" s="64"/>
      <c r="W79" s="6">
        <f t="shared" si="34"/>
      </c>
      <c r="X79" s="6">
        <f t="shared" si="35"/>
      </c>
      <c r="Y79" s="6">
        <f t="shared" si="36"/>
      </c>
      <c r="Z79" s="6">
        <f t="shared" si="37"/>
      </c>
      <c r="AA79" s="6">
        <f t="shared" si="38"/>
      </c>
      <c r="AB79" s="11">
        <f>IF(G79="男",data_kyogisha!A71,"")</f>
      </c>
      <c r="AC79" s="6">
        <f t="shared" si="30"/>
      </c>
      <c r="AD79" s="6">
        <f t="shared" si="31"/>
      </c>
      <c r="AE79" s="6">
        <f t="shared" si="39"/>
      </c>
      <c r="AF79" s="6">
        <f t="shared" si="32"/>
      </c>
      <c r="AG79" s="6">
        <f t="shared" si="40"/>
      </c>
      <c r="AH79" s="6">
        <f>IF(G79="女",data_kyogisha!A71,"")</f>
      </c>
      <c r="AI79" s="2">
        <f t="shared" si="41"/>
        <v>0</v>
      </c>
      <c r="AJ79" s="2">
        <f t="shared" si="33"/>
      </c>
      <c r="AK79" s="2">
        <f t="shared" si="43"/>
        <v>0</v>
      </c>
      <c r="AL79" s="2">
        <f t="shared" si="42"/>
      </c>
      <c r="AM79" s="2">
        <f t="shared" si="18"/>
        <v>0</v>
      </c>
      <c r="AN79" s="2">
        <f t="shared" si="19"/>
      </c>
      <c r="AO79" s="2">
        <f t="shared" si="44"/>
        <v>0</v>
      </c>
      <c r="AP79" s="2">
        <f t="shared" si="45"/>
      </c>
    </row>
    <row r="80" spans="1:42" ht="14.25">
      <c r="A80" s="36">
        <v>71</v>
      </c>
      <c r="B80" s="270"/>
      <c r="C80" s="61"/>
      <c r="D80" s="61"/>
      <c r="E80" s="61"/>
      <c r="F80" s="251"/>
      <c r="G80" s="61"/>
      <c r="H80" s="62"/>
      <c r="I80" s="63"/>
      <c r="J80" s="222"/>
      <c r="K80" s="63"/>
      <c r="L80" s="222"/>
      <c r="M80" s="282"/>
      <c r="N80" s="283"/>
      <c r="O80" s="64"/>
      <c r="P80" s="64"/>
      <c r="W80" s="6">
        <f t="shared" si="34"/>
      </c>
      <c r="X80" s="6">
        <f t="shared" si="35"/>
      </c>
      <c r="Y80" s="6">
        <f t="shared" si="36"/>
      </c>
      <c r="Z80" s="6">
        <f t="shared" si="37"/>
      </c>
      <c r="AA80" s="6">
        <f t="shared" si="38"/>
      </c>
      <c r="AB80" s="11">
        <f>IF(G80="男",data_kyogisha!A72,"")</f>
      </c>
      <c r="AC80" s="6">
        <f t="shared" si="30"/>
      </c>
      <c r="AD80" s="6">
        <f t="shared" si="31"/>
      </c>
      <c r="AE80" s="6">
        <f t="shared" si="39"/>
      </c>
      <c r="AF80" s="6">
        <f t="shared" si="32"/>
      </c>
      <c r="AG80" s="6">
        <f t="shared" si="40"/>
      </c>
      <c r="AH80" s="6">
        <f>IF(G80="女",data_kyogisha!A72,"")</f>
      </c>
      <c r="AI80" s="2">
        <f t="shared" si="41"/>
        <v>0</v>
      </c>
      <c r="AJ80" s="2">
        <f t="shared" si="33"/>
      </c>
      <c r="AK80" s="2">
        <f t="shared" si="43"/>
        <v>0</v>
      </c>
      <c r="AL80" s="2">
        <f t="shared" si="42"/>
      </c>
      <c r="AM80" s="2">
        <f t="shared" si="18"/>
        <v>0</v>
      </c>
      <c r="AN80" s="2">
        <f t="shared" si="19"/>
      </c>
      <c r="AO80" s="2">
        <f t="shared" si="44"/>
        <v>0</v>
      </c>
      <c r="AP80" s="2">
        <f t="shared" si="45"/>
      </c>
    </row>
    <row r="81" spans="1:42" ht="14.25">
      <c r="A81" s="36">
        <v>72</v>
      </c>
      <c r="B81" s="270"/>
      <c r="C81" s="61"/>
      <c r="D81" s="61"/>
      <c r="E81" s="61"/>
      <c r="F81" s="251"/>
      <c r="G81" s="61"/>
      <c r="H81" s="62"/>
      <c r="I81" s="63"/>
      <c r="J81" s="222"/>
      <c r="K81" s="63"/>
      <c r="L81" s="222"/>
      <c r="M81" s="282"/>
      <c r="N81" s="283"/>
      <c r="O81" s="64"/>
      <c r="P81" s="64"/>
      <c r="W81" s="6">
        <f t="shared" si="34"/>
      </c>
      <c r="X81" s="6">
        <f t="shared" si="35"/>
      </c>
      <c r="Y81" s="6">
        <f t="shared" si="36"/>
      </c>
      <c r="Z81" s="6">
        <f t="shared" si="37"/>
      </c>
      <c r="AA81" s="6">
        <f t="shared" si="38"/>
      </c>
      <c r="AB81" s="11">
        <f>IF(G81="男",data_kyogisha!A73,"")</f>
      </c>
      <c r="AC81" s="6">
        <f t="shared" si="30"/>
      </c>
      <c r="AD81" s="6">
        <f t="shared" si="31"/>
      </c>
      <c r="AE81" s="6">
        <f t="shared" si="39"/>
      </c>
      <c r="AF81" s="6">
        <f t="shared" si="32"/>
      </c>
      <c r="AG81" s="6">
        <f t="shared" si="40"/>
      </c>
      <c r="AH81" s="6">
        <f>IF(G81="女",data_kyogisha!A73,"")</f>
      </c>
      <c r="AI81" s="2">
        <f t="shared" si="41"/>
        <v>0</v>
      </c>
      <c r="AJ81" s="2">
        <f t="shared" si="33"/>
      </c>
      <c r="AK81" s="2">
        <f t="shared" si="43"/>
        <v>0</v>
      </c>
      <c r="AL81" s="2">
        <f t="shared" si="42"/>
      </c>
      <c r="AM81" s="2">
        <f t="shared" si="18"/>
        <v>0</v>
      </c>
      <c r="AN81" s="2">
        <f t="shared" si="19"/>
      </c>
      <c r="AO81" s="2">
        <f t="shared" si="44"/>
        <v>0</v>
      </c>
      <c r="AP81" s="2">
        <f t="shared" si="45"/>
      </c>
    </row>
    <row r="82" spans="1:42" ht="14.25">
      <c r="A82" s="36">
        <v>73</v>
      </c>
      <c r="B82" s="270"/>
      <c r="C82" s="61"/>
      <c r="D82" s="61"/>
      <c r="E82" s="61"/>
      <c r="F82" s="251"/>
      <c r="G82" s="61"/>
      <c r="H82" s="62"/>
      <c r="I82" s="63"/>
      <c r="J82" s="222"/>
      <c r="K82" s="63"/>
      <c r="L82" s="222"/>
      <c r="M82" s="282"/>
      <c r="N82" s="283"/>
      <c r="O82" s="64"/>
      <c r="P82" s="64"/>
      <c r="W82" s="6">
        <f t="shared" si="34"/>
      </c>
      <c r="X82" s="6">
        <f t="shared" si="35"/>
      </c>
      <c r="Y82" s="6">
        <f t="shared" si="36"/>
      </c>
      <c r="Z82" s="6">
        <f t="shared" si="37"/>
      </c>
      <c r="AA82" s="6">
        <f t="shared" si="38"/>
      </c>
      <c r="AB82" s="11">
        <f>IF(G82="男",data_kyogisha!A74,"")</f>
      </c>
      <c r="AC82" s="6">
        <f t="shared" si="30"/>
      </c>
      <c r="AD82" s="6">
        <f t="shared" si="31"/>
      </c>
      <c r="AE82" s="6">
        <f t="shared" si="39"/>
      </c>
      <c r="AF82" s="6">
        <f t="shared" si="32"/>
      </c>
      <c r="AG82" s="6">
        <f t="shared" si="40"/>
      </c>
      <c r="AH82" s="6">
        <f>IF(G82="女",data_kyogisha!A74,"")</f>
      </c>
      <c r="AI82" s="2">
        <f t="shared" si="41"/>
        <v>0</v>
      </c>
      <c r="AJ82" s="2">
        <f t="shared" si="33"/>
      </c>
      <c r="AK82" s="2">
        <f t="shared" si="43"/>
        <v>0</v>
      </c>
      <c r="AL82" s="2">
        <f t="shared" si="42"/>
      </c>
      <c r="AM82" s="2">
        <f t="shared" si="18"/>
        <v>0</v>
      </c>
      <c r="AN82" s="2">
        <f t="shared" si="19"/>
      </c>
      <c r="AO82" s="2">
        <f t="shared" si="44"/>
        <v>0</v>
      </c>
      <c r="AP82" s="2">
        <f t="shared" si="45"/>
      </c>
    </row>
    <row r="83" spans="1:42" ht="14.25">
      <c r="A83" s="36">
        <v>74</v>
      </c>
      <c r="B83" s="270"/>
      <c r="C83" s="61"/>
      <c r="D83" s="61"/>
      <c r="E83" s="61"/>
      <c r="F83" s="251"/>
      <c r="G83" s="61"/>
      <c r="H83" s="62"/>
      <c r="I83" s="63"/>
      <c r="J83" s="222"/>
      <c r="K83" s="63"/>
      <c r="L83" s="222"/>
      <c r="M83" s="282"/>
      <c r="N83" s="283"/>
      <c r="O83" s="64"/>
      <c r="P83" s="64"/>
      <c r="W83" s="6">
        <f t="shared" si="34"/>
      </c>
      <c r="X83" s="6">
        <f t="shared" si="35"/>
      </c>
      <c r="Y83" s="6">
        <f t="shared" si="36"/>
      </c>
      <c r="Z83" s="6">
        <f t="shared" si="37"/>
      </c>
      <c r="AA83" s="6">
        <f t="shared" si="38"/>
      </c>
      <c r="AB83" s="11">
        <f>IF(G83="男",data_kyogisha!A75,"")</f>
      </c>
      <c r="AC83" s="6">
        <f t="shared" si="30"/>
      </c>
      <c r="AD83" s="6">
        <f t="shared" si="31"/>
      </c>
      <c r="AE83" s="6">
        <f t="shared" si="39"/>
      </c>
      <c r="AF83" s="6">
        <f t="shared" si="32"/>
      </c>
      <c r="AG83" s="6">
        <f t="shared" si="40"/>
      </c>
      <c r="AH83" s="6">
        <f>IF(G83="女",data_kyogisha!A75,"")</f>
      </c>
      <c r="AI83" s="2">
        <f t="shared" si="41"/>
        <v>0</v>
      </c>
      <c r="AJ83" s="2">
        <f t="shared" si="33"/>
      </c>
      <c r="AK83" s="2">
        <f t="shared" si="43"/>
        <v>0</v>
      </c>
      <c r="AL83" s="2">
        <f t="shared" si="42"/>
      </c>
      <c r="AM83" s="2">
        <f t="shared" si="18"/>
        <v>0</v>
      </c>
      <c r="AN83" s="2">
        <f t="shared" si="19"/>
      </c>
      <c r="AO83" s="2">
        <f t="shared" si="44"/>
        <v>0</v>
      </c>
      <c r="AP83" s="2">
        <f t="shared" si="45"/>
      </c>
    </row>
    <row r="84" spans="1:42" ht="14.25">
      <c r="A84" s="36">
        <v>75</v>
      </c>
      <c r="B84" s="270"/>
      <c r="C84" s="61"/>
      <c r="D84" s="61"/>
      <c r="E84" s="61"/>
      <c r="F84" s="251"/>
      <c r="G84" s="61"/>
      <c r="H84" s="62"/>
      <c r="I84" s="63"/>
      <c r="J84" s="222"/>
      <c r="K84" s="63"/>
      <c r="L84" s="222"/>
      <c r="M84" s="282"/>
      <c r="N84" s="283"/>
      <c r="O84" s="64"/>
      <c r="P84" s="64"/>
      <c r="W84" s="6">
        <f t="shared" si="34"/>
      </c>
      <c r="X84" s="6">
        <f t="shared" si="35"/>
      </c>
      <c r="Y84" s="6">
        <f t="shared" si="36"/>
      </c>
      <c r="Z84" s="6">
        <f t="shared" si="37"/>
      </c>
      <c r="AA84" s="6">
        <f t="shared" si="38"/>
      </c>
      <c r="AB84" s="11">
        <f>IF(G84="男",data_kyogisha!A76,"")</f>
      </c>
      <c r="AC84" s="6">
        <f t="shared" si="30"/>
      </c>
      <c r="AD84" s="6">
        <f t="shared" si="31"/>
      </c>
      <c r="AE84" s="6">
        <f t="shared" si="39"/>
      </c>
      <c r="AF84" s="6">
        <f t="shared" si="32"/>
      </c>
      <c r="AG84" s="6">
        <f t="shared" si="40"/>
      </c>
      <c r="AH84" s="6">
        <f>IF(G84="女",data_kyogisha!A76,"")</f>
      </c>
      <c r="AI84" s="2">
        <f t="shared" si="41"/>
        <v>0</v>
      </c>
      <c r="AJ84" s="2">
        <f t="shared" si="33"/>
      </c>
      <c r="AK84" s="2">
        <f t="shared" si="43"/>
        <v>0</v>
      </c>
      <c r="AL84" s="2">
        <f t="shared" si="42"/>
      </c>
      <c r="AM84" s="2">
        <f aca="true" t="shared" si="46" ref="AM84:AM99">IF(AND(G84="女",O84="○"),AM83+1,AM83)</f>
        <v>0</v>
      </c>
      <c r="AN84" s="2">
        <f aca="true" t="shared" si="47" ref="AN84:AN99">IF(AND(G84="女",O84="○"),C84,"")</f>
      </c>
      <c r="AO84" s="2">
        <f t="shared" si="44"/>
        <v>0</v>
      </c>
      <c r="AP84" s="2">
        <f t="shared" si="45"/>
      </c>
    </row>
    <row r="85" spans="1:42" ht="14.25">
      <c r="A85" s="36">
        <v>76</v>
      </c>
      <c r="B85" s="270"/>
      <c r="C85" s="61"/>
      <c r="D85" s="61"/>
      <c r="E85" s="61"/>
      <c r="F85" s="251"/>
      <c r="G85" s="61"/>
      <c r="H85" s="62"/>
      <c r="I85" s="63"/>
      <c r="J85" s="222"/>
      <c r="K85" s="63"/>
      <c r="L85" s="222"/>
      <c r="M85" s="282"/>
      <c r="N85" s="283"/>
      <c r="O85" s="64"/>
      <c r="P85" s="64"/>
      <c r="W85" s="6">
        <f t="shared" si="34"/>
      </c>
      <c r="X85" s="6">
        <f t="shared" si="35"/>
      </c>
      <c r="Y85" s="6">
        <f t="shared" si="36"/>
      </c>
      <c r="Z85" s="6">
        <f t="shared" si="37"/>
      </c>
      <c r="AA85" s="6">
        <f t="shared" si="38"/>
      </c>
      <c r="AB85" s="11">
        <f>IF(G85="男",data_kyogisha!A77,"")</f>
      </c>
      <c r="AC85" s="6">
        <f t="shared" si="30"/>
      </c>
      <c r="AD85" s="6">
        <f t="shared" si="31"/>
      </c>
      <c r="AE85" s="6">
        <f t="shared" si="39"/>
      </c>
      <c r="AF85" s="6">
        <f t="shared" si="32"/>
      </c>
      <c r="AG85" s="6">
        <f t="shared" si="40"/>
      </c>
      <c r="AH85" s="6">
        <f>IF(G85="女",data_kyogisha!A77,"")</f>
      </c>
      <c r="AI85" s="2">
        <f t="shared" si="41"/>
        <v>0</v>
      </c>
      <c r="AJ85" s="2">
        <f t="shared" si="33"/>
      </c>
      <c r="AK85" s="2">
        <f t="shared" si="43"/>
        <v>0</v>
      </c>
      <c r="AL85" s="2">
        <f t="shared" si="42"/>
      </c>
      <c r="AM85" s="2">
        <f t="shared" si="46"/>
        <v>0</v>
      </c>
      <c r="AN85" s="2">
        <f t="shared" si="47"/>
      </c>
      <c r="AO85" s="2">
        <f t="shared" si="44"/>
        <v>0</v>
      </c>
      <c r="AP85" s="2">
        <f t="shared" si="45"/>
      </c>
    </row>
    <row r="86" spans="1:42" ht="14.25">
      <c r="A86" s="36">
        <v>77</v>
      </c>
      <c r="B86" s="270"/>
      <c r="C86" s="61"/>
      <c r="D86" s="61"/>
      <c r="E86" s="61"/>
      <c r="F86" s="251"/>
      <c r="G86" s="61"/>
      <c r="H86" s="62"/>
      <c r="I86" s="63"/>
      <c r="J86" s="222"/>
      <c r="K86" s="63"/>
      <c r="L86" s="222"/>
      <c r="M86" s="282"/>
      <c r="N86" s="283"/>
      <c r="O86" s="64"/>
      <c r="P86" s="64"/>
      <c r="W86" s="6">
        <f t="shared" si="34"/>
      </c>
      <c r="X86" s="6">
        <f t="shared" si="35"/>
      </c>
      <c r="Y86" s="6">
        <f t="shared" si="36"/>
      </c>
      <c r="Z86" s="6">
        <f t="shared" si="37"/>
      </c>
      <c r="AA86" s="6">
        <f t="shared" si="38"/>
      </c>
      <c r="AB86" s="11">
        <f>IF(G86="男",data_kyogisha!A78,"")</f>
      </c>
      <c r="AC86" s="6">
        <f t="shared" si="30"/>
      </c>
      <c r="AD86" s="6">
        <f t="shared" si="31"/>
      </c>
      <c r="AE86" s="6">
        <f t="shared" si="39"/>
      </c>
      <c r="AF86" s="6">
        <f t="shared" si="32"/>
      </c>
      <c r="AG86" s="6">
        <f t="shared" si="40"/>
      </c>
      <c r="AH86" s="6">
        <f>IF(G86="女",data_kyogisha!A78,"")</f>
      </c>
      <c r="AI86" s="2">
        <f t="shared" si="41"/>
        <v>0</v>
      </c>
      <c r="AJ86" s="2">
        <f t="shared" si="33"/>
      </c>
      <c r="AK86" s="2">
        <f t="shared" si="43"/>
        <v>0</v>
      </c>
      <c r="AL86" s="2">
        <f t="shared" si="42"/>
      </c>
      <c r="AM86" s="2">
        <f t="shared" si="46"/>
        <v>0</v>
      </c>
      <c r="AN86" s="2">
        <f t="shared" si="47"/>
      </c>
      <c r="AO86" s="2">
        <f t="shared" si="44"/>
        <v>0</v>
      </c>
      <c r="AP86" s="2">
        <f t="shared" si="45"/>
      </c>
    </row>
    <row r="87" spans="1:42" ht="14.25">
      <c r="A87" s="36">
        <v>78</v>
      </c>
      <c r="B87" s="270"/>
      <c r="C87" s="61"/>
      <c r="D87" s="61"/>
      <c r="E87" s="61"/>
      <c r="F87" s="251"/>
      <c r="G87" s="61"/>
      <c r="H87" s="62"/>
      <c r="I87" s="63"/>
      <c r="J87" s="222"/>
      <c r="K87" s="63"/>
      <c r="L87" s="222"/>
      <c r="M87" s="282"/>
      <c r="N87" s="283"/>
      <c r="O87" s="64"/>
      <c r="P87" s="64"/>
      <c r="W87" s="6">
        <f t="shared" si="34"/>
      </c>
      <c r="X87" s="6">
        <f t="shared" si="35"/>
      </c>
      <c r="Y87" s="6">
        <f t="shared" si="36"/>
      </c>
      <c r="Z87" s="6">
        <f t="shared" si="37"/>
      </c>
      <c r="AA87" s="6">
        <f t="shared" si="38"/>
      </c>
      <c r="AB87" s="11">
        <f>IF(G87="男",data_kyogisha!A79,"")</f>
      </c>
      <c r="AC87" s="6">
        <f t="shared" si="30"/>
      </c>
      <c r="AD87" s="6">
        <f t="shared" si="31"/>
      </c>
      <c r="AE87" s="6">
        <f t="shared" si="39"/>
      </c>
      <c r="AF87" s="6">
        <f t="shared" si="32"/>
      </c>
      <c r="AG87" s="6">
        <f t="shared" si="40"/>
      </c>
      <c r="AH87" s="6">
        <f>IF(G87="女",data_kyogisha!A79,"")</f>
      </c>
      <c r="AI87" s="2">
        <f t="shared" si="41"/>
        <v>0</v>
      </c>
      <c r="AJ87" s="2">
        <f t="shared" si="33"/>
      </c>
      <c r="AK87" s="2">
        <f t="shared" si="43"/>
        <v>0</v>
      </c>
      <c r="AL87" s="2">
        <f t="shared" si="42"/>
      </c>
      <c r="AM87" s="2">
        <f t="shared" si="46"/>
        <v>0</v>
      </c>
      <c r="AN87" s="2">
        <f t="shared" si="47"/>
      </c>
      <c r="AO87" s="2">
        <f t="shared" si="44"/>
        <v>0</v>
      </c>
      <c r="AP87" s="2">
        <f t="shared" si="45"/>
      </c>
    </row>
    <row r="88" spans="1:42" ht="14.25">
      <c r="A88" s="36">
        <v>79</v>
      </c>
      <c r="B88" s="270"/>
      <c r="C88" s="61"/>
      <c r="D88" s="61"/>
      <c r="E88" s="61"/>
      <c r="F88" s="251"/>
      <c r="G88" s="61"/>
      <c r="H88" s="62"/>
      <c r="I88" s="63"/>
      <c r="J88" s="222"/>
      <c r="K88" s="63"/>
      <c r="L88" s="222"/>
      <c r="M88" s="282"/>
      <c r="N88" s="283"/>
      <c r="O88" s="64"/>
      <c r="P88" s="64"/>
      <c r="W88" s="6">
        <f t="shared" si="34"/>
      </c>
      <c r="X88" s="6">
        <f t="shared" si="35"/>
      </c>
      <c r="Y88" s="6">
        <f t="shared" si="36"/>
      </c>
      <c r="Z88" s="6">
        <f t="shared" si="37"/>
      </c>
      <c r="AA88" s="6">
        <f t="shared" si="38"/>
      </c>
      <c r="AB88" s="11">
        <f>IF(G88="男",data_kyogisha!A80,"")</f>
      </c>
      <c r="AC88" s="6">
        <f t="shared" si="30"/>
      </c>
      <c r="AD88" s="6">
        <f t="shared" si="31"/>
      </c>
      <c r="AE88" s="6">
        <f t="shared" si="39"/>
      </c>
      <c r="AF88" s="6">
        <f t="shared" si="32"/>
      </c>
      <c r="AG88" s="6">
        <f t="shared" si="40"/>
      </c>
      <c r="AH88" s="6">
        <f>IF(G88="女",data_kyogisha!A80,"")</f>
      </c>
      <c r="AI88" s="2">
        <f t="shared" si="41"/>
        <v>0</v>
      </c>
      <c r="AJ88" s="2">
        <f t="shared" si="33"/>
      </c>
      <c r="AK88" s="2">
        <f t="shared" si="43"/>
        <v>0</v>
      </c>
      <c r="AL88" s="2">
        <f t="shared" si="42"/>
      </c>
      <c r="AM88" s="2">
        <f t="shared" si="46"/>
        <v>0</v>
      </c>
      <c r="AN88" s="2">
        <f t="shared" si="47"/>
      </c>
      <c r="AO88" s="2">
        <f t="shared" si="44"/>
        <v>0</v>
      </c>
      <c r="AP88" s="2">
        <f t="shared" si="45"/>
      </c>
    </row>
    <row r="89" spans="1:42" ht="14.25">
      <c r="A89" s="36">
        <v>80</v>
      </c>
      <c r="B89" s="270"/>
      <c r="C89" s="61"/>
      <c r="D89" s="61"/>
      <c r="E89" s="61"/>
      <c r="F89" s="251"/>
      <c r="G89" s="61"/>
      <c r="H89" s="62"/>
      <c r="I89" s="63"/>
      <c r="J89" s="222"/>
      <c r="K89" s="63"/>
      <c r="L89" s="222"/>
      <c r="M89" s="282"/>
      <c r="N89" s="283"/>
      <c r="O89" s="64"/>
      <c r="P89" s="64"/>
      <c r="W89" s="6">
        <f t="shared" si="34"/>
      </c>
      <c r="X89" s="6">
        <f t="shared" si="35"/>
      </c>
      <c r="Y89" s="6">
        <f t="shared" si="36"/>
      </c>
      <c r="Z89" s="6">
        <f t="shared" si="37"/>
      </c>
      <c r="AA89" s="6">
        <f t="shared" si="38"/>
      </c>
      <c r="AB89" s="11">
        <f>IF(G89="男",data_kyogisha!A81,"")</f>
      </c>
      <c r="AC89" s="6">
        <f t="shared" si="30"/>
      </c>
      <c r="AD89" s="6">
        <f t="shared" si="31"/>
      </c>
      <c r="AE89" s="6">
        <f t="shared" si="39"/>
      </c>
      <c r="AF89" s="6">
        <f t="shared" si="32"/>
      </c>
      <c r="AG89" s="6">
        <f t="shared" si="40"/>
      </c>
      <c r="AH89" s="6">
        <f>IF(G89="女",data_kyogisha!A81,"")</f>
      </c>
      <c r="AI89" s="2">
        <f t="shared" si="41"/>
        <v>0</v>
      </c>
      <c r="AJ89" s="2">
        <f t="shared" si="33"/>
      </c>
      <c r="AK89" s="2">
        <f t="shared" si="43"/>
        <v>0</v>
      </c>
      <c r="AL89" s="2">
        <f t="shared" si="42"/>
      </c>
      <c r="AM89" s="2">
        <f t="shared" si="46"/>
        <v>0</v>
      </c>
      <c r="AN89" s="2">
        <f t="shared" si="47"/>
      </c>
      <c r="AO89" s="2">
        <f t="shared" si="44"/>
        <v>0</v>
      </c>
      <c r="AP89" s="2">
        <f t="shared" si="45"/>
      </c>
    </row>
    <row r="90" spans="1:42" ht="14.25">
      <c r="A90" s="36">
        <v>81</v>
      </c>
      <c r="B90" s="270"/>
      <c r="C90" s="61"/>
      <c r="D90" s="61"/>
      <c r="E90" s="61"/>
      <c r="F90" s="251"/>
      <c r="G90" s="61"/>
      <c r="H90" s="62"/>
      <c r="I90" s="63"/>
      <c r="J90" s="222"/>
      <c r="K90" s="63"/>
      <c r="L90" s="222"/>
      <c r="M90" s="282"/>
      <c r="N90" s="283"/>
      <c r="O90" s="64"/>
      <c r="P90" s="64"/>
      <c r="W90" s="6">
        <f t="shared" si="34"/>
      </c>
      <c r="X90" s="6">
        <f t="shared" si="35"/>
      </c>
      <c r="Y90" s="6">
        <f t="shared" si="36"/>
      </c>
      <c r="Z90" s="6">
        <f t="shared" si="37"/>
      </c>
      <c r="AA90" s="6">
        <f t="shared" si="38"/>
      </c>
      <c r="AB90" s="11">
        <f>IF(G90="男",data_kyogisha!A82,"")</f>
      </c>
      <c r="AC90" s="6">
        <f t="shared" si="30"/>
      </c>
      <c r="AD90" s="6">
        <f t="shared" si="31"/>
      </c>
      <c r="AE90" s="6">
        <f t="shared" si="39"/>
      </c>
      <c r="AF90" s="6">
        <f t="shared" si="32"/>
      </c>
      <c r="AG90" s="6">
        <f t="shared" si="40"/>
      </c>
      <c r="AH90" s="6">
        <f>IF(G90="女",data_kyogisha!A82,"")</f>
      </c>
      <c r="AI90" s="2">
        <f t="shared" si="41"/>
        <v>0</v>
      </c>
      <c r="AJ90" s="2">
        <f t="shared" si="33"/>
      </c>
      <c r="AK90" s="2">
        <f t="shared" si="43"/>
        <v>0</v>
      </c>
      <c r="AL90" s="2">
        <f t="shared" si="42"/>
      </c>
      <c r="AM90" s="2">
        <f t="shared" si="46"/>
        <v>0</v>
      </c>
      <c r="AN90" s="2">
        <f t="shared" si="47"/>
      </c>
      <c r="AO90" s="2">
        <f t="shared" si="44"/>
        <v>0</v>
      </c>
      <c r="AP90" s="2">
        <f t="shared" si="45"/>
      </c>
    </row>
    <row r="91" spans="1:42" ht="14.25">
      <c r="A91" s="36">
        <v>82</v>
      </c>
      <c r="B91" s="270"/>
      <c r="C91" s="61"/>
      <c r="D91" s="61"/>
      <c r="E91" s="61"/>
      <c r="F91" s="251"/>
      <c r="G91" s="61"/>
      <c r="H91" s="62"/>
      <c r="I91" s="63"/>
      <c r="J91" s="222"/>
      <c r="K91" s="63"/>
      <c r="L91" s="222"/>
      <c r="M91" s="282"/>
      <c r="N91" s="283"/>
      <c r="O91" s="64"/>
      <c r="P91" s="64"/>
      <c r="W91" s="6">
        <f t="shared" si="34"/>
      </c>
      <c r="X91" s="6">
        <f t="shared" si="35"/>
      </c>
      <c r="Y91" s="6">
        <f t="shared" si="36"/>
      </c>
      <c r="Z91" s="6">
        <f t="shared" si="37"/>
      </c>
      <c r="AA91" s="6">
        <f t="shared" si="38"/>
      </c>
      <c r="AB91" s="11">
        <f>IF(G91="男",data_kyogisha!A83,"")</f>
      </c>
      <c r="AC91" s="6">
        <f t="shared" si="30"/>
      </c>
      <c r="AD91" s="6">
        <f t="shared" si="31"/>
      </c>
      <c r="AE91" s="6">
        <f t="shared" si="39"/>
      </c>
      <c r="AF91" s="6">
        <f t="shared" si="32"/>
      </c>
      <c r="AG91" s="6">
        <f t="shared" si="40"/>
      </c>
      <c r="AH91" s="6">
        <f>IF(G91="女",data_kyogisha!A83,"")</f>
      </c>
      <c r="AI91" s="2">
        <f t="shared" si="41"/>
        <v>0</v>
      </c>
      <c r="AJ91" s="2">
        <f t="shared" si="33"/>
      </c>
      <c r="AK91" s="2">
        <f t="shared" si="43"/>
        <v>0</v>
      </c>
      <c r="AL91" s="2">
        <f t="shared" si="42"/>
      </c>
      <c r="AM91" s="2">
        <f t="shared" si="46"/>
        <v>0</v>
      </c>
      <c r="AN91" s="2">
        <f t="shared" si="47"/>
      </c>
      <c r="AO91" s="2">
        <f t="shared" si="44"/>
        <v>0</v>
      </c>
      <c r="AP91" s="2">
        <f t="shared" si="45"/>
      </c>
    </row>
    <row r="92" spans="1:42" ht="14.25">
      <c r="A92" s="36">
        <v>83</v>
      </c>
      <c r="B92" s="270"/>
      <c r="C92" s="61"/>
      <c r="D92" s="61"/>
      <c r="E92" s="61"/>
      <c r="F92" s="251"/>
      <c r="G92" s="61"/>
      <c r="H92" s="62"/>
      <c r="I92" s="63"/>
      <c r="J92" s="222"/>
      <c r="K92" s="63"/>
      <c r="L92" s="222"/>
      <c r="M92" s="282"/>
      <c r="N92" s="283"/>
      <c r="O92" s="64"/>
      <c r="P92" s="64"/>
      <c r="W92" s="6">
        <f t="shared" si="34"/>
      </c>
      <c r="X92" s="6">
        <f t="shared" si="35"/>
      </c>
      <c r="Y92" s="6">
        <f t="shared" si="36"/>
      </c>
      <c r="Z92" s="6">
        <f t="shared" si="37"/>
      </c>
      <c r="AA92" s="6">
        <f t="shared" si="38"/>
      </c>
      <c r="AB92" s="11">
        <f>IF(G92="男",data_kyogisha!A84,"")</f>
      </c>
      <c r="AC92" s="6">
        <f t="shared" si="30"/>
      </c>
      <c r="AD92" s="6">
        <f t="shared" si="31"/>
      </c>
      <c r="AE92" s="6">
        <f t="shared" si="39"/>
      </c>
      <c r="AF92" s="6">
        <f t="shared" si="32"/>
      </c>
      <c r="AG92" s="6">
        <f t="shared" si="40"/>
      </c>
      <c r="AH92" s="6">
        <f>IF(G92="女",data_kyogisha!A84,"")</f>
      </c>
      <c r="AI92" s="2">
        <f t="shared" si="41"/>
        <v>0</v>
      </c>
      <c r="AJ92" s="2">
        <f t="shared" si="33"/>
      </c>
      <c r="AK92" s="2">
        <f t="shared" si="43"/>
        <v>0</v>
      </c>
      <c r="AL92" s="2">
        <f t="shared" si="42"/>
      </c>
      <c r="AM92" s="2">
        <f t="shared" si="46"/>
        <v>0</v>
      </c>
      <c r="AN92" s="2">
        <f t="shared" si="47"/>
      </c>
      <c r="AO92" s="2">
        <f t="shared" si="44"/>
        <v>0</v>
      </c>
      <c r="AP92" s="2">
        <f t="shared" si="45"/>
      </c>
    </row>
    <row r="93" spans="1:42" ht="14.25">
      <c r="A93" s="36">
        <v>84</v>
      </c>
      <c r="B93" s="270"/>
      <c r="C93" s="61"/>
      <c r="D93" s="61"/>
      <c r="E93" s="61"/>
      <c r="F93" s="251"/>
      <c r="G93" s="61"/>
      <c r="H93" s="62"/>
      <c r="I93" s="63"/>
      <c r="J93" s="222"/>
      <c r="K93" s="63"/>
      <c r="L93" s="222"/>
      <c r="M93" s="282"/>
      <c r="N93" s="283"/>
      <c r="O93" s="64"/>
      <c r="P93" s="64"/>
      <c r="W93" s="6">
        <f t="shared" si="34"/>
      </c>
      <c r="X93" s="6">
        <f t="shared" si="35"/>
      </c>
      <c r="Y93" s="6">
        <f t="shared" si="36"/>
      </c>
      <c r="Z93" s="6">
        <f t="shared" si="37"/>
      </c>
      <c r="AA93" s="6">
        <f t="shared" si="38"/>
      </c>
      <c r="AB93" s="11">
        <f>IF(G93="男",data_kyogisha!A85,"")</f>
      </c>
      <c r="AC93" s="6">
        <f t="shared" si="30"/>
      </c>
      <c r="AD93" s="6">
        <f t="shared" si="31"/>
      </c>
      <c r="AE93" s="6">
        <f t="shared" si="39"/>
      </c>
      <c r="AF93" s="6">
        <f t="shared" si="32"/>
      </c>
      <c r="AG93" s="6">
        <f t="shared" si="40"/>
      </c>
      <c r="AH93" s="6">
        <f>IF(G93="女",data_kyogisha!A85,"")</f>
      </c>
      <c r="AI93" s="2">
        <f t="shared" si="41"/>
        <v>0</v>
      </c>
      <c r="AJ93" s="2">
        <f t="shared" si="33"/>
      </c>
      <c r="AK93" s="2">
        <f t="shared" si="43"/>
        <v>0</v>
      </c>
      <c r="AL93" s="2">
        <f t="shared" si="42"/>
      </c>
      <c r="AM93" s="2">
        <f t="shared" si="46"/>
        <v>0</v>
      </c>
      <c r="AN93" s="2">
        <f t="shared" si="47"/>
      </c>
      <c r="AO93" s="2">
        <f t="shared" si="44"/>
        <v>0</v>
      </c>
      <c r="AP93" s="2">
        <f t="shared" si="45"/>
      </c>
    </row>
    <row r="94" spans="1:42" ht="14.25">
      <c r="A94" s="36">
        <v>85</v>
      </c>
      <c r="B94" s="270"/>
      <c r="C94" s="61"/>
      <c r="D94" s="61"/>
      <c r="E94" s="61"/>
      <c r="F94" s="251"/>
      <c r="G94" s="61"/>
      <c r="H94" s="62"/>
      <c r="I94" s="63"/>
      <c r="J94" s="222"/>
      <c r="K94" s="63"/>
      <c r="L94" s="222"/>
      <c r="M94" s="282"/>
      <c r="N94" s="283"/>
      <c r="O94" s="64"/>
      <c r="P94" s="64"/>
      <c r="W94" s="6">
        <f t="shared" si="34"/>
      </c>
      <c r="X94" s="6">
        <f t="shared" si="35"/>
      </c>
      <c r="Y94" s="6">
        <f t="shared" si="36"/>
      </c>
      <c r="Z94" s="6">
        <f t="shared" si="37"/>
      </c>
      <c r="AA94" s="6">
        <f t="shared" si="38"/>
      </c>
      <c r="AB94" s="11">
        <f>IF(G94="男",data_kyogisha!A86,"")</f>
      </c>
      <c r="AC94" s="6">
        <f t="shared" si="30"/>
      </c>
      <c r="AD94" s="6">
        <f t="shared" si="31"/>
      </c>
      <c r="AE94" s="6">
        <f t="shared" si="39"/>
      </c>
      <c r="AF94" s="6">
        <f t="shared" si="32"/>
      </c>
      <c r="AG94" s="6">
        <f t="shared" si="40"/>
      </c>
      <c r="AH94" s="6">
        <f>IF(G94="女",data_kyogisha!A86,"")</f>
      </c>
      <c r="AI94" s="2">
        <f t="shared" si="41"/>
        <v>0</v>
      </c>
      <c r="AJ94" s="2">
        <f t="shared" si="33"/>
      </c>
      <c r="AK94" s="2">
        <f t="shared" si="43"/>
        <v>0</v>
      </c>
      <c r="AL94" s="2">
        <f t="shared" si="42"/>
      </c>
      <c r="AM94" s="2">
        <f t="shared" si="46"/>
        <v>0</v>
      </c>
      <c r="AN94" s="2">
        <f t="shared" si="47"/>
      </c>
      <c r="AO94" s="2">
        <f t="shared" si="44"/>
        <v>0</v>
      </c>
      <c r="AP94" s="2">
        <f t="shared" si="45"/>
      </c>
    </row>
    <row r="95" spans="1:42" ht="14.25">
      <c r="A95" s="36">
        <v>86</v>
      </c>
      <c r="B95" s="270"/>
      <c r="C95" s="61"/>
      <c r="D95" s="61"/>
      <c r="E95" s="61"/>
      <c r="F95" s="251"/>
      <c r="G95" s="61"/>
      <c r="H95" s="62"/>
      <c r="I95" s="63"/>
      <c r="J95" s="222"/>
      <c r="K95" s="63"/>
      <c r="L95" s="222"/>
      <c r="M95" s="282"/>
      <c r="N95" s="283"/>
      <c r="O95" s="64"/>
      <c r="P95" s="64"/>
      <c r="W95" s="6">
        <f t="shared" si="34"/>
      </c>
      <c r="X95" s="6">
        <f t="shared" si="35"/>
      </c>
      <c r="Y95" s="6">
        <f t="shared" si="36"/>
      </c>
      <c r="Z95" s="6">
        <f t="shared" si="37"/>
      </c>
      <c r="AA95" s="6">
        <f t="shared" si="38"/>
      </c>
      <c r="AB95" s="11">
        <f>IF(G95="男",data_kyogisha!A87,"")</f>
      </c>
      <c r="AC95" s="6">
        <f t="shared" si="30"/>
      </c>
      <c r="AD95" s="6">
        <f t="shared" si="31"/>
      </c>
      <c r="AE95" s="6">
        <f t="shared" si="39"/>
      </c>
      <c r="AF95" s="6">
        <f t="shared" si="32"/>
      </c>
      <c r="AG95" s="6">
        <f t="shared" si="40"/>
      </c>
      <c r="AH95" s="6">
        <f>IF(G95="女",data_kyogisha!A87,"")</f>
      </c>
      <c r="AI95" s="2">
        <f t="shared" si="41"/>
        <v>0</v>
      </c>
      <c r="AJ95" s="2">
        <f t="shared" si="33"/>
      </c>
      <c r="AK95" s="2">
        <f t="shared" si="43"/>
        <v>0</v>
      </c>
      <c r="AL95" s="2">
        <f t="shared" si="42"/>
      </c>
      <c r="AM95" s="2">
        <f t="shared" si="46"/>
        <v>0</v>
      </c>
      <c r="AN95" s="2">
        <f t="shared" si="47"/>
      </c>
      <c r="AO95" s="2">
        <f t="shared" si="44"/>
        <v>0</v>
      </c>
      <c r="AP95" s="2">
        <f t="shared" si="45"/>
      </c>
    </row>
    <row r="96" spans="1:42" ht="14.25">
      <c r="A96" s="36">
        <v>87</v>
      </c>
      <c r="B96" s="270"/>
      <c r="C96" s="61"/>
      <c r="D96" s="61"/>
      <c r="E96" s="61"/>
      <c r="F96" s="251"/>
      <c r="G96" s="61"/>
      <c r="H96" s="62"/>
      <c r="I96" s="63"/>
      <c r="J96" s="222"/>
      <c r="K96" s="63"/>
      <c r="L96" s="222"/>
      <c r="M96" s="282"/>
      <c r="N96" s="283"/>
      <c r="O96" s="64"/>
      <c r="P96" s="64"/>
      <c r="W96" s="6">
        <f t="shared" si="34"/>
      </c>
      <c r="X96" s="6">
        <f t="shared" si="35"/>
      </c>
      <c r="Y96" s="6">
        <f t="shared" si="36"/>
      </c>
      <c r="Z96" s="6">
        <f t="shared" si="37"/>
      </c>
      <c r="AA96" s="6">
        <f t="shared" si="38"/>
      </c>
      <c r="AB96" s="11">
        <f>IF(G96="男",data_kyogisha!A88,"")</f>
      </c>
      <c r="AC96" s="6">
        <f t="shared" si="30"/>
      </c>
      <c r="AD96" s="6">
        <f t="shared" si="31"/>
      </c>
      <c r="AE96" s="6">
        <f t="shared" si="39"/>
      </c>
      <c r="AF96" s="6">
        <f t="shared" si="32"/>
      </c>
      <c r="AG96" s="6">
        <f t="shared" si="40"/>
      </c>
      <c r="AH96" s="6">
        <f>IF(G96="女",data_kyogisha!A88,"")</f>
      </c>
      <c r="AI96" s="2">
        <f t="shared" si="41"/>
        <v>0</v>
      </c>
      <c r="AJ96" s="2">
        <f t="shared" si="33"/>
      </c>
      <c r="AK96" s="2">
        <f t="shared" si="43"/>
        <v>0</v>
      </c>
      <c r="AL96" s="2">
        <f t="shared" si="42"/>
      </c>
      <c r="AM96" s="2">
        <f t="shared" si="46"/>
        <v>0</v>
      </c>
      <c r="AN96" s="2">
        <f t="shared" si="47"/>
      </c>
      <c r="AO96" s="2">
        <f t="shared" si="44"/>
        <v>0</v>
      </c>
      <c r="AP96" s="2">
        <f t="shared" si="45"/>
      </c>
    </row>
    <row r="97" spans="1:42" ht="14.25">
      <c r="A97" s="36">
        <v>88</v>
      </c>
      <c r="B97" s="270"/>
      <c r="C97" s="61"/>
      <c r="D97" s="61"/>
      <c r="E97" s="61"/>
      <c r="F97" s="251"/>
      <c r="G97" s="61"/>
      <c r="H97" s="62"/>
      <c r="I97" s="63"/>
      <c r="J97" s="222"/>
      <c r="K97" s="63"/>
      <c r="L97" s="222"/>
      <c r="M97" s="282"/>
      <c r="N97" s="283"/>
      <c r="O97" s="64"/>
      <c r="P97" s="64"/>
      <c r="W97" s="6">
        <f t="shared" si="34"/>
      </c>
      <c r="X97" s="6">
        <f t="shared" si="35"/>
      </c>
      <c r="Y97" s="6">
        <f t="shared" si="36"/>
      </c>
      <c r="Z97" s="6">
        <f t="shared" si="37"/>
      </c>
      <c r="AA97" s="6">
        <f t="shared" si="38"/>
      </c>
      <c r="AB97" s="11">
        <f>IF(G97="男",data_kyogisha!A89,"")</f>
      </c>
      <c r="AC97" s="6">
        <f t="shared" si="30"/>
      </c>
      <c r="AD97" s="6">
        <f t="shared" si="31"/>
      </c>
      <c r="AE97" s="6">
        <f t="shared" si="39"/>
      </c>
      <c r="AF97" s="6">
        <f t="shared" si="32"/>
      </c>
      <c r="AG97" s="6">
        <f t="shared" si="40"/>
      </c>
      <c r="AH97" s="6">
        <f>IF(G97="女",data_kyogisha!A89,"")</f>
      </c>
      <c r="AI97" s="2">
        <f t="shared" si="41"/>
        <v>0</v>
      </c>
      <c r="AJ97" s="2">
        <f t="shared" si="33"/>
      </c>
      <c r="AK97" s="2">
        <f t="shared" si="43"/>
        <v>0</v>
      </c>
      <c r="AL97" s="2">
        <f t="shared" si="42"/>
      </c>
      <c r="AM97" s="2">
        <f t="shared" si="46"/>
        <v>0</v>
      </c>
      <c r="AN97" s="2">
        <f t="shared" si="47"/>
      </c>
      <c r="AO97" s="2">
        <f t="shared" si="44"/>
        <v>0</v>
      </c>
      <c r="AP97" s="2">
        <f t="shared" si="45"/>
      </c>
    </row>
    <row r="98" spans="1:42" ht="14.25">
      <c r="A98" s="36">
        <v>89</v>
      </c>
      <c r="B98" s="270"/>
      <c r="C98" s="61"/>
      <c r="D98" s="61"/>
      <c r="E98" s="61"/>
      <c r="F98" s="251"/>
      <c r="G98" s="61"/>
      <c r="H98" s="62"/>
      <c r="I98" s="63"/>
      <c r="J98" s="222"/>
      <c r="K98" s="63"/>
      <c r="L98" s="222"/>
      <c r="M98" s="282"/>
      <c r="N98" s="283"/>
      <c r="O98" s="64"/>
      <c r="P98" s="64"/>
      <c r="W98" s="6">
        <f t="shared" si="34"/>
      </c>
      <c r="X98" s="6">
        <f t="shared" si="35"/>
      </c>
      <c r="Y98" s="6">
        <f t="shared" si="36"/>
      </c>
      <c r="Z98" s="6">
        <f t="shared" si="37"/>
      </c>
      <c r="AA98" s="6">
        <f t="shared" si="38"/>
      </c>
      <c r="AB98" s="11">
        <f>IF(G98="男",data_kyogisha!A90,"")</f>
      </c>
      <c r="AC98" s="6">
        <f t="shared" si="30"/>
      </c>
      <c r="AD98" s="6">
        <f t="shared" si="31"/>
      </c>
      <c r="AE98" s="6">
        <f t="shared" si="39"/>
      </c>
      <c r="AF98" s="6">
        <f t="shared" si="32"/>
      </c>
      <c r="AG98" s="6">
        <f t="shared" si="40"/>
      </c>
      <c r="AH98" s="6">
        <f>IF(G98="女",data_kyogisha!A90,"")</f>
      </c>
      <c r="AI98" s="2">
        <f t="shared" si="41"/>
        <v>0</v>
      </c>
      <c r="AJ98" s="2">
        <f t="shared" si="33"/>
      </c>
      <c r="AK98" s="2">
        <f t="shared" si="43"/>
        <v>0</v>
      </c>
      <c r="AL98" s="2">
        <f t="shared" si="42"/>
      </c>
      <c r="AM98" s="2">
        <f t="shared" si="46"/>
        <v>0</v>
      </c>
      <c r="AN98" s="2">
        <f t="shared" si="47"/>
      </c>
      <c r="AO98" s="2">
        <f t="shared" si="44"/>
        <v>0</v>
      </c>
      <c r="AP98" s="2">
        <f t="shared" si="45"/>
      </c>
    </row>
    <row r="99" spans="1:42" ht="15" thickBot="1">
      <c r="A99" s="25">
        <v>90</v>
      </c>
      <c r="B99" s="271"/>
      <c r="C99" s="65"/>
      <c r="D99" s="65"/>
      <c r="E99" s="65"/>
      <c r="F99" s="252"/>
      <c r="G99" s="65"/>
      <c r="H99" s="66"/>
      <c r="I99" s="67"/>
      <c r="J99" s="223"/>
      <c r="K99" s="67"/>
      <c r="L99" s="223"/>
      <c r="M99" s="284"/>
      <c r="N99" s="285"/>
      <c r="O99" s="68"/>
      <c r="P99" s="68"/>
      <c r="W99" s="151">
        <f t="shared" si="34"/>
      </c>
      <c r="X99" s="151">
        <f t="shared" si="35"/>
      </c>
      <c r="Y99" s="151">
        <f t="shared" si="36"/>
      </c>
      <c r="Z99" s="151">
        <f t="shared" si="37"/>
      </c>
      <c r="AA99" s="151">
        <f t="shared" si="38"/>
      </c>
      <c r="AB99" s="152">
        <f>IF(G99="男",data_kyogisha!A91,"")</f>
      </c>
      <c r="AC99" s="151">
        <f t="shared" si="30"/>
      </c>
      <c r="AD99" s="151">
        <f t="shared" si="31"/>
      </c>
      <c r="AE99" s="151">
        <f t="shared" si="39"/>
      </c>
      <c r="AF99" s="151">
        <f t="shared" si="32"/>
      </c>
      <c r="AG99" s="151">
        <f t="shared" si="40"/>
      </c>
      <c r="AH99" s="151">
        <f>IF(G99="女",data_kyogisha!A91,"")</f>
      </c>
      <c r="AI99" s="151">
        <f t="shared" si="41"/>
        <v>0</v>
      </c>
      <c r="AJ99" s="151">
        <f t="shared" si="33"/>
      </c>
      <c r="AK99" s="151">
        <f t="shared" si="43"/>
        <v>0</v>
      </c>
      <c r="AL99" s="151">
        <f t="shared" si="42"/>
      </c>
      <c r="AM99" s="151">
        <f t="shared" si="46"/>
        <v>0</v>
      </c>
      <c r="AN99" s="151">
        <f t="shared" si="47"/>
      </c>
      <c r="AO99" s="151">
        <f t="shared" si="44"/>
        <v>0</v>
      </c>
      <c r="AP99" s="151">
        <f t="shared" si="45"/>
      </c>
    </row>
    <row r="100" spans="6:13" ht="13.5" hidden="1">
      <c r="F100" s="16" t="s">
        <v>211</v>
      </c>
      <c r="G100" s="83">
        <f>SUM(I100:M100)</f>
        <v>0</v>
      </c>
      <c r="I100" s="2">
        <f>COUNTA(I10:I99)</f>
        <v>0</v>
      </c>
      <c r="K100" s="2">
        <f>COUNTA(K10:K99)</f>
        <v>0</v>
      </c>
      <c r="M100" s="2">
        <f>COUNTA(M10:M99)</f>
        <v>0</v>
      </c>
    </row>
    <row r="101" spans="6:7" ht="13.5" hidden="1">
      <c r="F101" s="16" t="s">
        <v>215</v>
      </c>
      <c r="G101" s="83">
        <f>'③リレー情報確認'!F14+'③リレー情報確認'!L14+'③リレー情報確認'!R14+'③リレー情報確認'!X14</f>
        <v>0</v>
      </c>
    </row>
    <row r="102" spans="6:7" ht="13.5" hidden="1">
      <c r="F102" s="16" t="s">
        <v>220</v>
      </c>
      <c r="G102" s="83">
        <f>COUNTIF(G10:G99,"男")</f>
        <v>0</v>
      </c>
    </row>
    <row r="103" spans="6:7" ht="13.5" hidden="1">
      <c r="F103" s="2" t="s">
        <v>221</v>
      </c>
      <c r="G103" s="2">
        <f>COUNTIF(G10:G99,"女")</f>
        <v>0</v>
      </c>
    </row>
  </sheetData>
  <sheetProtection sheet="1" objects="1" scenarios="1" selectLockedCells="1"/>
  <mergeCells count="1">
    <mergeCell ref="N3:P3"/>
  </mergeCells>
  <dataValidations count="9">
    <dataValidation type="list" allowBlank="1" showInputMessage="1" showErrorMessage="1" sqref="M10:M99">
      <formula1>IF(G10="","",IF(G10="男",$T$10:$T$36,$U$10:$U$36))</formula1>
    </dataValidation>
    <dataValidation allowBlank="1" showInputMessage="1" showErrorMessage="1" imeMode="off" sqref="N10:N99 J10:J99 O5:P6 H10:H99 C10:C99 F10:F99 L10:L99"/>
    <dataValidation type="list" allowBlank="1" showInputMessage="1" showErrorMessage="1" sqref="O10:P99">
      <formula1>$V$11</formula1>
    </dataValidation>
    <dataValidation type="list" allowBlank="1" showInputMessage="1" showErrorMessage="1" imeMode="on" sqref="G10:G99">
      <formula1>$S$11:$S$12</formula1>
    </dataValidation>
    <dataValidation allowBlank="1" showInputMessage="1" showErrorMessage="1" imeMode="hiragana" sqref="D10:D99"/>
    <dataValidation allowBlank="1" showInputMessage="1" showErrorMessage="1" imeMode="halfKatakana" sqref="E9:E99 F9"/>
    <dataValidation type="custom" allowBlank="1" showInputMessage="1" showErrorMessage="1" imeMode="off" sqref="B10:B99">
      <formula1>EXACT(UPPER(B10),B10)</formula1>
    </dataValidation>
    <dataValidation type="list" allowBlank="1" showInputMessage="1" showErrorMessage="1" sqref="I10:I99">
      <formula1>IF(G10="","",IF(G10="男",$T$10:$T$22,$U$10:$U$24))</formula1>
    </dataValidation>
    <dataValidation type="list" allowBlank="1" showInputMessage="1" showErrorMessage="1" sqref="K10:K99">
      <formula1>IF(G10="","",IF(G10="男",$T$10:$T$22,$U$10:$U$23))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X14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C8" sqref="C8"/>
    </sheetView>
  </sheetViews>
  <sheetFormatPr defaultColWidth="9.140625" defaultRowHeight="15"/>
  <cols>
    <col min="1" max="1" width="1.8515625" style="40" customWidth="1"/>
    <col min="2" max="2" width="4.421875" style="40" hidden="1" customWidth="1"/>
    <col min="3" max="3" width="6.421875" style="40" bestFit="1" customWidth="1"/>
    <col min="4" max="4" width="12.28125" style="40" bestFit="1" customWidth="1"/>
    <col min="5" max="5" width="9.421875" style="40" hidden="1" customWidth="1"/>
    <col min="6" max="6" width="8.421875" style="40" bestFit="1" customWidth="1"/>
    <col min="7" max="7" width="5.00390625" style="41" customWidth="1"/>
    <col min="8" max="8" width="4.421875" style="40" hidden="1" customWidth="1"/>
    <col min="9" max="9" width="6.421875" style="40" customWidth="1"/>
    <col min="10" max="10" width="12.28125" style="40" customWidth="1"/>
    <col min="11" max="11" width="9.421875" style="40" hidden="1" customWidth="1"/>
    <col min="12" max="12" width="8.421875" style="40" bestFit="1" customWidth="1"/>
    <col min="13" max="13" width="5.00390625" style="43" customWidth="1"/>
    <col min="14" max="14" width="4.421875" style="40" hidden="1" customWidth="1"/>
    <col min="15" max="15" width="6.421875" style="40" bestFit="1" customWidth="1"/>
    <col min="16" max="16" width="12.28125" style="40" customWidth="1"/>
    <col min="17" max="17" width="9.421875" style="40" hidden="1" customWidth="1"/>
    <col min="18" max="18" width="8.421875" style="40" bestFit="1" customWidth="1"/>
    <col min="19" max="19" width="5.00390625" style="43" customWidth="1"/>
    <col min="20" max="20" width="4.421875" style="40" hidden="1" customWidth="1"/>
    <col min="21" max="21" width="6.421875" style="40" bestFit="1" customWidth="1"/>
    <col min="22" max="22" width="12.28125" style="40" customWidth="1"/>
    <col min="23" max="23" width="9.421875" style="40" hidden="1" customWidth="1"/>
    <col min="24" max="24" width="8.421875" style="40" bestFit="1" customWidth="1"/>
    <col min="25" max="27" width="9.00390625" style="40" customWidth="1"/>
    <col min="28" max="16384" width="9.00390625" style="40" customWidth="1"/>
  </cols>
  <sheetData>
    <row r="1" spans="1:23" ht="18" thickBot="1">
      <c r="A1" s="39" t="s">
        <v>187</v>
      </c>
      <c r="H1" s="42"/>
      <c r="I1" s="74" t="s">
        <v>81</v>
      </c>
      <c r="J1" s="354">
        <f>IF('①学校情報入力'!D5="","",'①学校情報入力'!D5)</f>
      </c>
      <c r="K1" s="355"/>
      <c r="L1" s="356"/>
      <c r="M1" s="38"/>
      <c r="O1" s="74" t="s">
        <v>141</v>
      </c>
      <c r="P1" s="354">
        <f>IF('①学校情報入力'!F5="","",'①学校情報入力'!F5)</f>
      </c>
      <c r="Q1" s="355"/>
      <c r="R1" s="356"/>
      <c r="T1" s="42"/>
      <c r="W1" s="159"/>
    </row>
    <row r="2" spans="8:20" ht="13.5">
      <c r="H2" s="42"/>
      <c r="N2" s="42"/>
      <c r="T2" s="42"/>
    </row>
    <row r="3" spans="1:23" s="168" customFormat="1" ht="13.5">
      <c r="A3" s="169"/>
      <c r="B3" s="165"/>
      <c r="C3" s="166" t="s">
        <v>186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83"/>
      <c r="Q3" s="183"/>
      <c r="R3" s="183"/>
      <c r="S3" s="183"/>
      <c r="T3" s="183"/>
      <c r="U3" s="183"/>
      <c r="V3" s="183"/>
      <c r="W3" s="183"/>
    </row>
    <row r="4" spans="1:23" s="168" customFormat="1" ht="13.5">
      <c r="A4" s="169"/>
      <c r="B4" s="165"/>
      <c r="C4" s="166" t="s">
        <v>188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83"/>
      <c r="Q4" s="183"/>
      <c r="R4" s="183"/>
      <c r="S4" s="183"/>
      <c r="T4" s="183"/>
      <c r="U4" s="183"/>
      <c r="V4" s="183"/>
      <c r="W4" s="183"/>
    </row>
    <row r="5" spans="8:20" ht="13.5">
      <c r="H5" s="169"/>
      <c r="N5" s="169"/>
      <c r="T5" s="169"/>
    </row>
    <row r="6" spans="1:24" s="170" customFormat="1" ht="13.5">
      <c r="A6" s="180"/>
      <c r="B6" s="358" t="s">
        <v>129</v>
      </c>
      <c r="C6" s="358"/>
      <c r="D6" s="358"/>
      <c r="E6" s="358"/>
      <c r="F6" s="358"/>
      <c r="G6" s="181"/>
      <c r="H6" s="360" t="s">
        <v>130</v>
      </c>
      <c r="I6" s="361"/>
      <c r="J6" s="361"/>
      <c r="K6" s="361"/>
      <c r="L6" s="362"/>
      <c r="M6" s="182"/>
      <c r="N6" s="359" t="s">
        <v>131</v>
      </c>
      <c r="O6" s="359"/>
      <c r="P6" s="359"/>
      <c r="Q6" s="359"/>
      <c r="R6" s="359"/>
      <c r="S6" s="182"/>
      <c r="T6" s="359" t="s">
        <v>132</v>
      </c>
      <c r="U6" s="359"/>
      <c r="V6" s="359"/>
      <c r="W6" s="359"/>
      <c r="X6" s="359"/>
    </row>
    <row r="7" spans="2:24" ht="13.5">
      <c r="B7" s="171" t="s">
        <v>103</v>
      </c>
      <c r="C7" s="171" t="s">
        <v>0</v>
      </c>
      <c r="D7" s="171" t="s">
        <v>106</v>
      </c>
      <c r="E7" s="171" t="s">
        <v>174</v>
      </c>
      <c r="F7" s="171" t="s">
        <v>40</v>
      </c>
      <c r="H7" s="172" t="s">
        <v>103</v>
      </c>
      <c r="I7" s="172" t="s">
        <v>0</v>
      </c>
      <c r="J7" s="171" t="s">
        <v>106</v>
      </c>
      <c r="K7" s="171" t="s">
        <v>174</v>
      </c>
      <c r="L7" s="171" t="s">
        <v>40</v>
      </c>
      <c r="N7" s="172" t="s">
        <v>103</v>
      </c>
      <c r="O7" s="172" t="s">
        <v>0</v>
      </c>
      <c r="P7" s="171" t="s">
        <v>106</v>
      </c>
      <c r="Q7" s="171" t="s">
        <v>174</v>
      </c>
      <c r="R7" s="171" t="s">
        <v>40</v>
      </c>
      <c r="T7" s="172" t="s">
        <v>103</v>
      </c>
      <c r="U7" s="172" t="s">
        <v>0</v>
      </c>
      <c r="V7" s="171" t="s">
        <v>106</v>
      </c>
      <c r="W7" s="171" t="s">
        <v>174</v>
      </c>
      <c r="X7" s="171" t="s">
        <v>40</v>
      </c>
    </row>
    <row r="8" spans="2:24" ht="13.5">
      <c r="B8" s="173">
        <v>1</v>
      </c>
      <c r="C8" s="173">
        <f>IF('②選手情報入力'!$AJ$9&lt;1,"",VLOOKUP(B8,'②選手情報入力'!$AI$10:$AJ$99,2,FALSE))</f>
      </c>
      <c r="D8" s="143">
        <f>IF(C8="","",VLOOKUP(C8,'②選手情報入力'!$W$10:$X$99,2,FALSE))</f>
      </c>
      <c r="E8" s="143">
        <f>IF(C8="","",VLOOKUP(C8,'②選手情報入力'!$W$10:$AC$99,6,FALSE))</f>
      </c>
      <c r="F8" s="357">
        <f>IF('②選手情報入力'!O5="","",'②選手情報入力'!O5)</f>
      </c>
      <c r="H8" s="173">
        <v>1</v>
      </c>
      <c r="I8" s="173">
        <f>IF('②選手情報入力'!$AL$9&lt;1,"",VLOOKUP(H8,'②選手情報入力'!$AK$10:$AL$99,2,FALSE))</f>
      </c>
      <c r="J8" s="143">
        <f>IF(I8="","",VLOOKUP(I8,'②選手情報入力'!$W$10:$X$99,2,FALSE))</f>
      </c>
      <c r="K8" s="143">
        <f>IF(I8="","",VLOOKUP(I8,'②選手情報入力'!$W$10:$AC$99,6,FALSE))</f>
      </c>
      <c r="L8" s="363">
        <f>IF('②選手情報入力'!P5="","",'②選手情報入力'!P5)</f>
      </c>
      <c r="N8" s="173">
        <v>1</v>
      </c>
      <c r="O8" s="173">
        <f>IF('②選手情報入力'!$AN$9&lt;1,"",VLOOKUP(N8,'②選手情報入力'!$AM$10:$AN$99,2,FALSE))</f>
      </c>
      <c r="P8" s="143">
        <f>IF(O8="","",VLOOKUP(O8,'②選手情報入力'!$AC$10:$AD$99,2,FALSE))</f>
      </c>
      <c r="Q8" s="143">
        <f>IF(O8="","",VLOOKUP(O8,'②選手情報入力'!$AC$10:$AJ$99,6,FALSE))</f>
      </c>
      <c r="R8" s="357">
        <f>IF('②選手情報入力'!O6="","",'②選手情報入力'!O6)</f>
      </c>
      <c r="T8" s="173">
        <v>1</v>
      </c>
      <c r="U8" s="173">
        <f>IF('②選手情報入力'!$AP$9&lt;1,"",VLOOKUP(T8,'②選手情報入力'!$AO$10:$AP$99,2,FALSE))</f>
      </c>
      <c r="V8" s="143">
        <f>IF(U8="","",VLOOKUP(U8,'②選手情報入力'!$AC$10:$AD$99,2,FALSE))</f>
      </c>
      <c r="W8" s="143">
        <f>IF(U8="","",VLOOKUP(U8,'②選手情報入力'!$AC$10:$AJ$99,6,FALSE))</f>
      </c>
      <c r="X8" s="357">
        <f>IF('②選手情報入力'!P6="","",'②選手情報入力'!P6)</f>
      </c>
    </row>
    <row r="9" spans="2:24" ht="13.5">
      <c r="B9" s="174">
        <v>2</v>
      </c>
      <c r="C9" s="174">
        <f>IF('②選手情報入力'!$AJ$9&lt;2,"",VLOOKUP(B9,'②選手情報入力'!$AI$10:$AJ$99,2,FALSE))</f>
      </c>
      <c r="D9" s="144">
        <f>IF(C9="","",VLOOKUP(C9,'②選手情報入力'!$W$10:$X$99,2,FALSE))</f>
      </c>
      <c r="E9" s="144">
        <f>IF(C9="","",VLOOKUP(C9,'②選手情報入力'!$W$10:$AC$99,6,FALSE))</f>
      </c>
      <c r="F9" s="357"/>
      <c r="H9" s="174">
        <v>2</v>
      </c>
      <c r="I9" s="174">
        <f>IF('②選手情報入力'!$AL$9&lt;2,"",VLOOKUP(H9,'②選手情報入力'!$AK$10:$AL$99,2,FALSE))</f>
      </c>
      <c r="J9" s="144">
        <f>IF(I9="","",VLOOKUP(I9,'②選手情報入力'!$W$10:$X$99,2,FALSE))</f>
      </c>
      <c r="K9" s="144">
        <f>IF(I9="","",VLOOKUP(I9,'②選手情報入力'!$W$10:$AC$99,6,FALSE))</f>
      </c>
      <c r="L9" s="364"/>
      <c r="N9" s="174">
        <v>2</v>
      </c>
      <c r="O9" s="174">
        <f>IF('②選手情報入力'!$AN$9&lt;2,"",VLOOKUP(N9,'②選手情報入力'!$AM$10:$AN$99,2,FALSE))</f>
      </c>
      <c r="P9" s="144">
        <f>IF(O9="","",VLOOKUP(O9,'②選手情報入力'!$AC$10:$AD$99,2,FALSE))</f>
      </c>
      <c r="Q9" s="144">
        <f>IF(O9="","",VLOOKUP(O9,'②選手情報入力'!$AC$10:$AJ$99,6,FALSE))</f>
      </c>
      <c r="R9" s="357"/>
      <c r="T9" s="174">
        <v>2</v>
      </c>
      <c r="U9" s="174">
        <f>IF('②選手情報入力'!$AP$9&lt;2,"",VLOOKUP(T9,'②選手情報入力'!$AO$10:$AP$99,2,FALSE))</f>
      </c>
      <c r="V9" s="144">
        <f>IF(U9="","",VLOOKUP(U9,'②選手情報入力'!$AC$10:$AD$99,2,FALSE))</f>
      </c>
      <c r="W9" s="144">
        <f>IF(U9="","",VLOOKUP(U9,'②選手情報入力'!$AC$10:$AJ$99,6,FALSE))</f>
      </c>
      <c r="X9" s="357"/>
    </row>
    <row r="10" spans="2:24" ht="13.5">
      <c r="B10" s="174">
        <v>3</v>
      </c>
      <c r="C10" s="174">
        <f>IF('②選手情報入力'!$AJ$9&lt;3,"",VLOOKUP(B10,'②選手情報入力'!$AI$10:$AJ$99,2,FALSE))</f>
      </c>
      <c r="D10" s="144">
        <f>IF(C10="","",VLOOKUP(C10,'②選手情報入力'!$W$10:$X$99,2,FALSE))</f>
      </c>
      <c r="E10" s="144">
        <f>IF(C10="","",VLOOKUP(C10,'②選手情報入力'!$W$10:$AC$99,6,FALSE))</f>
      </c>
      <c r="F10" s="357"/>
      <c r="H10" s="174">
        <v>3</v>
      </c>
      <c r="I10" s="174">
        <f>IF('②選手情報入力'!$AL$9&lt;3,"",VLOOKUP(H10,'②選手情報入力'!$AK$10:$AL$99,2,FALSE))</f>
      </c>
      <c r="J10" s="144">
        <f>IF(I10="","",VLOOKUP(I10,'②選手情報入力'!$W$10:$X$99,2,FALSE))</f>
      </c>
      <c r="K10" s="144">
        <f>IF(I10="","",VLOOKUP(I10,'②選手情報入力'!$W$10:$AC$99,6,FALSE))</f>
      </c>
      <c r="L10" s="364"/>
      <c r="N10" s="174">
        <v>3</v>
      </c>
      <c r="O10" s="174">
        <f>IF('②選手情報入力'!$AN$9&lt;3,"",VLOOKUP(N10,'②選手情報入力'!$AM$10:$AN$99,2,FALSE))</f>
      </c>
      <c r="P10" s="144">
        <f>IF(O10="","",VLOOKUP(O10,'②選手情報入力'!$AC$10:$AD$99,2,FALSE))</f>
      </c>
      <c r="Q10" s="144">
        <f>IF(O10="","",VLOOKUP(O10,'②選手情報入力'!$AC$10:$AJ$99,6,FALSE))</f>
      </c>
      <c r="R10" s="357"/>
      <c r="T10" s="174">
        <v>3</v>
      </c>
      <c r="U10" s="174">
        <f>IF('②選手情報入力'!$AP$9&lt;3,"",VLOOKUP(T10,'②選手情報入力'!$AO$10:$AP$99,2,FALSE))</f>
      </c>
      <c r="V10" s="144">
        <f>IF(U10="","",VLOOKUP(U10,'②選手情報入力'!$AC$10:$AD$99,2,FALSE))</f>
      </c>
      <c r="W10" s="144">
        <f>IF(U10="","",VLOOKUP(U10,'②選手情報入力'!$AC$10:$AJ$99,6,FALSE))</f>
      </c>
      <c r="X10" s="357"/>
    </row>
    <row r="11" spans="2:24" ht="13.5">
      <c r="B11" s="174">
        <v>4</v>
      </c>
      <c r="C11" s="174">
        <f>IF('②選手情報入力'!$AJ$9&lt;4,"",VLOOKUP(B11,'②選手情報入力'!$AI$10:$AJ$99,2,FALSE))</f>
      </c>
      <c r="D11" s="144">
        <f>IF(C11="","",VLOOKUP(C11,'②選手情報入力'!$W$10:$X$99,2,FALSE))</f>
      </c>
      <c r="E11" s="144">
        <f>IF(C11="","",VLOOKUP(C11,'②選手情報入力'!$W$10:$AC$99,6,FALSE))</f>
      </c>
      <c r="F11" s="357"/>
      <c r="H11" s="174">
        <v>4</v>
      </c>
      <c r="I11" s="174">
        <f>IF('②選手情報入力'!$AL$9&lt;4,"",VLOOKUP(H11,'②選手情報入力'!$AK$10:$AL$99,2,FALSE))</f>
      </c>
      <c r="J11" s="144">
        <f>IF(I11="","",VLOOKUP(I11,'②選手情報入力'!$W$10:$X$99,2,FALSE))</f>
      </c>
      <c r="K11" s="144">
        <f>IF(I11="","",VLOOKUP(I11,'②選手情報入力'!$W$10:$AC$99,6,FALSE))</f>
      </c>
      <c r="L11" s="364"/>
      <c r="N11" s="174">
        <v>4</v>
      </c>
      <c r="O11" s="174">
        <f>IF('②選手情報入力'!$AN$9&lt;4,"",VLOOKUP(N11,'②選手情報入力'!$AM$10:$AN$99,2,FALSE))</f>
      </c>
      <c r="P11" s="144">
        <f>IF(O11="","",VLOOKUP(O11,'②選手情報入力'!$AC$10:$AD$99,2,FALSE))</f>
      </c>
      <c r="Q11" s="144">
        <f>IF(O11="","",VLOOKUP(O11,'②選手情報入力'!$AC$10:$AJ$99,6,FALSE))</f>
      </c>
      <c r="R11" s="357"/>
      <c r="T11" s="174">
        <v>4</v>
      </c>
      <c r="U11" s="174">
        <f>IF('②選手情報入力'!$AP$9&lt;4,"",VLOOKUP(T11,'②選手情報入力'!$AO$10:$AP$99,2,FALSE))</f>
      </c>
      <c r="V11" s="144">
        <f>IF(U11="","",VLOOKUP(U11,'②選手情報入力'!$AC$10:$AD$99,2,FALSE))</f>
      </c>
      <c r="W11" s="144">
        <f>IF(U11="","",VLOOKUP(U11,'②選手情報入力'!$AC$10:$AJ$99,6,FALSE))</f>
      </c>
      <c r="X11" s="357"/>
    </row>
    <row r="12" spans="2:24" ht="13.5">
      <c r="B12" s="174">
        <v>5</v>
      </c>
      <c r="C12" s="174">
        <f>IF('②選手情報入力'!$AJ$9&lt;5,"",VLOOKUP(B12,'②選手情報入力'!$AI$10:$AJ$99,2,FALSE))</f>
      </c>
      <c r="D12" s="144">
        <f>IF(C12="","",VLOOKUP(C12,'②選手情報入力'!$W$10:$X$99,2,FALSE))</f>
      </c>
      <c r="E12" s="144">
        <f>IF(C12="","",VLOOKUP(C12,'②選手情報入力'!$W$10:$AC$99,6,FALSE))</f>
      </c>
      <c r="F12" s="357"/>
      <c r="H12" s="174">
        <v>5</v>
      </c>
      <c r="I12" s="174">
        <f>IF('②選手情報入力'!$AL$9&lt;5,"",VLOOKUP(H12,'②選手情報入力'!$AK$10:$AL$99,2,FALSE))</f>
      </c>
      <c r="J12" s="144">
        <f>IF(I12="","",VLOOKUP(I12,'②選手情報入力'!$W$10:$X$99,2,FALSE))</f>
      </c>
      <c r="K12" s="144">
        <f>IF(I12="","",VLOOKUP(I12,'②選手情報入力'!$W$10:$AC$99,6,FALSE))</f>
      </c>
      <c r="L12" s="364"/>
      <c r="N12" s="174">
        <v>5</v>
      </c>
      <c r="O12" s="174">
        <f>IF('②選手情報入力'!$AN$9&lt;5,"",VLOOKUP(N12,'②選手情報入力'!$AM$10:$AN$99,2,FALSE))</f>
      </c>
      <c r="P12" s="144">
        <f>IF(O12="","",VLOOKUP(O12,'②選手情報入力'!$AC$10:$AD$99,2,FALSE))</f>
      </c>
      <c r="Q12" s="144">
        <f>IF(O12="","",VLOOKUP(O12,'②選手情報入力'!$AC$10:$AJ$99,6,FALSE))</f>
      </c>
      <c r="R12" s="357"/>
      <c r="T12" s="174">
        <v>5</v>
      </c>
      <c r="U12" s="174">
        <f>IF('②選手情報入力'!$AP$9&lt;5,"",VLOOKUP(T12,'②選手情報入力'!$AO$10:$AP$99,2,FALSE))</f>
      </c>
      <c r="V12" s="144">
        <f>IF(U12="","",VLOOKUP(U12,'②選手情報入力'!$AC$10:$AD$99,2,FALSE))</f>
      </c>
      <c r="W12" s="144">
        <f>IF(U12="","",VLOOKUP(U12,'②選手情報入力'!$AC$10:$AJ$99,6,FALSE))</f>
      </c>
      <c r="X12" s="357"/>
    </row>
    <row r="13" spans="2:24" ht="13.5">
      <c r="B13" s="175">
        <v>6</v>
      </c>
      <c r="C13" s="175">
        <f>IF('②選手情報入力'!$AJ$9&lt;6,"",VLOOKUP(B13,'②選手情報入力'!$AI$10:$AJ$99,2,FALSE))</f>
      </c>
      <c r="D13" s="145">
        <f>IF(C13="","",VLOOKUP(C13,'②選手情報入力'!$W$10:$X$99,2,FALSE))</f>
      </c>
      <c r="E13" s="145">
        <f>IF(C13="","",VLOOKUP(C13,'②選手情報入力'!$W$10:$AC$99,6,FALSE))</f>
      </c>
      <c r="F13" s="357"/>
      <c r="H13" s="175">
        <v>6</v>
      </c>
      <c r="I13" s="175">
        <f>IF('②選手情報入力'!$AL$9&lt;6,"",VLOOKUP(H13,'②選手情報入力'!$AK$10:$AL$99,2,FALSE))</f>
      </c>
      <c r="J13" s="145">
        <f>IF(I13="","",VLOOKUP(I13,'②選手情報入力'!$W$10:$X$99,2,FALSE))</f>
      </c>
      <c r="K13" s="145">
        <f>IF(I13="","",VLOOKUP(I13,'②選手情報入力'!$W$10:$AC$99,6,FALSE))</f>
      </c>
      <c r="L13" s="365"/>
      <c r="N13" s="175">
        <v>6</v>
      </c>
      <c r="O13" s="175">
        <f>IF('②選手情報入力'!$AN$9&lt;6,"",VLOOKUP(N13,'②選手情報入力'!$AM$10:$AN$99,2,FALSE))</f>
      </c>
      <c r="P13" s="145">
        <f>IF(O13="","",VLOOKUP(O13,'②選手情報入力'!$AC$10:$AD$99,2,FALSE))</f>
      </c>
      <c r="Q13" s="145">
        <f>IF(O13="","",VLOOKUP(O13,'②選手情報入力'!$AC$10:$AJ$99,6,FALSE))</f>
      </c>
      <c r="R13" s="357"/>
      <c r="T13" s="175">
        <v>6</v>
      </c>
      <c r="U13" s="175">
        <f>IF('②選手情報入力'!$AP$9&lt;6,"",VLOOKUP(T13,'②選手情報入力'!$AO$10:$AP$99,2,FALSE))</f>
      </c>
      <c r="V13" s="145">
        <f>IF(U13="","",VLOOKUP(U13,'②選手情報入力'!$AC$10:$AD$99,2,FALSE))</f>
      </c>
      <c r="W13" s="145">
        <f>IF(U13="","",VLOOKUP(U13,'②選手情報入力'!$AC$10:$AJ$99,6,FALSE))</f>
      </c>
      <c r="X13" s="357"/>
    </row>
    <row r="14" spans="3:24" ht="13.5">
      <c r="C14" s="176"/>
      <c r="D14" s="177" t="s">
        <v>77</v>
      </c>
      <c r="E14" s="178"/>
      <c r="F14" s="179">
        <f>IF('②選手情報入力'!AJ9&gt;=4,1,0)</f>
        <v>0</v>
      </c>
      <c r="H14" s="176"/>
      <c r="I14" s="176"/>
      <c r="J14" s="177" t="s">
        <v>77</v>
      </c>
      <c r="K14" s="178"/>
      <c r="L14" s="179">
        <f>IF('②選手情報入力'!AL9&gt;=4,1,0)</f>
        <v>0</v>
      </c>
      <c r="N14" s="176"/>
      <c r="O14" s="176"/>
      <c r="P14" s="177" t="s">
        <v>77</v>
      </c>
      <c r="Q14" s="178"/>
      <c r="R14" s="179">
        <f>IF('②選手情報入力'!AN9&gt;=4,1,0)</f>
        <v>0</v>
      </c>
      <c r="T14" s="176"/>
      <c r="U14" s="176"/>
      <c r="V14" s="177" t="s">
        <v>77</v>
      </c>
      <c r="W14" s="178"/>
      <c r="X14" s="179">
        <f>IF('②選手情報入力'!AP9&gt;=4,1,0)</f>
        <v>0</v>
      </c>
    </row>
  </sheetData>
  <sheetProtection sheet="1" objects="1" scenarios="1" selectLockedCells="1" selectUnlockedCells="1"/>
  <mergeCells count="10">
    <mergeCell ref="J1:L1"/>
    <mergeCell ref="R8:R13"/>
    <mergeCell ref="F8:F13"/>
    <mergeCell ref="B6:F6"/>
    <mergeCell ref="X8:X13"/>
    <mergeCell ref="N6:R6"/>
    <mergeCell ref="T6:X6"/>
    <mergeCell ref="H6:L6"/>
    <mergeCell ref="L8:L13"/>
    <mergeCell ref="P1:R1"/>
  </mergeCells>
  <dataValidations count="1">
    <dataValidation allowBlank="1" showInputMessage="1" showErrorMessage="1" imeMode="off" sqref="C8:F13 O8:R13 I8:L13 U8:X1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O63"/>
  <sheetViews>
    <sheetView tabSelected="1" zoomScalePageLayoutView="0" workbookViewId="0" topLeftCell="A1">
      <pane ySplit="3" topLeftCell="A4" activePane="bottomLeft" state="frozen"/>
      <selection pane="topLeft" activeCell="Q7" sqref="Q7"/>
      <selection pane="bottomLeft" activeCell="E10" sqref="E10"/>
    </sheetView>
  </sheetViews>
  <sheetFormatPr defaultColWidth="9.140625" defaultRowHeight="15"/>
  <cols>
    <col min="1" max="1" width="3.7109375" style="189" customWidth="1"/>
    <col min="2" max="2" width="26.28125" style="189" customWidth="1"/>
    <col min="3" max="3" width="10.00390625" style="189" customWidth="1"/>
    <col min="4" max="4" width="4.8515625" style="189" customWidth="1"/>
    <col min="5" max="5" width="9.00390625" style="189" customWidth="1"/>
    <col min="6" max="6" width="26.28125" style="189" customWidth="1"/>
    <col min="7" max="7" width="15.421875" style="189" customWidth="1"/>
    <col min="8" max="8" width="3.7109375" style="189" customWidth="1"/>
    <col min="9" max="10" width="9.00390625" style="189" customWidth="1"/>
    <col min="11" max="11" width="14.8515625" style="189" hidden="1" customWidth="1"/>
    <col min="12" max="12" width="9.00390625" style="189" hidden="1" customWidth="1"/>
    <col min="13" max="13" width="15.00390625" style="189" hidden="1" customWidth="1"/>
    <col min="14" max="15" width="9.00390625" style="189" hidden="1" customWidth="1"/>
    <col min="16" max="16384" width="9.00390625" style="189" customWidth="1"/>
  </cols>
  <sheetData>
    <row r="1" spans="1:8" ht="17.25">
      <c r="A1" s="39" t="s">
        <v>79</v>
      </c>
      <c r="B1" s="184"/>
      <c r="C1" s="185"/>
      <c r="D1" s="262" t="s">
        <v>166</v>
      </c>
      <c r="E1" s="185"/>
      <c r="F1" s="186"/>
      <c r="G1" s="187"/>
      <c r="H1" s="188"/>
    </row>
    <row r="2" spans="1:8" ht="24.75" customHeight="1">
      <c r="A2" s="370" t="s">
        <v>318</v>
      </c>
      <c r="B2" s="370"/>
      <c r="C2" s="370"/>
      <c r="D2" s="370"/>
      <c r="E2" s="370"/>
      <c r="F2" s="370"/>
      <c r="G2" s="370"/>
      <c r="H2" s="370"/>
    </row>
    <row r="3" spans="1:8" ht="30" customHeight="1">
      <c r="A3" s="375" t="str">
        <f>'注意事項'!C3</f>
        <v>国体選手選考強化･普及競技会</v>
      </c>
      <c r="B3" s="376"/>
      <c r="C3" s="376"/>
      <c r="D3" s="376"/>
      <c r="E3" s="377"/>
      <c r="G3" s="232">
        <f>IF('①学校情報入力'!D3="","",'①学校情報入力'!D3)</f>
      </c>
      <c r="H3" s="190"/>
    </row>
    <row r="4" ht="14.25" customHeight="1"/>
    <row r="5" spans="1:8" ht="19.5" thickBot="1">
      <c r="A5" s="371" t="s">
        <v>61</v>
      </c>
      <c r="B5" s="371"/>
      <c r="C5" s="371"/>
      <c r="D5" s="371"/>
      <c r="E5" s="371"/>
      <c r="F5" s="371"/>
      <c r="G5" s="371"/>
      <c r="H5" s="371"/>
    </row>
    <row r="6" spans="1:8" ht="19.5" customHeight="1" thickBot="1">
      <c r="A6" s="191"/>
      <c r="B6" s="261" t="s">
        <v>222</v>
      </c>
      <c r="C6" s="382">
        <f>IF('①学校情報入力'!D8="","",'①学校情報入力'!D8)</f>
      </c>
      <c r="D6" s="383"/>
      <c r="E6" s="383"/>
      <c r="F6" s="384"/>
      <c r="G6" s="192" t="s">
        <v>50</v>
      </c>
      <c r="H6" s="185"/>
    </row>
    <row r="7" spans="1:8" ht="22.5" customHeight="1" thickBot="1">
      <c r="A7" s="185"/>
      <c r="B7" s="260">
        <f>IF('①学校情報入力'!D7="","",'①学校情報入力'!D7)</f>
      </c>
      <c r="C7" s="253" t="s">
        <v>140</v>
      </c>
      <c r="D7" s="389">
        <f>IF('①学校情報入力'!D4="","",'①学校情報入力'!D4)</f>
      </c>
      <c r="E7" s="390"/>
      <c r="F7" s="390"/>
      <c r="G7" s="391"/>
      <c r="H7" s="193"/>
    </row>
    <row r="8" spans="1:8" ht="16.5" customHeight="1" thickBot="1">
      <c r="A8" s="185"/>
      <c r="B8" s="372" t="s">
        <v>51</v>
      </c>
      <c r="C8" s="373"/>
      <c r="D8" s="239"/>
      <c r="E8" s="312"/>
      <c r="F8" s="374" t="s">
        <v>52</v>
      </c>
      <c r="G8" s="374"/>
      <c r="H8" s="185"/>
    </row>
    <row r="9" spans="1:14" ht="16.5" customHeight="1">
      <c r="A9" s="185"/>
      <c r="B9" s="244" t="s">
        <v>53</v>
      </c>
      <c r="C9" s="378" t="s">
        <v>54</v>
      </c>
      <c r="D9" s="379"/>
      <c r="E9" s="194"/>
      <c r="F9" s="195" t="s">
        <v>55</v>
      </c>
      <c r="G9" s="196" t="s">
        <v>54</v>
      </c>
      <c r="H9" s="185"/>
      <c r="L9" s="185" t="s">
        <v>56</v>
      </c>
      <c r="N9" s="185" t="s">
        <v>57</v>
      </c>
    </row>
    <row r="10" spans="1:15" ht="21" customHeight="1">
      <c r="A10" s="197"/>
      <c r="B10" s="245" t="s">
        <v>193</v>
      </c>
      <c r="C10" s="368">
        <f>IF(L10=0,"",L10)</f>
      </c>
      <c r="D10" s="369"/>
      <c r="E10" s="199"/>
      <c r="F10" s="233" t="s">
        <v>201</v>
      </c>
      <c r="G10" s="198">
        <f aca="true" t="shared" si="0" ref="G10:G15">IF(N10=0,"",N10)</f>
      </c>
      <c r="H10" s="197"/>
      <c r="K10" s="189" t="str">
        <f>'種目情報'!A4</f>
        <v>男100m</v>
      </c>
      <c r="L10" s="200">
        <f>COUNTIF('②選手情報入力'!$I$10:$N$99,K10)</f>
        <v>0</v>
      </c>
      <c r="M10" s="189" t="str">
        <f>'種目情報'!E4</f>
        <v>女100m</v>
      </c>
      <c r="N10" s="200">
        <f>COUNTIF('②選手情報入力'!$I$10:$N$99,M10)</f>
        <v>0</v>
      </c>
      <c r="O10" s="189">
        <v>1</v>
      </c>
    </row>
    <row r="11" spans="1:15" ht="21" customHeight="1">
      <c r="A11" s="197"/>
      <c r="B11" s="245" t="s">
        <v>194</v>
      </c>
      <c r="C11" s="368">
        <f>IF(L11=0,"",L11)</f>
      </c>
      <c r="D11" s="369"/>
      <c r="E11" s="199"/>
      <c r="F11" s="233" t="s">
        <v>202</v>
      </c>
      <c r="G11" s="198">
        <f t="shared" si="0"/>
      </c>
      <c r="H11" s="197"/>
      <c r="K11" s="189" t="str">
        <f>'種目情報'!A5</f>
        <v>男200m</v>
      </c>
      <c r="L11" s="200">
        <f>COUNTIF('②選手情報入力'!$I$10:$N$99,K11)</f>
        <v>0</v>
      </c>
      <c r="M11" s="189" t="str">
        <f>'種目情報'!E5</f>
        <v>女200m</v>
      </c>
      <c r="N11" s="200">
        <f>COUNTIF('②選手情報入力'!$I$10:$N$99,M11)</f>
        <v>0</v>
      </c>
      <c r="O11" s="189">
        <v>2</v>
      </c>
    </row>
    <row r="12" spans="1:15" ht="21" customHeight="1">
      <c r="A12" s="197"/>
      <c r="B12" s="245" t="s">
        <v>195</v>
      </c>
      <c r="C12" s="368">
        <f>IF(L12=0,"",L12)</f>
      </c>
      <c r="D12" s="369"/>
      <c r="E12" s="199"/>
      <c r="F12" s="233" t="s">
        <v>203</v>
      </c>
      <c r="G12" s="198">
        <f t="shared" si="0"/>
      </c>
      <c r="H12" s="197"/>
      <c r="K12" s="189" t="str">
        <f>'種目情報'!A6</f>
        <v>男400m</v>
      </c>
      <c r="L12" s="200">
        <f>COUNTIF('②選手情報入力'!$I$10:$N$99,K12)</f>
        <v>0</v>
      </c>
      <c r="M12" s="189" t="str">
        <f>'種目情報'!E6</f>
        <v>女400m</v>
      </c>
      <c r="N12" s="200">
        <f>COUNTIF('②選手情報入力'!$I$10:$N$99,M12)</f>
        <v>0</v>
      </c>
      <c r="O12" s="189">
        <v>3</v>
      </c>
    </row>
    <row r="13" spans="1:15" ht="21" customHeight="1">
      <c r="A13" s="197"/>
      <c r="B13" s="245" t="s">
        <v>196</v>
      </c>
      <c r="C13" s="368">
        <f>IF(L13=0,"",L13)</f>
      </c>
      <c r="D13" s="369"/>
      <c r="E13" s="199"/>
      <c r="F13" s="233" t="s">
        <v>204</v>
      </c>
      <c r="G13" s="198">
        <f t="shared" si="0"/>
      </c>
      <c r="H13" s="197"/>
      <c r="K13" s="189" t="str">
        <f>'種目情報'!A7</f>
        <v>男800m</v>
      </c>
      <c r="L13" s="200">
        <f>COUNTIF('②選手情報入力'!$I$10:$N$99,K13)</f>
        <v>0</v>
      </c>
      <c r="M13" s="189" t="str">
        <f>'種目情報'!E7</f>
        <v>女800m</v>
      </c>
      <c r="N13" s="200">
        <f>COUNTIF('②選手情報入力'!$I$10:$N$99,M13)</f>
        <v>0</v>
      </c>
      <c r="O13" s="189">
        <v>4</v>
      </c>
    </row>
    <row r="14" spans="1:15" ht="21" customHeight="1">
      <c r="A14" s="197"/>
      <c r="B14" s="245" t="s">
        <v>197</v>
      </c>
      <c r="C14" s="368">
        <f>IF(L14=0,"",L14)</f>
      </c>
      <c r="D14" s="369"/>
      <c r="E14" s="199"/>
      <c r="F14" s="233" t="s">
        <v>205</v>
      </c>
      <c r="G14" s="198">
        <f t="shared" si="0"/>
      </c>
      <c r="H14" s="197"/>
      <c r="K14" s="189" t="str">
        <f>'種目情報'!A8</f>
        <v>男1500m</v>
      </c>
      <c r="L14" s="200">
        <f>COUNTIF('②選手情報入力'!$I$10:$N$99,K14)</f>
        <v>0</v>
      </c>
      <c r="M14" s="189" t="str">
        <f>'種目情報'!E8</f>
        <v>女1500m</v>
      </c>
      <c r="N14" s="200">
        <f>COUNTIF('②選手情報入力'!$I$10:$N$99,M14)</f>
        <v>0</v>
      </c>
      <c r="O14" s="189">
        <v>5</v>
      </c>
    </row>
    <row r="15" spans="1:15" ht="21" customHeight="1">
      <c r="A15" s="197"/>
      <c r="B15" s="305" t="s">
        <v>245</v>
      </c>
      <c r="C15" s="366"/>
      <c r="D15" s="367"/>
      <c r="E15" s="199"/>
      <c r="F15" s="233" t="s">
        <v>206</v>
      </c>
      <c r="G15" s="198">
        <f t="shared" si="0"/>
      </c>
      <c r="H15" s="197"/>
      <c r="K15" s="189" t="str">
        <f>'種目情報'!A9</f>
        <v>男少年110mJH</v>
      </c>
      <c r="L15" s="200">
        <f>COUNTIF('②選手情報入力'!$I$10:$N$99,K15)</f>
        <v>0</v>
      </c>
      <c r="M15" s="189" t="str">
        <f>'種目情報'!E9</f>
        <v>女3000m</v>
      </c>
      <c r="N15" s="200">
        <f>COUNTIF('②選手情報入力'!$I$10:$N$99,M15)</f>
        <v>0</v>
      </c>
      <c r="O15" s="189">
        <v>6</v>
      </c>
    </row>
    <row r="16" spans="1:15" ht="21" customHeight="1">
      <c r="A16" s="197"/>
      <c r="B16" s="305" t="s">
        <v>247</v>
      </c>
      <c r="C16" s="366"/>
      <c r="D16" s="367"/>
      <c r="E16" s="199"/>
      <c r="F16" s="310"/>
      <c r="G16" s="307"/>
      <c r="H16" s="197"/>
      <c r="K16" s="189" t="str">
        <f>'種目情報'!A10</f>
        <v>男走高跳Ａ</v>
      </c>
      <c r="L16" s="200">
        <f>COUNTIF('②選手情報入力'!$I$10:$N$99,K16)</f>
        <v>0</v>
      </c>
      <c r="M16" s="189" t="str">
        <f>'種目情報'!E10</f>
        <v>女少年100mYH</v>
      </c>
      <c r="N16" s="200">
        <f>COUNTIF('②選手情報入力'!$I$10:$N$99,M16)</f>
        <v>0</v>
      </c>
      <c r="O16" s="189">
        <v>7</v>
      </c>
    </row>
    <row r="17" spans="1:15" ht="21" customHeight="1">
      <c r="A17" s="197"/>
      <c r="B17" s="245" t="s">
        <v>324</v>
      </c>
      <c r="C17" s="368">
        <f>IF(L15=0,"",L15)</f>
      </c>
      <c r="D17" s="369"/>
      <c r="E17" s="199"/>
      <c r="F17" s="306" t="s">
        <v>266</v>
      </c>
      <c r="G17" s="307"/>
      <c r="H17" s="197"/>
      <c r="K17" s="189" t="str">
        <f>'種目情報'!A11</f>
        <v>男走高跳Ｂ</v>
      </c>
      <c r="L17" s="200">
        <f>COUNTIF('②選手情報入力'!$I$10:$N$99,K17)</f>
        <v>0</v>
      </c>
      <c r="M17" s="189" t="str">
        <f>'種目情報'!E11</f>
        <v>女走高跳Ａ</v>
      </c>
      <c r="N17" s="200">
        <f>COUNTIF('②選手情報入力'!$I$10:$N$99,M17)</f>
        <v>0</v>
      </c>
      <c r="O17" s="189">
        <v>8</v>
      </c>
    </row>
    <row r="18" spans="1:15" ht="21" customHeight="1">
      <c r="A18" s="197"/>
      <c r="B18" s="305" t="s">
        <v>250</v>
      </c>
      <c r="C18" s="366"/>
      <c r="D18" s="367"/>
      <c r="E18" s="199"/>
      <c r="F18" s="233" t="s">
        <v>336</v>
      </c>
      <c r="G18" s="198">
        <f>IF(N16=0,"",N16)</f>
      </c>
      <c r="H18" s="197"/>
      <c r="K18" s="189" t="str">
        <f>'種目情報'!A12</f>
        <v>男棒高跳Ａ</v>
      </c>
      <c r="L18" s="200">
        <f>COUNTIF('②選手情報入力'!$I$10:$N$99,K18)</f>
        <v>0</v>
      </c>
      <c r="M18" s="189" t="str">
        <f>'種目情報'!E12</f>
        <v>女走高跳Ｂ</v>
      </c>
      <c r="N18" s="200">
        <f>COUNTIF('②選手情報入力'!$I$10:$N$99,M18)</f>
        <v>0</v>
      </c>
      <c r="O18" s="189">
        <v>9</v>
      </c>
    </row>
    <row r="19" spans="1:15" ht="21" customHeight="1">
      <c r="A19" s="197"/>
      <c r="B19" s="305" t="s">
        <v>252</v>
      </c>
      <c r="C19" s="366"/>
      <c r="D19" s="367"/>
      <c r="E19" s="199"/>
      <c r="F19" s="306" t="s">
        <v>267</v>
      </c>
      <c r="G19" s="307"/>
      <c r="H19" s="197"/>
      <c r="K19" s="189" t="str">
        <f>'種目情報'!A13</f>
        <v>男棒高跳Ｂ</v>
      </c>
      <c r="L19" s="200">
        <f>COUNTIF('②選手情報入力'!$I$10:$N$99,K19)</f>
        <v>0</v>
      </c>
      <c r="M19" s="189" t="str">
        <f>'種目情報'!E13</f>
        <v>女棒高跳</v>
      </c>
      <c r="N19" s="200">
        <f>COUNTIF('②選手情報入力'!$I$10:$N$99,M19)</f>
        <v>0</v>
      </c>
      <c r="O19" s="189">
        <v>10</v>
      </c>
    </row>
    <row r="20" spans="1:15" ht="21" customHeight="1">
      <c r="A20" s="197"/>
      <c r="B20" s="305" t="s">
        <v>254</v>
      </c>
      <c r="C20" s="366"/>
      <c r="D20" s="367"/>
      <c r="E20" s="199"/>
      <c r="F20" s="308" t="s">
        <v>268</v>
      </c>
      <c r="G20" s="307"/>
      <c r="H20" s="197"/>
      <c r="K20" s="189" t="str">
        <f>'種目情報'!A14</f>
        <v>男走幅跳</v>
      </c>
      <c r="L20" s="200">
        <f>COUNTIF('②選手情報入力'!$I$10:$N$99,K20)</f>
        <v>0</v>
      </c>
      <c r="M20" s="189" t="str">
        <f>'種目情報'!E14</f>
        <v>女走幅跳</v>
      </c>
      <c r="N20" s="200">
        <f>COUNTIF('②選手情報入力'!$I$10:$N$99,M20)</f>
        <v>0</v>
      </c>
      <c r="O20" s="189">
        <v>11</v>
      </c>
    </row>
    <row r="21" spans="1:15" ht="21" customHeight="1">
      <c r="A21" s="197"/>
      <c r="B21" s="245" t="s">
        <v>325</v>
      </c>
      <c r="C21" s="368">
        <f>IF(L16=0,"",L16)</f>
      </c>
      <c r="D21" s="369"/>
      <c r="E21" s="199"/>
      <c r="F21" s="233" t="s">
        <v>337</v>
      </c>
      <c r="G21" s="198">
        <f>IF(N17=0,"",N17)</f>
      </c>
      <c r="H21" s="197"/>
      <c r="K21" s="189" t="str">
        <f>'種目情報'!A15</f>
        <v>男少B･中学砲丸投</v>
      </c>
      <c r="L21" s="200">
        <f>COUNTIF('②選手情報入力'!$I$10:$N$99,K21)</f>
        <v>0</v>
      </c>
      <c r="M21" s="189" t="str">
        <f>'種目情報'!E15</f>
        <v>女中学砲丸投</v>
      </c>
      <c r="N21" s="200">
        <f>COUNTIF('②選手情報入力'!$I$10:$N$99,M21)</f>
        <v>0</v>
      </c>
      <c r="O21" s="189">
        <v>12</v>
      </c>
    </row>
    <row r="22" spans="1:15" ht="21" customHeight="1">
      <c r="A22" s="197"/>
      <c r="B22" s="245" t="s">
        <v>326</v>
      </c>
      <c r="C22" s="368">
        <f>IF(L17=0,"",L17)</f>
      </c>
      <c r="D22" s="369"/>
      <c r="E22" s="199"/>
      <c r="F22" s="233" t="s">
        <v>338</v>
      </c>
      <c r="G22" s="198">
        <f>IF(N18=0,"",N18)</f>
      </c>
      <c r="H22" s="197"/>
      <c r="K22" s="189">
        <f>'種目情報'!A16</f>
        <v>0</v>
      </c>
      <c r="L22" s="200">
        <f>COUNTIF('②選手情報入力'!$I$10:$N$99,K22)</f>
        <v>0</v>
      </c>
      <c r="M22" s="189" t="str">
        <f>'種目情報'!E16</f>
        <v>女円盤投</v>
      </c>
      <c r="N22" s="200">
        <f>COUNTIF('②選手情報入力'!$I$10:$N$99,M22)</f>
        <v>0</v>
      </c>
      <c r="O22" s="189">
        <v>13</v>
      </c>
    </row>
    <row r="23" spans="1:15" ht="21" customHeight="1">
      <c r="A23" s="197"/>
      <c r="B23" s="245" t="s">
        <v>327</v>
      </c>
      <c r="C23" s="368">
        <f>IF(L18=0,"",L18)</f>
      </c>
      <c r="D23" s="369"/>
      <c r="E23" s="199"/>
      <c r="F23" s="233" t="s">
        <v>339</v>
      </c>
      <c r="G23" s="198">
        <f>IF(N19=0,"",N19)</f>
      </c>
      <c r="H23" s="197"/>
      <c r="K23" s="189">
        <f>'種目情報'!A17</f>
        <v>0</v>
      </c>
      <c r="L23" s="200">
        <f>COUNTIF('②選手情報入力'!$I$10:$N$99,K23)</f>
        <v>0</v>
      </c>
      <c r="M23" s="189">
        <f>'種目情報'!E17</f>
        <v>0</v>
      </c>
      <c r="N23" s="200">
        <f>COUNTIF('②選手情報入力'!$I$10:$N$99,M23)</f>
        <v>0</v>
      </c>
      <c r="O23" s="189">
        <v>14</v>
      </c>
    </row>
    <row r="24" spans="1:15" ht="21" customHeight="1">
      <c r="A24" s="197"/>
      <c r="B24" s="245" t="s">
        <v>328</v>
      </c>
      <c r="C24" s="368">
        <f>IF(L19=0,"",L19)</f>
      </c>
      <c r="D24" s="369"/>
      <c r="E24" s="199"/>
      <c r="F24" s="233" t="s">
        <v>209</v>
      </c>
      <c r="G24" s="198">
        <f>IF(N20=0,"",N20)</f>
      </c>
      <c r="H24" s="197"/>
      <c r="K24" s="189">
        <f>'種目情報'!A18</f>
        <v>0</v>
      </c>
      <c r="L24" s="200">
        <f>COUNTIF('②選手情報入力'!$I$10:$N$99,K24)</f>
        <v>0</v>
      </c>
      <c r="M24" s="189">
        <f>'種目情報'!E18</f>
        <v>0</v>
      </c>
      <c r="N24" s="200">
        <f>COUNTIF('②選手情報入力'!$I$10:$N$99,M24)</f>
        <v>0</v>
      </c>
      <c r="O24" s="189">
        <v>15</v>
      </c>
    </row>
    <row r="25" spans="1:15" ht="21" customHeight="1">
      <c r="A25" s="197"/>
      <c r="B25" s="245" t="s">
        <v>200</v>
      </c>
      <c r="C25" s="368">
        <f>IF(L20=0,"",L20)</f>
      </c>
      <c r="D25" s="369"/>
      <c r="E25" s="199"/>
      <c r="F25" s="306" t="s">
        <v>269</v>
      </c>
      <c r="G25" s="307"/>
      <c r="H25" s="197"/>
      <c r="K25" s="189">
        <f>'種目情報'!A19</f>
        <v>0</v>
      </c>
      <c r="L25" s="200">
        <f>COUNTIF('②選手情報入力'!$I$10:$N$99,K25)</f>
        <v>0</v>
      </c>
      <c r="M25" s="189">
        <f>'種目情報'!E19</f>
        <v>0</v>
      </c>
      <c r="N25" s="200">
        <f>COUNTIF('②選手情報入力'!$I$10:$N$99,M25)</f>
        <v>0</v>
      </c>
      <c r="O25" s="189">
        <v>16</v>
      </c>
    </row>
    <row r="26" spans="1:15" ht="21" customHeight="1">
      <c r="A26" s="197"/>
      <c r="B26" s="305" t="s">
        <v>329</v>
      </c>
      <c r="C26" s="366"/>
      <c r="D26" s="367"/>
      <c r="E26" s="199"/>
      <c r="F26" s="233" t="s">
        <v>224</v>
      </c>
      <c r="G26" s="198">
        <f>IF(N21=0,"",N21)</f>
      </c>
      <c r="H26" s="197"/>
      <c r="K26" s="189">
        <f>'種目情報'!A20</f>
        <v>0</v>
      </c>
      <c r="L26" s="200">
        <f>COUNTIF('②選手情報入力'!$I$10:$N$99,K26)</f>
        <v>0</v>
      </c>
      <c r="M26" s="189">
        <f>'種目情報'!E20</f>
        <v>0</v>
      </c>
      <c r="N26" s="200">
        <f>COUNTIF('②選手情報入力'!$I$10:$N$99,M26)</f>
        <v>0</v>
      </c>
      <c r="O26" s="189">
        <v>17</v>
      </c>
    </row>
    <row r="27" spans="1:15" ht="21" customHeight="1">
      <c r="A27" s="197"/>
      <c r="B27" s="305" t="s">
        <v>330</v>
      </c>
      <c r="C27" s="366"/>
      <c r="D27" s="367"/>
      <c r="E27" s="199"/>
      <c r="F27" s="233" t="s">
        <v>340</v>
      </c>
      <c r="G27" s="198">
        <f>IF(N22=0,"",N22)</f>
      </c>
      <c r="H27" s="197"/>
      <c r="K27" s="189">
        <f>'種目情報'!A21</f>
        <v>0</v>
      </c>
      <c r="L27" s="200">
        <f>COUNTIF('②選手情報入力'!$I$10:$N$99,K27)</f>
        <v>0</v>
      </c>
      <c r="M27" s="189">
        <f>'種目情報'!E21</f>
        <v>0</v>
      </c>
      <c r="N27" s="200">
        <f>COUNTIF('②選手情報入力'!$I$10:$N$99,M27)</f>
        <v>0</v>
      </c>
      <c r="O27" s="189">
        <v>18</v>
      </c>
    </row>
    <row r="28" spans="1:15" ht="21" customHeight="1">
      <c r="A28" s="197"/>
      <c r="B28" s="305" t="s">
        <v>331</v>
      </c>
      <c r="C28" s="366"/>
      <c r="D28" s="367"/>
      <c r="E28" s="199"/>
      <c r="F28" s="306" t="s">
        <v>341</v>
      </c>
      <c r="G28" s="307"/>
      <c r="H28" s="197"/>
      <c r="K28" s="189">
        <f>'種目情報'!A22</f>
        <v>0</v>
      </c>
      <c r="L28" s="200">
        <f>COUNTIF('②選手情報入力'!$I$10:$N$99,K28)</f>
        <v>0</v>
      </c>
      <c r="M28" s="189">
        <f>'種目情報'!E22</f>
        <v>0</v>
      </c>
      <c r="N28" s="200">
        <f>COUNTIF('②選手情報入力'!$I$10:$N$99,M28)</f>
        <v>0</v>
      </c>
      <c r="O28" s="189">
        <v>19</v>
      </c>
    </row>
    <row r="29" spans="1:15" ht="21" customHeight="1">
      <c r="A29" s="197"/>
      <c r="B29" s="305" t="s">
        <v>261</v>
      </c>
      <c r="C29" s="366"/>
      <c r="D29" s="367"/>
      <c r="E29" s="199"/>
      <c r="F29" s="308" t="s">
        <v>342</v>
      </c>
      <c r="G29" s="307"/>
      <c r="H29" s="197"/>
      <c r="K29" s="189">
        <f>'種目情報'!A23</f>
        <v>0</v>
      </c>
      <c r="L29" s="200">
        <f>COUNTIF('②選手情報入力'!$I$10:$N$99,K29)</f>
        <v>0</v>
      </c>
      <c r="M29" s="189">
        <f>'種目情報'!E23</f>
        <v>0</v>
      </c>
      <c r="N29" s="200">
        <f>COUNTIF('②選手情報入力'!$I$10:$N$99,M29)</f>
        <v>0</v>
      </c>
      <c r="O29" s="189">
        <v>20</v>
      </c>
    </row>
    <row r="30" spans="1:15" ht="21" customHeight="1">
      <c r="A30" s="197"/>
      <c r="B30" s="245" t="s">
        <v>332</v>
      </c>
      <c r="C30" s="368">
        <f>IF(L21=0,"",L21)</f>
      </c>
      <c r="D30" s="369"/>
      <c r="E30" s="199"/>
      <c r="F30" s="234"/>
      <c r="G30" s="198"/>
      <c r="H30" s="197"/>
      <c r="K30" s="189">
        <f>'種目情報'!A24</f>
        <v>0</v>
      </c>
      <c r="L30" s="200">
        <f>COUNTIF('②選手情報入力'!$I$10:$N$99,K30)</f>
        <v>0</v>
      </c>
      <c r="M30" s="189">
        <f>'種目情報'!E24</f>
        <v>0</v>
      </c>
      <c r="N30" s="200">
        <f>COUNTIF('②選手情報入力'!$I$10:$N$99,M30)</f>
        <v>0</v>
      </c>
      <c r="O30" s="189">
        <v>21</v>
      </c>
    </row>
    <row r="31" spans="1:15" ht="21" customHeight="1">
      <c r="A31" s="197"/>
      <c r="B31" s="305" t="s">
        <v>333</v>
      </c>
      <c r="C31" s="366"/>
      <c r="D31" s="367"/>
      <c r="E31" s="199"/>
      <c r="F31" s="234"/>
      <c r="G31" s="198"/>
      <c r="H31" s="197"/>
      <c r="I31" s="238"/>
      <c r="K31" s="189">
        <f>'種目情報'!A25</f>
        <v>0</v>
      </c>
      <c r="L31" s="200">
        <f>COUNTIF('②選手情報入力'!$I$10:$N$99,K31)</f>
        <v>0</v>
      </c>
      <c r="M31" s="189">
        <f>'種目情報'!E25</f>
        <v>0</v>
      </c>
      <c r="N31" s="200">
        <f>COUNTIF('②選手情報入力'!$I$10:$N$99,M31)</f>
        <v>0</v>
      </c>
      <c r="O31" s="189">
        <v>22</v>
      </c>
    </row>
    <row r="32" spans="1:15" ht="21" customHeight="1">
      <c r="A32" s="197"/>
      <c r="B32" s="305" t="s">
        <v>263</v>
      </c>
      <c r="C32" s="366"/>
      <c r="D32" s="367"/>
      <c r="E32" s="199"/>
      <c r="F32" s="234"/>
      <c r="G32" s="198"/>
      <c r="H32" s="197"/>
      <c r="K32" s="189">
        <f>'種目情報'!A26</f>
        <v>0</v>
      </c>
      <c r="L32" s="200">
        <f>COUNTIF('②選手情報入力'!$I$10:$N$99,K32)</f>
        <v>0</v>
      </c>
      <c r="M32" s="189">
        <f>'種目情報'!E26</f>
        <v>0</v>
      </c>
      <c r="N32" s="200">
        <f>COUNTIF('②選手情報入力'!$I$10:$N$99,M32)</f>
        <v>0</v>
      </c>
      <c r="O32" s="189">
        <v>23</v>
      </c>
    </row>
    <row r="33" spans="1:15" ht="21" customHeight="1">
      <c r="A33" s="197"/>
      <c r="B33" s="305" t="s">
        <v>259</v>
      </c>
      <c r="C33" s="366"/>
      <c r="D33" s="367"/>
      <c r="E33" s="199"/>
      <c r="F33" s="234"/>
      <c r="G33" s="198"/>
      <c r="H33" s="197"/>
      <c r="K33" s="189">
        <f>'種目情報'!A27</f>
        <v>0</v>
      </c>
      <c r="L33" s="200">
        <f>COUNTIF('②選手情報入力'!$I$10:$N$99,K33)</f>
        <v>0</v>
      </c>
      <c r="M33" s="189">
        <f>'種目情報'!E27</f>
        <v>0</v>
      </c>
      <c r="N33" s="200">
        <f>COUNTIF('②選手情報入力'!$I$10:$N$99,M33)</f>
        <v>0</v>
      </c>
      <c r="O33" s="189">
        <v>24</v>
      </c>
    </row>
    <row r="34" spans="1:15" ht="21" customHeight="1">
      <c r="A34" s="197"/>
      <c r="B34" s="305" t="s">
        <v>265</v>
      </c>
      <c r="C34" s="366"/>
      <c r="D34" s="367"/>
      <c r="E34" s="199"/>
      <c r="F34" s="201"/>
      <c r="G34" s="202"/>
      <c r="H34" s="197"/>
      <c r="K34" s="189">
        <f>'種目情報'!A28</f>
        <v>0</v>
      </c>
      <c r="L34" s="200">
        <f>COUNTIF('②選手情報入力'!$I$10:$N$99,K34)</f>
        <v>0</v>
      </c>
      <c r="M34" s="189">
        <f>'種目情報'!E28</f>
        <v>0</v>
      </c>
      <c r="N34" s="200">
        <f>COUNTIF('②選手情報入力'!$I$10:$N$99,M34)</f>
        <v>0</v>
      </c>
      <c r="O34" s="189">
        <v>25</v>
      </c>
    </row>
    <row r="35" spans="1:15" ht="21" customHeight="1" thickBot="1">
      <c r="A35" s="197"/>
      <c r="B35" s="309" t="s">
        <v>334</v>
      </c>
      <c r="C35" s="366"/>
      <c r="D35" s="367"/>
      <c r="E35" s="199"/>
      <c r="F35" s="203"/>
      <c r="G35" s="202"/>
      <c r="H35" s="197"/>
      <c r="K35" s="189">
        <f>'種目情報'!A29</f>
        <v>0</v>
      </c>
      <c r="L35" s="200">
        <f>COUNTIF('②選手情報入力'!$I$10:$N$99,K35)</f>
        <v>0</v>
      </c>
      <c r="M35" s="189">
        <f>'種目情報'!E29</f>
        <v>0</v>
      </c>
      <c r="N35" s="200">
        <f>COUNTIF('②選手情報入力'!$I$10:$N$99,M35)</f>
        <v>0</v>
      </c>
      <c r="O35" s="189">
        <v>26</v>
      </c>
    </row>
    <row r="36" spans="1:15" ht="21" customHeight="1">
      <c r="A36" s="197"/>
      <c r="B36" s="243" t="s">
        <v>58</v>
      </c>
      <c r="C36" s="394">
        <f>IF('③リレー情報確認'!F14=0,"",'③リレー情報確認'!F14)</f>
      </c>
      <c r="D36" s="395"/>
      <c r="E36" s="199"/>
      <c r="F36" s="204" t="s">
        <v>58</v>
      </c>
      <c r="G36" s="205">
        <f>IF('③リレー情報確認'!R14=0,"",'③リレー情報確認'!R14)</f>
      </c>
      <c r="H36" s="197"/>
      <c r="K36" s="189">
        <f>'種目情報'!A30</f>
        <v>0</v>
      </c>
      <c r="L36" s="200">
        <f>COUNTIF('②選手情報入力'!$I$10:$N$99,K36)</f>
        <v>0</v>
      </c>
      <c r="M36" s="189">
        <f>'種目情報'!E30</f>
        <v>0</v>
      </c>
      <c r="N36" s="200">
        <f>COUNTIF('②選手情報入力'!$I$10:$N$99,M36)</f>
        <v>0</v>
      </c>
      <c r="O36" s="189">
        <v>27</v>
      </c>
    </row>
    <row r="37" spans="1:15" ht="21" customHeight="1" thickBot="1">
      <c r="A37" s="197"/>
      <c r="B37" s="242" t="s">
        <v>59</v>
      </c>
      <c r="C37" s="392">
        <f>IF('③リレー情報確認'!L14=0,"",'③リレー情報確認'!L14)</f>
      </c>
      <c r="D37" s="393"/>
      <c r="E37" s="199"/>
      <c r="F37" s="206" t="s">
        <v>59</v>
      </c>
      <c r="G37" s="207">
        <f>IF('③リレー情報確認'!X14=0,"",'③リレー情報確認'!X14)</f>
      </c>
      <c r="H37" s="197"/>
      <c r="K37" s="189">
        <f>'種目情報'!A31</f>
        <v>0</v>
      </c>
      <c r="L37" s="200">
        <f>COUNTIF('②選手情報入力'!$I$10:$N$99,K37)</f>
        <v>0</v>
      </c>
      <c r="M37" s="189">
        <f>'種目情報'!E31</f>
        <v>0</v>
      </c>
      <c r="N37" s="200">
        <f>COUNTIF('②選手情報入力'!$I$10:$N$99,M37)</f>
        <v>0</v>
      </c>
      <c r="O37" s="189">
        <v>28</v>
      </c>
    </row>
    <row r="38" spans="1:15" ht="21" customHeight="1">
      <c r="A38" s="197"/>
      <c r="B38" s="208"/>
      <c r="C38" s="209"/>
      <c r="D38" s="209"/>
      <c r="E38" s="199"/>
      <c r="H38" s="197"/>
      <c r="K38" s="189">
        <f>'種目情報'!A32</f>
        <v>0</v>
      </c>
      <c r="L38" s="200">
        <f>COUNTIF('②選手情報入力'!$I$10:$N$99,K38)</f>
        <v>0</v>
      </c>
      <c r="M38" s="189">
        <f>'種目情報'!E32</f>
        <v>0</v>
      </c>
      <c r="N38" s="200">
        <f>COUNTIF('②選手情報入力'!$I$10:$N$99,M38)</f>
        <v>0</v>
      </c>
      <c r="O38" s="189">
        <v>29</v>
      </c>
    </row>
    <row r="39" spans="1:15" ht="21" customHeight="1" thickBot="1">
      <c r="A39" s="185"/>
      <c r="B39" s="374" t="s">
        <v>210</v>
      </c>
      <c r="C39" s="381"/>
      <c r="D39" s="240"/>
      <c r="E39" s="199"/>
      <c r="F39" s="374" t="s">
        <v>60</v>
      </c>
      <c r="G39" s="374"/>
      <c r="H39" s="185"/>
      <c r="K39" s="189">
        <f>'種目情報'!A19</f>
        <v>0</v>
      </c>
      <c r="L39" s="200">
        <f>COUNTIF('②選手情報入力'!$I$10:$N$99,K39)</f>
        <v>0</v>
      </c>
      <c r="M39" s="189">
        <f>'種目情報'!E33</f>
        <v>0</v>
      </c>
      <c r="N39" s="200">
        <f>COUNTIF('②選手情報入力'!$I$10:$N$99,M39)</f>
        <v>0</v>
      </c>
      <c r="O39" s="189">
        <v>30</v>
      </c>
    </row>
    <row r="40" spans="2:15" ht="21" customHeight="1" thickBot="1">
      <c r="B40" s="210" t="s">
        <v>212</v>
      </c>
      <c r="C40" s="385">
        <f>'②選手情報入力'!G100</f>
        <v>0</v>
      </c>
      <c r="D40" s="386"/>
      <c r="E40" s="199"/>
      <c r="F40" s="211" t="s">
        <v>225</v>
      </c>
      <c r="G40" s="212">
        <f>C40*500</f>
        <v>0</v>
      </c>
      <c r="H40" s="255"/>
      <c r="L40" s="200">
        <f>COUNTIF('②選手情報入力'!$I$10:$N$99,K40)</f>
        <v>0</v>
      </c>
      <c r="M40" s="189">
        <f>'種目情報'!E34</f>
        <v>0</v>
      </c>
      <c r="N40" s="200">
        <f>COUNTIF('②選手情報入力'!$I$10:$N$99,M40)</f>
        <v>0</v>
      </c>
      <c r="O40" s="189">
        <v>31</v>
      </c>
    </row>
    <row r="41" spans="1:12" ht="21" customHeight="1" thickBot="1">
      <c r="A41" s="185"/>
      <c r="B41" s="213" t="s">
        <v>213</v>
      </c>
      <c r="C41" s="387">
        <f>'②選手情報入力'!G101</f>
        <v>0</v>
      </c>
      <c r="D41" s="388"/>
      <c r="E41" s="199"/>
      <c r="F41" s="268" t="s">
        <v>384</v>
      </c>
      <c r="G41" s="212">
        <f>C41*2000</f>
        <v>0</v>
      </c>
      <c r="H41" s="185"/>
      <c r="L41" s="200">
        <f>COUNTIF('②選手情報入力'!$I$10:$N$99,K41)</f>
        <v>0</v>
      </c>
    </row>
    <row r="42" spans="1:12" ht="21" customHeight="1" thickBot="1" thickTop="1">
      <c r="A42" s="185"/>
      <c r="B42" s="254" t="s">
        <v>216</v>
      </c>
      <c r="C42" s="273">
        <f>'①学校情報入力'!D9</f>
        <v>0</v>
      </c>
      <c r="D42" s="241" t="s">
        <v>218</v>
      </c>
      <c r="F42" s="269" t="s">
        <v>383</v>
      </c>
      <c r="G42" s="237">
        <f>C42*1000</f>
        <v>0</v>
      </c>
      <c r="H42" s="185"/>
      <c r="L42" s="200">
        <f>COUNTIF('②選手情報入力'!$I$10:$N$99,K42)</f>
        <v>0</v>
      </c>
    </row>
    <row r="43" spans="1:12" ht="21" customHeight="1" thickBot="1">
      <c r="A43" s="185"/>
      <c r="B43" s="380">
        <f ca="1">TODAY()</f>
        <v>42801</v>
      </c>
      <c r="C43" s="380"/>
      <c r="F43" s="235" t="s">
        <v>217</v>
      </c>
      <c r="G43" s="236">
        <f>SUM(G40:G42)</f>
        <v>0</v>
      </c>
      <c r="H43" s="185"/>
      <c r="L43" s="200">
        <f>COUNTIF('②選手情報入力'!$I$10:$N$99,K43)</f>
        <v>0</v>
      </c>
    </row>
    <row r="44" spans="1:12" ht="18.75" customHeight="1">
      <c r="A44" s="185"/>
      <c r="B44" s="255"/>
      <c r="C44" s="255"/>
      <c r="D44" s="255"/>
      <c r="E44" s="255"/>
      <c r="F44" s="214"/>
      <c r="G44" s="215"/>
      <c r="H44" s="185"/>
      <c r="L44" s="200">
        <f>COUNTIF('②選手情報入力'!$I$10:$N$99,K44)</f>
        <v>0</v>
      </c>
    </row>
    <row r="45" spans="1:8" ht="18.75" customHeight="1">
      <c r="A45" s="218"/>
      <c r="B45" s="217"/>
      <c r="C45" s="153"/>
      <c r="D45" s="153"/>
      <c r="E45" s="216"/>
      <c r="H45" s="218"/>
    </row>
    <row r="46" spans="1:8" ht="18.75" customHeight="1">
      <c r="A46" s="185"/>
      <c r="C46" s="197"/>
      <c r="D46" s="197"/>
      <c r="E46" s="216"/>
      <c r="H46" s="185"/>
    </row>
    <row r="47" spans="1:8" ht="18.75" customHeight="1">
      <c r="A47" s="185"/>
      <c r="E47" s="216"/>
      <c r="F47" s="255"/>
      <c r="G47" s="255"/>
      <c r="H47" s="185"/>
    </row>
    <row r="48" spans="1:8" ht="14.25">
      <c r="A48" s="185"/>
      <c r="B48" s="216"/>
      <c r="C48" s="216"/>
      <c r="D48" s="216"/>
      <c r="E48" s="216"/>
      <c r="H48" s="185"/>
    </row>
    <row r="49" spans="1:8" ht="14.25">
      <c r="A49" s="185"/>
      <c r="B49" s="218"/>
      <c r="C49" s="218"/>
      <c r="D49" s="218"/>
      <c r="E49" s="218"/>
      <c r="H49" s="185"/>
    </row>
    <row r="50" spans="1:8" ht="14.25">
      <c r="A50" s="185"/>
      <c r="B50" s="216"/>
      <c r="C50" s="216"/>
      <c r="D50" s="216"/>
      <c r="E50" s="216"/>
      <c r="H50" s="185"/>
    </row>
    <row r="51" spans="1:8" ht="18.75">
      <c r="A51" s="185"/>
      <c r="B51" s="219"/>
      <c r="C51" s="219"/>
      <c r="D51" s="219"/>
      <c r="E51" s="219"/>
      <c r="H51" s="185"/>
    </row>
    <row r="52" spans="1:8" ht="18.75">
      <c r="A52" s="185"/>
      <c r="B52" s="219"/>
      <c r="C52" s="219"/>
      <c r="D52" s="219"/>
      <c r="E52" s="219"/>
      <c r="F52" s="218"/>
      <c r="G52" s="218"/>
      <c r="H52" s="185"/>
    </row>
    <row r="53" spans="1:8" ht="14.25">
      <c r="A53" s="185"/>
      <c r="B53" s="220"/>
      <c r="C53" s="216"/>
      <c r="D53" s="216"/>
      <c r="E53" s="216"/>
      <c r="H53" s="185"/>
    </row>
    <row r="54" spans="1:8" ht="14.25">
      <c r="A54" s="185"/>
      <c r="B54" s="220"/>
      <c r="C54" s="216"/>
      <c r="D54" s="216"/>
      <c r="E54" s="216"/>
      <c r="H54" s="185"/>
    </row>
    <row r="55" spans="1:8" ht="18.75">
      <c r="A55" s="185"/>
      <c r="B55" s="220"/>
      <c r="C55" s="216"/>
      <c r="D55" s="216"/>
      <c r="E55" s="216"/>
      <c r="F55" s="219"/>
      <c r="G55" s="219"/>
      <c r="H55" s="185"/>
    </row>
    <row r="56" spans="1:8" ht="14.25">
      <c r="A56" s="185"/>
      <c r="B56" s="220"/>
      <c r="C56" s="216"/>
      <c r="D56" s="216"/>
      <c r="E56" s="216"/>
      <c r="F56" s="221"/>
      <c r="G56" s="216"/>
      <c r="H56" s="185"/>
    </row>
    <row r="57" spans="2:7" ht="14.25">
      <c r="B57" s="220"/>
      <c r="C57" s="216"/>
      <c r="D57" s="216"/>
      <c r="E57" s="216"/>
      <c r="F57" s="221"/>
      <c r="G57" s="216"/>
    </row>
    <row r="58" spans="2:7" ht="14.25">
      <c r="B58" s="220"/>
      <c r="C58" s="216"/>
      <c r="D58" s="216"/>
      <c r="E58" s="216"/>
      <c r="F58" s="221"/>
      <c r="G58" s="216"/>
    </row>
    <row r="59" spans="2:7" ht="14.25">
      <c r="B59" s="220"/>
      <c r="C59" s="216"/>
      <c r="D59" s="216"/>
      <c r="E59" s="216"/>
      <c r="F59" s="221"/>
      <c r="G59" s="216"/>
    </row>
    <row r="60" spans="2:7" ht="14.25">
      <c r="B60" s="220"/>
      <c r="C60" s="216"/>
      <c r="D60" s="216"/>
      <c r="E60" s="216"/>
      <c r="F60" s="221"/>
      <c r="G60" s="216"/>
    </row>
    <row r="61" spans="6:7" ht="14.25">
      <c r="F61" s="221"/>
      <c r="G61" s="216"/>
    </row>
    <row r="62" spans="6:7" ht="14.25">
      <c r="F62" s="221"/>
      <c r="G62" s="216"/>
    </row>
    <row r="63" spans="6:7" ht="14.25">
      <c r="F63" s="221"/>
      <c r="G63" s="216"/>
    </row>
  </sheetData>
  <sheetProtection sheet="1" objects="1" scenarios="1" selectLockedCells="1"/>
  <mergeCells count="41">
    <mergeCell ref="B43:C43"/>
    <mergeCell ref="B39:C39"/>
    <mergeCell ref="C6:F6"/>
    <mergeCell ref="C40:D40"/>
    <mergeCell ref="C41:D41"/>
    <mergeCell ref="D7:G7"/>
    <mergeCell ref="C37:D37"/>
    <mergeCell ref="C36:D36"/>
    <mergeCell ref="C19:D19"/>
    <mergeCell ref="C20:D20"/>
    <mergeCell ref="F39:G39"/>
    <mergeCell ref="C14:D14"/>
    <mergeCell ref="C15:D15"/>
    <mergeCell ref="C16:D16"/>
    <mergeCell ref="C17:D17"/>
    <mergeCell ref="C18:D18"/>
    <mergeCell ref="C30:D30"/>
    <mergeCell ref="C31:D31"/>
    <mergeCell ref="C35:D35"/>
    <mergeCell ref="C34:D34"/>
    <mergeCell ref="A2:H2"/>
    <mergeCell ref="A5:H5"/>
    <mergeCell ref="B8:C8"/>
    <mergeCell ref="F8:G8"/>
    <mergeCell ref="A3:E3"/>
    <mergeCell ref="C9:D9"/>
    <mergeCell ref="C10:D10"/>
    <mergeCell ref="C11:D11"/>
    <mergeCell ref="C12:D12"/>
    <mergeCell ref="C13:D13"/>
    <mergeCell ref="C21:D21"/>
    <mergeCell ref="C29:D29"/>
    <mergeCell ref="C32:D32"/>
    <mergeCell ref="C33:D33"/>
    <mergeCell ref="C22:D22"/>
    <mergeCell ref="C23:D23"/>
    <mergeCell ref="C24:D24"/>
    <mergeCell ref="C25:D25"/>
    <mergeCell ref="C26:D26"/>
    <mergeCell ref="C27:D27"/>
    <mergeCell ref="C28:D28"/>
  </mergeCells>
  <dataValidations count="1">
    <dataValidation allowBlank="1" showInputMessage="1" showErrorMessage="1" imeMode="off" sqref="G1"/>
  </dataValidation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FF0000"/>
    <pageSetUpPr fitToPage="1"/>
  </sheetPr>
  <dimension ref="A1:U1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15" sqref="C115"/>
    </sheetView>
  </sheetViews>
  <sheetFormatPr defaultColWidth="9.140625" defaultRowHeight="15"/>
  <cols>
    <col min="1" max="1" width="1.421875" style="69" customWidth="1"/>
    <col min="2" max="2" width="3.00390625" style="69" customWidth="1"/>
    <col min="3" max="3" width="9.00390625" style="69" customWidth="1"/>
    <col min="4" max="6" width="6.140625" style="69" customWidth="1"/>
    <col min="7" max="8" width="3.421875" style="69" customWidth="1"/>
    <col min="9" max="9" width="1.57421875" style="69" customWidth="1"/>
    <col min="10" max="10" width="1.7109375" style="69" customWidth="1"/>
    <col min="11" max="11" width="3.421875" style="69" customWidth="1"/>
    <col min="12" max="12" width="1.57421875" style="69" customWidth="1"/>
    <col min="13" max="14" width="5.140625" style="69" customWidth="1"/>
    <col min="15" max="15" width="5.28125" style="69" customWidth="1"/>
    <col min="16" max="17" width="9.421875" style="69" customWidth="1"/>
    <col min="18" max="18" width="9.421875" style="69" hidden="1" customWidth="1"/>
    <col min="19" max="19" width="9.421875" style="69" customWidth="1"/>
    <col min="20" max="20" width="5.00390625" style="69" customWidth="1"/>
    <col min="21" max="21" width="4.421875" style="69" customWidth="1"/>
    <col min="22" max="16384" width="9.00390625" style="69" customWidth="1"/>
  </cols>
  <sheetData>
    <row r="1" s="1" customFormat="1" ht="17.25">
      <c r="A1" s="10" t="s">
        <v>80</v>
      </c>
    </row>
    <row r="2" spans="19:21" ht="33.75" customHeight="1">
      <c r="S2" s="464">
        <f>IF('①学校情報入力'!D3="","",'①学校情報入力'!D3)</f>
      </c>
      <c r="T2" s="465"/>
      <c r="U2" s="466"/>
    </row>
    <row r="3" spans="2:20" ht="26.25" thickBot="1">
      <c r="B3" s="442" t="str">
        <f>D5</f>
        <v>国体選手選考強化･普及競技会</v>
      </c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</row>
    <row r="4" spans="16:21" ht="14.25" customHeight="1" thickBot="1">
      <c r="P4" s="467" t="s">
        <v>219</v>
      </c>
      <c r="Q4" s="446">
        <f>IF('①学校情報入力'!$D$5="","",'①学校情報入力'!$D$5)</f>
      </c>
      <c r="R4" s="446"/>
      <c r="S4" s="446"/>
      <c r="T4" s="446"/>
      <c r="U4" s="447"/>
    </row>
    <row r="5" spans="1:21" ht="14.25" customHeight="1" thickBot="1">
      <c r="A5" s="418" t="s">
        <v>65</v>
      </c>
      <c r="B5" s="419"/>
      <c r="C5" s="420"/>
      <c r="D5" s="445" t="str">
        <f>IF('注意事項'!$C$3="","",'注意事項'!$C$3)</f>
        <v>国体選手選考強化･普及競技会</v>
      </c>
      <c r="E5" s="446"/>
      <c r="F5" s="446"/>
      <c r="G5" s="446"/>
      <c r="H5" s="447"/>
      <c r="K5" s="70"/>
      <c r="P5" s="468"/>
      <c r="Q5" s="449"/>
      <c r="R5" s="449"/>
      <c r="S5" s="449"/>
      <c r="T5" s="449"/>
      <c r="U5" s="450"/>
    </row>
    <row r="6" spans="1:20" ht="15" customHeight="1" thickBot="1">
      <c r="A6" s="418"/>
      <c r="B6" s="419"/>
      <c r="C6" s="420"/>
      <c r="D6" s="448"/>
      <c r="E6" s="449"/>
      <c r="F6" s="449"/>
      <c r="G6" s="449"/>
      <c r="H6" s="450"/>
      <c r="I6" s="75"/>
      <c r="J6" s="75"/>
      <c r="K6" s="75"/>
      <c r="L6" s="75"/>
      <c r="M6" s="75"/>
      <c r="N6" s="75"/>
      <c r="O6" s="71"/>
      <c r="P6" s="443"/>
      <c r="Q6" s="443"/>
      <c r="R6" s="421"/>
      <c r="S6" s="421"/>
      <c r="T6" s="71"/>
    </row>
    <row r="7" spans="1:20" ht="15" customHeight="1" thickBot="1">
      <c r="A7" s="418" t="s">
        <v>117</v>
      </c>
      <c r="B7" s="419"/>
      <c r="C7" s="420"/>
      <c r="D7" s="451" t="s">
        <v>227</v>
      </c>
      <c r="E7" s="452"/>
      <c r="F7" s="452"/>
      <c r="G7" s="452"/>
      <c r="H7" s="453"/>
      <c r="I7" s="75"/>
      <c r="J7" s="75"/>
      <c r="K7" s="75"/>
      <c r="L7" s="75"/>
      <c r="M7" s="75"/>
      <c r="N7" s="75"/>
      <c r="O7" s="71"/>
      <c r="P7" s="422"/>
      <c r="Q7" s="422"/>
      <c r="R7" s="422"/>
      <c r="S7" s="422"/>
      <c r="T7" s="440">
        <v>1</v>
      </c>
    </row>
    <row r="8" spans="1:21" ht="14.25" customHeight="1" thickBot="1">
      <c r="A8" s="418"/>
      <c r="B8" s="419"/>
      <c r="C8" s="420"/>
      <c r="D8" s="454"/>
      <c r="E8" s="455"/>
      <c r="F8" s="455"/>
      <c r="G8" s="455"/>
      <c r="H8" s="456"/>
      <c r="I8" s="421"/>
      <c r="J8" s="421"/>
      <c r="K8" s="421"/>
      <c r="L8" s="421"/>
      <c r="M8" s="421"/>
      <c r="N8" s="76"/>
      <c r="O8" s="71"/>
      <c r="P8" s="71"/>
      <c r="Q8" s="71"/>
      <c r="R8" s="71"/>
      <c r="S8" s="72" t="s">
        <v>118</v>
      </c>
      <c r="T8" s="441"/>
      <c r="U8" s="90"/>
    </row>
    <row r="9" ht="7.5" customHeight="1" thickBot="1"/>
    <row r="10" spans="1:21" ht="21.75" customHeight="1">
      <c r="A10" s="427" t="s">
        <v>119</v>
      </c>
      <c r="B10" s="428"/>
      <c r="C10" s="429"/>
      <c r="D10" s="457">
        <f>IF('①学校情報入力'!D4="","",'①学校情報入力'!D4)</f>
      </c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  <c r="Q10" s="458"/>
      <c r="R10" s="458"/>
      <c r="S10" s="458"/>
      <c r="T10" s="458"/>
      <c r="U10" s="459"/>
    </row>
    <row r="11" spans="1:21" ht="21.75" customHeight="1">
      <c r="A11" s="430" t="s">
        <v>226</v>
      </c>
      <c r="B11" s="431"/>
      <c r="C11" s="432"/>
      <c r="D11" s="433">
        <f>IF('①学校情報入力'!D7="","",'①学校情報入力'!D7)</f>
      </c>
      <c r="E11" s="434"/>
      <c r="F11" s="434"/>
      <c r="G11" s="434"/>
      <c r="H11" s="434"/>
      <c r="I11" s="434"/>
      <c r="J11" s="434"/>
      <c r="K11" s="434"/>
      <c r="L11" s="434"/>
      <c r="M11" s="460">
        <f>IF('①学校情報入力'!D8="","",'①学校情報入力'!D8)</f>
      </c>
      <c r="N11" s="461"/>
      <c r="O11" s="461"/>
      <c r="P11" s="461"/>
      <c r="Q11" s="461"/>
      <c r="R11" s="461"/>
      <c r="S11" s="461"/>
      <c r="T11" s="461"/>
      <c r="U11" s="462"/>
    </row>
    <row r="12" spans="1:21" ht="21.75" customHeight="1" thickBot="1">
      <c r="A12" s="423" t="s">
        <v>121</v>
      </c>
      <c r="B12" s="408"/>
      <c r="C12" s="77" t="s">
        <v>284</v>
      </c>
      <c r="D12" s="406" t="s">
        <v>124</v>
      </c>
      <c r="E12" s="407"/>
      <c r="F12" s="407"/>
      <c r="G12" s="408"/>
      <c r="H12" s="409"/>
      <c r="I12" s="410"/>
      <c r="J12" s="410"/>
      <c r="K12" s="410"/>
      <c r="L12" s="410"/>
      <c r="M12" s="411"/>
      <c r="N12" s="77" t="s">
        <v>1</v>
      </c>
      <c r="O12" s="77" t="s">
        <v>38</v>
      </c>
      <c r="P12" s="406" t="s">
        <v>123</v>
      </c>
      <c r="Q12" s="407"/>
      <c r="R12" s="408"/>
      <c r="S12" s="77" t="s">
        <v>126</v>
      </c>
      <c r="T12" s="406" t="s">
        <v>125</v>
      </c>
      <c r="U12" s="463"/>
    </row>
    <row r="13" spans="1:21" ht="21.75" customHeight="1">
      <c r="A13" s="396">
        <v>1</v>
      </c>
      <c r="B13" s="397"/>
      <c r="C13" s="91">
        <f>IF('②選手情報入力'!C10="","",'②選手情報入力'!B10&amp;'②選手情報入力'!C10)</f>
      </c>
      <c r="D13" s="401">
        <f>IF('②選手情報入力'!D10="","",'②選手情報入力'!D10)</f>
      </c>
      <c r="E13" s="401"/>
      <c r="F13" s="401"/>
      <c r="G13" s="401"/>
      <c r="H13" s="402"/>
      <c r="I13" s="402"/>
      <c r="J13" s="402"/>
      <c r="K13" s="402"/>
      <c r="L13" s="402"/>
      <c r="M13" s="402"/>
      <c r="N13" s="91">
        <f>IF('②選手情報入力'!H10="","",'②選手情報入力'!H10)</f>
      </c>
      <c r="O13" s="91">
        <f>IF('②選手情報入力'!G10="","",'②選手情報入力'!G10)</f>
      </c>
      <c r="P13" s="92">
        <f>IF('②選手情報入力'!I10="","",VLOOKUP('②選手情報入力'!I10,'種目情報'!$N$4:$O$51,2,FALSE))</f>
      </c>
      <c r="Q13" s="92">
        <f>IF('②選手情報入力'!L10="","",VLOOKUP('②選手情報入力'!L10,'種目情報'!$N$4:$O$51,2,FALSE))</f>
      </c>
      <c r="R13" s="92">
        <f>IF('②選手情報入力'!M10="","",VLOOKUP('②選手情報入力'!M10,'種目情報'!$N$4:$O$51,2,FALSE))</f>
      </c>
      <c r="S13" s="92">
        <f>IF('②選手情報入力'!O10="","",'②選手情報入力'!O10)</f>
      </c>
      <c r="T13" s="401">
        <f>IF('②選手情報入力'!P10="","",'②選手情報入力'!P10)</f>
      </c>
      <c r="U13" s="403"/>
    </row>
    <row r="14" spans="1:21" ht="21.75" customHeight="1">
      <c r="A14" s="424">
        <v>2</v>
      </c>
      <c r="B14" s="425"/>
      <c r="C14" s="86">
        <f>IF('②選手情報入力'!C11="","",'②選手情報入力'!B11&amp;'②選手情報入力'!C11)</f>
      </c>
      <c r="D14" s="426">
        <f>IF('②選手情報入力'!D11="","",'②選手情報入力'!D11)</f>
      </c>
      <c r="E14" s="426"/>
      <c r="F14" s="426"/>
      <c r="G14" s="426"/>
      <c r="H14" s="417"/>
      <c r="I14" s="417"/>
      <c r="J14" s="417"/>
      <c r="K14" s="417"/>
      <c r="L14" s="417"/>
      <c r="M14" s="417"/>
      <c r="N14" s="86">
        <f>IF('②選手情報入力'!H11="","",'②選手情報入力'!H11)</f>
      </c>
      <c r="O14" s="86">
        <f>IF('②選手情報入力'!G11="","",'②選手情報入力'!G11)</f>
      </c>
      <c r="P14" s="87">
        <f>IF('②選手情報入力'!I11="","",VLOOKUP('②選手情報入力'!I11,'種目情報'!$N$4:$O$51,2,FALSE))</f>
      </c>
      <c r="Q14" s="87">
        <f>IF('②選手情報入力'!K11="","",VLOOKUP('②選手情報入力'!K11,'種目情報'!$N$4:$O$51,2,FALSE))</f>
      </c>
      <c r="R14" s="87">
        <f>IF('②選手情報入力'!M11="","",VLOOKUP('②選手情報入力'!M11,'種目情報'!$N$4:$O$51,2,FALSE))</f>
      </c>
      <c r="S14" s="87">
        <f>IF('②選手情報入力'!O11="","",'②選手情報入力'!O11)</f>
      </c>
      <c r="T14" s="426">
        <f>IF('②選手情報入力'!P11="","",'②選手情報入力'!P11)</f>
      </c>
      <c r="U14" s="439"/>
    </row>
    <row r="15" spans="1:21" ht="21.75" customHeight="1">
      <c r="A15" s="424">
        <v>3</v>
      </c>
      <c r="B15" s="425"/>
      <c r="C15" s="86">
        <f>IF('②選手情報入力'!C12="","",'②選手情報入力'!B12&amp;'②選手情報入力'!C12)</f>
      </c>
      <c r="D15" s="426">
        <f>IF('②選手情報入力'!D12="","",'②選手情報入力'!D12)</f>
      </c>
      <c r="E15" s="426"/>
      <c r="F15" s="426"/>
      <c r="G15" s="426"/>
      <c r="H15" s="417"/>
      <c r="I15" s="417"/>
      <c r="J15" s="417"/>
      <c r="K15" s="417"/>
      <c r="L15" s="417"/>
      <c r="M15" s="417"/>
      <c r="N15" s="86">
        <f>IF('②選手情報入力'!H12="","",'②選手情報入力'!H12)</f>
      </c>
      <c r="O15" s="86">
        <f>IF('②選手情報入力'!G12="","",'②選手情報入力'!G12)</f>
      </c>
      <c r="P15" s="87">
        <f>IF('②選手情報入力'!I12="","",VLOOKUP('②選手情報入力'!I12,'種目情報'!$N$4:$O$51,2,FALSE))</f>
      </c>
      <c r="Q15" s="87">
        <f>IF('②選手情報入力'!K12="","",VLOOKUP('②選手情報入力'!K12,'種目情報'!$N$4:$O$51,2,FALSE))</f>
      </c>
      <c r="R15" s="87">
        <f>IF('②選手情報入力'!M12="","",VLOOKUP('②選手情報入力'!M12,'種目情報'!$N$4:$O$51,2,FALSE))</f>
      </c>
      <c r="S15" s="87">
        <f>IF('②選手情報入力'!O12="","",'②選手情報入力'!O12)</f>
      </c>
      <c r="T15" s="426">
        <f>IF('②選手情報入力'!P12="","",'②選手情報入力'!P12)</f>
      </c>
      <c r="U15" s="439"/>
    </row>
    <row r="16" spans="1:21" ht="21.75" customHeight="1">
      <c r="A16" s="424">
        <v>4</v>
      </c>
      <c r="B16" s="425"/>
      <c r="C16" s="86">
        <f>IF('②選手情報入力'!C13="","",'②選手情報入力'!B13&amp;'②選手情報入力'!C13)</f>
      </c>
      <c r="D16" s="426">
        <f>IF('②選手情報入力'!D13="","",'②選手情報入力'!D13)</f>
      </c>
      <c r="E16" s="426"/>
      <c r="F16" s="426"/>
      <c r="G16" s="426"/>
      <c r="H16" s="417"/>
      <c r="I16" s="417"/>
      <c r="J16" s="417"/>
      <c r="K16" s="417"/>
      <c r="L16" s="417"/>
      <c r="M16" s="417"/>
      <c r="N16" s="86">
        <f>IF('②選手情報入力'!H13="","",'②選手情報入力'!H13)</f>
      </c>
      <c r="O16" s="86">
        <f>IF('②選手情報入力'!G13="","",'②選手情報入力'!G13)</f>
      </c>
      <c r="P16" s="87">
        <f>IF('②選手情報入力'!I13="","",VLOOKUP('②選手情報入力'!I13,'種目情報'!$N$4:$O$51,2,FALSE))</f>
      </c>
      <c r="Q16" s="87">
        <f>IF('②選手情報入力'!K13="","",VLOOKUP('②選手情報入力'!K13,'種目情報'!$N$4:$O$51,2,FALSE))</f>
      </c>
      <c r="R16" s="87">
        <f>IF('②選手情報入力'!M13="","",VLOOKUP('②選手情報入力'!M13,'種目情報'!$N$4:$O$51,2,FALSE))</f>
      </c>
      <c r="S16" s="87">
        <f>IF('②選手情報入力'!O13="","",'②選手情報入力'!O13)</f>
      </c>
      <c r="T16" s="426">
        <f>IF('②選手情報入力'!P13="","",'②選手情報入力'!P13)</f>
      </c>
      <c r="U16" s="439"/>
    </row>
    <row r="17" spans="1:21" ht="21.75" customHeight="1">
      <c r="A17" s="424">
        <v>5</v>
      </c>
      <c r="B17" s="425"/>
      <c r="C17" s="86">
        <f>IF('②選手情報入力'!C14="","",'②選手情報入力'!B14&amp;'②選手情報入力'!C14)</f>
      </c>
      <c r="D17" s="426">
        <f>IF('②選手情報入力'!D14="","",'②選手情報入力'!D14)</f>
      </c>
      <c r="E17" s="426"/>
      <c r="F17" s="426"/>
      <c r="G17" s="426"/>
      <c r="H17" s="417"/>
      <c r="I17" s="417"/>
      <c r="J17" s="417"/>
      <c r="K17" s="417"/>
      <c r="L17" s="417"/>
      <c r="M17" s="417"/>
      <c r="N17" s="86">
        <f>IF('②選手情報入力'!H14="","",'②選手情報入力'!H14)</f>
      </c>
      <c r="O17" s="86">
        <f>IF('②選手情報入力'!G14="","",'②選手情報入力'!G14)</f>
      </c>
      <c r="P17" s="87">
        <f>IF('②選手情報入力'!I14="","",VLOOKUP('②選手情報入力'!I14,'種目情報'!$N$4:$O$51,2,FALSE))</f>
      </c>
      <c r="Q17" s="87">
        <f>IF('②選手情報入力'!K14="","",VLOOKUP('②選手情報入力'!K14,'種目情報'!$N$4:$O$51,2,FALSE))</f>
      </c>
      <c r="R17" s="87">
        <f>IF('②選手情報入力'!M14="","",VLOOKUP('②選手情報入力'!M14,'種目情報'!$N$4:$O$51,2,FALSE))</f>
      </c>
      <c r="S17" s="87">
        <f>IF('②選手情報入力'!O14="","",'②選手情報入力'!O14)</f>
      </c>
      <c r="T17" s="426">
        <f>IF('②選手情報入力'!P14="","",'②選手情報入力'!P14)</f>
      </c>
      <c r="U17" s="439"/>
    </row>
    <row r="18" spans="1:21" ht="21.75" customHeight="1">
      <c r="A18" s="424">
        <v>6</v>
      </c>
      <c r="B18" s="425"/>
      <c r="C18" s="86">
        <f>IF('②選手情報入力'!C15="","",'②選手情報入力'!B15&amp;'②選手情報入力'!C15)</f>
      </c>
      <c r="D18" s="426">
        <f>IF('②選手情報入力'!D15="","",'②選手情報入力'!D15)</f>
      </c>
      <c r="E18" s="426"/>
      <c r="F18" s="426"/>
      <c r="G18" s="426"/>
      <c r="H18" s="417"/>
      <c r="I18" s="417"/>
      <c r="J18" s="417"/>
      <c r="K18" s="417"/>
      <c r="L18" s="417"/>
      <c r="M18" s="417"/>
      <c r="N18" s="86">
        <f>IF('②選手情報入力'!H15="","",'②選手情報入力'!H15)</f>
      </c>
      <c r="O18" s="86">
        <f>IF('②選手情報入力'!G15="","",'②選手情報入力'!G15)</f>
      </c>
      <c r="P18" s="87">
        <f>IF('②選手情報入力'!I15="","",VLOOKUP('②選手情報入力'!I15,'種目情報'!$N$4:$O$51,2,FALSE))</f>
      </c>
      <c r="Q18" s="87">
        <f>IF('②選手情報入力'!K15="","",VLOOKUP('②選手情報入力'!K15,'種目情報'!$N$4:$O$51,2,FALSE))</f>
      </c>
      <c r="R18" s="87">
        <f>IF('②選手情報入力'!M15="","",VLOOKUP('②選手情報入力'!M15,'種目情報'!$N$4:$O$51,2,FALSE))</f>
      </c>
      <c r="S18" s="87">
        <f>IF('②選手情報入力'!O15="","",'②選手情報入力'!O15)</f>
      </c>
      <c r="T18" s="426">
        <f>IF('②選手情報入力'!P15="","",'②選手情報入力'!P15)</f>
      </c>
      <c r="U18" s="439"/>
    </row>
    <row r="19" spans="1:21" ht="21.75" customHeight="1">
      <c r="A19" s="424">
        <v>7</v>
      </c>
      <c r="B19" s="425"/>
      <c r="C19" s="86">
        <f>IF('②選手情報入力'!C16="","",'②選手情報入力'!B16&amp;'②選手情報入力'!C16)</f>
      </c>
      <c r="D19" s="426">
        <f>IF('②選手情報入力'!D16="","",'②選手情報入力'!D16)</f>
      </c>
      <c r="E19" s="426"/>
      <c r="F19" s="426"/>
      <c r="G19" s="426"/>
      <c r="H19" s="417"/>
      <c r="I19" s="417"/>
      <c r="J19" s="417"/>
      <c r="K19" s="417"/>
      <c r="L19" s="417"/>
      <c r="M19" s="417"/>
      <c r="N19" s="86">
        <f>IF('②選手情報入力'!H16="","",'②選手情報入力'!H16)</f>
      </c>
      <c r="O19" s="86">
        <f>IF('②選手情報入力'!G16="","",'②選手情報入力'!G16)</f>
      </c>
      <c r="P19" s="87">
        <f>IF('②選手情報入力'!I16="","",VLOOKUP('②選手情報入力'!I16,'種目情報'!$N$4:$O$51,2,FALSE))</f>
      </c>
      <c r="Q19" s="87">
        <f>IF('②選手情報入力'!K16="","",VLOOKUP('②選手情報入力'!K16,'種目情報'!$N$4:$O$51,2,FALSE))</f>
      </c>
      <c r="R19" s="87">
        <f>IF('②選手情報入力'!M16="","",VLOOKUP('②選手情報入力'!M16,'種目情報'!$N$4:$O$51,2,FALSE))</f>
      </c>
      <c r="S19" s="87">
        <f>IF('②選手情報入力'!O16="","",'②選手情報入力'!O16)</f>
      </c>
      <c r="T19" s="426">
        <f>IF('②選手情報入力'!P16="","",'②選手情報入力'!P16)</f>
      </c>
      <c r="U19" s="439"/>
    </row>
    <row r="20" spans="1:21" ht="21.75" customHeight="1">
      <c r="A20" s="424">
        <v>8</v>
      </c>
      <c r="B20" s="425"/>
      <c r="C20" s="86">
        <f>IF('②選手情報入力'!C17="","",'②選手情報入力'!B17&amp;'②選手情報入力'!C17)</f>
      </c>
      <c r="D20" s="426">
        <f>IF('②選手情報入力'!D17="","",'②選手情報入力'!D17)</f>
      </c>
      <c r="E20" s="426"/>
      <c r="F20" s="426"/>
      <c r="G20" s="426"/>
      <c r="H20" s="417"/>
      <c r="I20" s="417"/>
      <c r="J20" s="417"/>
      <c r="K20" s="417"/>
      <c r="L20" s="417"/>
      <c r="M20" s="417"/>
      <c r="N20" s="86">
        <f>IF('②選手情報入力'!H17="","",'②選手情報入力'!H17)</f>
      </c>
      <c r="O20" s="86">
        <f>IF('②選手情報入力'!G17="","",'②選手情報入力'!G17)</f>
      </c>
      <c r="P20" s="87">
        <f>IF('②選手情報入力'!I17="","",VLOOKUP('②選手情報入力'!I17,'種目情報'!$N$4:$O$51,2,FALSE))</f>
      </c>
      <c r="Q20" s="87">
        <f>IF('②選手情報入力'!K17="","",VLOOKUP('②選手情報入力'!K17,'種目情報'!$N$4:$O$51,2,FALSE))</f>
      </c>
      <c r="R20" s="87">
        <f>IF('②選手情報入力'!M17="","",VLOOKUP('②選手情報入力'!M17,'種目情報'!$N$4:$O$51,2,FALSE))</f>
      </c>
      <c r="S20" s="87">
        <f>IF('②選手情報入力'!O17="","",'②選手情報入力'!O17)</f>
      </c>
      <c r="T20" s="426">
        <f>IF('②選手情報入力'!P17="","",'②選手情報入力'!P17)</f>
      </c>
      <c r="U20" s="439"/>
    </row>
    <row r="21" spans="1:21" ht="21.75" customHeight="1">
      <c r="A21" s="424">
        <v>9</v>
      </c>
      <c r="B21" s="425"/>
      <c r="C21" s="86">
        <f>IF('②選手情報入力'!C18="","",'②選手情報入力'!B18&amp;'②選手情報入力'!C18)</f>
      </c>
      <c r="D21" s="426">
        <f>IF('②選手情報入力'!D18="","",'②選手情報入力'!D18)</f>
      </c>
      <c r="E21" s="426"/>
      <c r="F21" s="426"/>
      <c r="G21" s="426"/>
      <c r="H21" s="417"/>
      <c r="I21" s="417"/>
      <c r="J21" s="417"/>
      <c r="K21" s="417"/>
      <c r="L21" s="417"/>
      <c r="M21" s="417"/>
      <c r="N21" s="86">
        <f>IF('②選手情報入力'!H18="","",'②選手情報入力'!H18)</f>
      </c>
      <c r="O21" s="86">
        <f>IF('②選手情報入力'!G18="","",'②選手情報入力'!G18)</f>
      </c>
      <c r="P21" s="87">
        <f>IF('②選手情報入力'!I18="","",VLOOKUP('②選手情報入力'!I18,'種目情報'!$N$4:$O$51,2,FALSE))</f>
      </c>
      <c r="Q21" s="87">
        <f>IF('②選手情報入力'!K18="","",VLOOKUP('②選手情報入力'!K18,'種目情報'!$N$4:$O$51,2,FALSE))</f>
      </c>
      <c r="R21" s="87">
        <f>IF('②選手情報入力'!M18="","",VLOOKUP('②選手情報入力'!M18,'種目情報'!$N$4:$O$51,2,FALSE))</f>
      </c>
      <c r="S21" s="87">
        <f>IF('②選手情報入力'!O18="","",'②選手情報入力'!O18)</f>
      </c>
      <c r="T21" s="426">
        <f>IF('②選手情報入力'!P18="","",'②選手情報入力'!P18)</f>
      </c>
      <c r="U21" s="439"/>
    </row>
    <row r="22" spans="1:21" ht="21.75" customHeight="1">
      <c r="A22" s="424">
        <v>10</v>
      </c>
      <c r="B22" s="425"/>
      <c r="C22" s="86">
        <f>IF('②選手情報入力'!C19="","",'②選手情報入力'!B19&amp;'②選手情報入力'!C19)</f>
      </c>
      <c r="D22" s="426">
        <f>IF('②選手情報入力'!D19="","",'②選手情報入力'!D19)</f>
      </c>
      <c r="E22" s="426"/>
      <c r="F22" s="426"/>
      <c r="G22" s="426"/>
      <c r="H22" s="417"/>
      <c r="I22" s="417"/>
      <c r="J22" s="417"/>
      <c r="K22" s="417"/>
      <c r="L22" s="417"/>
      <c r="M22" s="417"/>
      <c r="N22" s="86">
        <f>IF('②選手情報入力'!H19="","",'②選手情報入力'!H19)</f>
      </c>
      <c r="O22" s="86">
        <f>IF('②選手情報入力'!G19="","",'②選手情報入力'!G19)</f>
      </c>
      <c r="P22" s="87">
        <f>IF('②選手情報入力'!I19="","",VLOOKUP('②選手情報入力'!I19,'種目情報'!$N$4:$O$51,2,FALSE))</f>
      </c>
      <c r="Q22" s="87">
        <f>IF('②選手情報入力'!K19="","",VLOOKUP('②選手情報入力'!K19,'種目情報'!$N$4:$O$51,2,FALSE))</f>
      </c>
      <c r="R22" s="87">
        <f>IF('②選手情報入力'!M19="","",VLOOKUP('②選手情報入力'!M19,'種目情報'!$N$4:$O$51,2,FALSE))</f>
      </c>
      <c r="S22" s="87">
        <f>IF('②選手情報入力'!O19="","",'②選手情報入力'!O19)</f>
      </c>
      <c r="T22" s="426">
        <f>IF('②選手情報入力'!P19="","",'②選手情報入力'!P19)</f>
      </c>
      <c r="U22" s="439"/>
    </row>
    <row r="23" spans="1:21" ht="21.75" customHeight="1">
      <c r="A23" s="424">
        <v>11</v>
      </c>
      <c r="B23" s="425"/>
      <c r="C23" s="86">
        <f>IF('②選手情報入力'!C20="","",'②選手情報入力'!B20&amp;'②選手情報入力'!C20)</f>
      </c>
      <c r="D23" s="426">
        <f>IF('②選手情報入力'!D20="","",'②選手情報入力'!D20)</f>
      </c>
      <c r="E23" s="426"/>
      <c r="F23" s="426"/>
      <c r="G23" s="426"/>
      <c r="H23" s="417"/>
      <c r="I23" s="417"/>
      <c r="J23" s="417"/>
      <c r="K23" s="417"/>
      <c r="L23" s="417"/>
      <c r="M23" s="417"/>
      <c r="N23" s="86">
        <f>IF('②選手情報入力'!H20="","",'②選手情報入力'!H20)</f>
      </c>
      <c r="O23" s="86">
        <f>IF('②選手情報入力'!G20="","",'②選手情報入力'!G20)</f>
      </c>
      <c r="P23" s="87">
        <f>IF('②選手情報入力'!I20="","",VLOOKUP('②選手情報入力'!I20,'種目情報'!$N$4:$O$51,2,FALSE))</f>
      </c>
      <c r="Q23" s="87">
        <f>IF('②選手情報入力'!K20="","",VLOOKUP('②選手情報入力'!K20,'種目情報'!$N$4:$O$51,2,FALSE))</f>
      </c>
      <c r="R23" s="87">
        <f>IF('②選手情報入力'!M20="","",VLOOKUP('②選手情報入力'!M20,'種目情報'!$N$4:$O$51,2,FALSE))</f>
      </c>
      <c r="S23" s="87">
        <f>IF('②選手情報入力'!O20="","",'②選手情報入力'!O20)</f>
      </c>
      <c r="T23" s="426">
        <f>IF('②選手情報入力'!P20="","",'②選手情報入力'!P20)</f>
      </c>
      <c r="U23" s="439"/>
    </row>
    <row r="24" spans="1:21" ht="21.75" customHeight="1">
      <c r="A24" s="424">
        <v>12</v>
      </c>
      <c r="B24" s="425"/>
      <c r="C24" s="86">
        <f>IF('②選手情報入力'!C21="","",'②選手情報入力'!B21&amp;'②選手情報入力'!C21)</f>
      </c>
      <c r="D24" s="426">
        <f>IF('②選手情報入力'!D21="","",'②選手情報入力'!D21)</f>
      </c>
      <c r="E24" s="426"/>
      <c r="F24" s="426"/>
      <c r="G24" s="426"/>
      <c r="H24" s="417"/>
      <c r="I24" s="417"/>
      <c r="J24" s="417"/>
      <c r="K24" s="417"/>
      <c r="L24" s="417"/>
      <c r="M24" s="417"/>
      <c r="N24" s="86">
        <f>IF('②選手情報入力'!H21="","",'②選手情報入力'!H21)</f>
      </c>
      <c r="O24" s="86">
        <f>IF('②選手情報入力'!G21="","",'②選手情報入力'!G21)</f>
      </c>
      <c r="P24" s="87">
        <f>IF('②選手情報入力'!I21="","",VLOOKUP('②選手情報入力'!I21,'種目情報'!$N$4:$O$51,2,FALSE))</f>
      </c>
      <c r="Q24" s="87">
        <f>IF('②選手情報入力'!K21="","",VLOOKUP('②選手情報入力'!K21,'種目情報'!$N$4:$O$51,2,FALSE))</f>
      </c>
      <c r="R24" s="87">
        <f>IF('②選手情報入力'!M21="","",VLOOKUP('②選手情報入力'!M21,'種目情報'!$N$4:$O$51,2,FALSE))</f>
      </c>
      <c r="S24" s="87">
        <f>IF('②選手情報入力'!O21="","",'②選手情報入力'!O21)</f>
      </c>
      <c r="T24" s="426">
        <f>IF('②選手情報入力'!P21="","",'②選手情報入力'!P21)</f>
      </c>
      <c r="U24" s="439"/>
    </row>
    <row r="25" spans="1:21" ht="21.75" customHeight="1">
      <c r="A25" s="424">
        <v>13</v>
      </c>
      <c r="B25" s="425"/>
      <c r="C25" s="86">
        <f>IF('②選手情報入力'!C22="","",'②選手情報入力'!B22&amp;'②選手情報入力'!C22)</f>
      </c>
      <c r="D25" s="426">
        <f>IF('②選手情報入力'!D22="","",'②選手情報入力'!D22)</f>
      </c>
      <c r="E25" s="426"/>
      <c r="F25" s="426"/>
      <c r="G25" s="426"/>
      <c r="H25" s="417"/>
      <c r="I25" s="417"/>
      <c r="J25" s="417"/>
      <c r="K25" s="417"/>
      <c r="L25" s="417"/>
      <c r="M25" s="417"/>
      <c r="N25" s="86">
        <f>IF('②選手情報入力'!H22="","",'②選手情報入力'!H22)</f>
      </c>
      <c r="O25" s="86">
        <f>IF('②選手情報入力'!G22="","",'②選手情報入力'!G22)</f>
      </c>
      <c r="P25" s="87">
        <f>IF('②選手情報入力'!I22="","",VLOOKUP('②選手情報入力'!I22,'種目情報'!$N$4:$O$51,2,FALSE))</f>
      </c>
      <c r="Q25" s="87">
        <f>IF('②選手情報入力'!K22="","",VLOOKUP('②選手情報入力'!K22,'種目情報'!$N$4:$O$51,2,FALSE))</f>
      </c>
      <c r="R25" s="87">
        <f>IF('②選手情報入力'!M22="","",VLOOKUP('②選手情報入力'!M22,'種目情報'!$N$4:$O$51,2,FALSE))</f>
      </c>
      <c r="S25" s="87">
        <f>IF('②選手情報入力'!O22="","",'②選手情報入力'!O22)</f>
      </c>
      <c r="T25" s="426">
        <f>IF('②選手情報入力'!P22="","",'②選手情報入力'!P22)</f>
      </c>
      <c r="U25" s="439"/>
    </row>
    <row r="26" spans="1:21" ht="21.75" customHeight="1">
      <c r="A26" s="424">
        <v>14</v>
      </c>
      <c r="B26" s="425"/>
      <c r="C26" s="86">
        <f>IF('②選手情報入力'!C23="","",'②選手情報入力'!B23&amp;'②選手情報入力'!C23)</f>
      </c>
      <c r="D26" s="426">
        <f>IF('②選手情報入力'!D23="","",'②選手情報入力'!D23)</f>
      </c>
      <c r="E26" s="426"/>
      <c r="F26" s="426"/>
      <c r="G26" s="426"/>
      <c r="H26" s="417"/>
      <c r="I26" s="417"/>
      <c r="J26" s="417"/>
      <c r="K26" s="417"/>
      <c r="L26" s="417"/>
      <c r="M26" s="417"/>
      <c r="N26" s="86">
        <f>IF('②選手情報入力'!H23="","",'②選手情報入力'!H23)</f>
      </c>
      <c r="O26" s="86">
        <f>IF('②選手情報入力'!G23="","",'②選手情報入力'!G23)</f>
      </c>
      <c r="P26" s="87">
        <f>IF('②選手情報入力'!I23="","",VLOOKUP('②選手情報入力'!I23,'種目情報'!$N$4:$O$51,2,FALSE))</f>
      </c>
      <c r="Q26" s="87">
        <f>IF('②選手情報入力'!K23="","",VLOOKUP('②選手情報入力'!K23,'種目情報'!$N$4:$O$51,2,FALSE))</f>
      </c>
      <c r="R26" s="87">
        <f>IF('②選手情報入力'!M23="","",VLOOKUP('②選手情報入力'!M23,'種目情報'!$N$4:$O$51,2,FALSE))</f>
      </c>
      <c r="S26" s="87">
        <f>IF('②選手情報入力'!O23="","",'②選手情報入力'!O23)</f>
      </c>
      <c r="T26" s="426">
        <f>IF('②選手情報入力'!P23="","",'②選手情報入力'!P23)</f>
      </c>
      <c r="U26" s="439"/>
    </row>
    <row r="27" spans="1:21" ht="21.75" customHeight="1" thickBot="1">
      <c r="A27" s="435">
        <v>15</v>
      </c>
      <c r="B27" s="436"/>
      <c r="C27" s="88">
        <f>IF('②選手情報入力'!C24="","",'②選手情報入力'!B24&amp;'②選手情報入力'!C24)</f>
      </c>
      <c r="D27" s="437">
        <f>IF('②選手情報入力'!D24="","",'②選手情報入力'!D24)</f>
      </c>
      <c r="E27" s="437"/>
      <c r="F27" s="437"/>
      <c r="G27" s="437"/>
      <c r="H27" s="438"/>
      <c r="I27" s="438"/>
      <c r="J27" s="438"/>
      <c r="K27" s="438"/>
      <c r="L27" s="438"/>
      <c r="M27" s="438"/>
      <c r="N27" s="88">
        <f>IF('②選手情報入力'!H24="","",'②選手情報入力'!H24)</f>
      </c>
      <c r="O27" s="88">
        <f>IF('②選手情報入力'!G24="","",'②選手情報入力'!G24)</f>
      </c>
      <c r="P27" s="89">
        <f>IF('②選手情報入力'!I24="","",VLOOKUP('②選手情報入力'!I24,'種目情報'!$N$4:$O$51,2,FALSE))</f>
      </c>
      <c r="Q27" s="89">
        <f>IF('②選手情報入力'!K24="","",VLOOKUP('②選手情報入力'!K24,'種目情報'!$N$4:$O$51,2,FALSE))</f>
      </c>
      <c r="R27" s="89">
        <f>IF('②選手情報入力'!M24="","",VLOOKUP('②選手情報入力'!M24,'種目情報'!$N$4:$O$51,2,FALSE))</f>
      </c>
      <c r="S27" s="89">
        <f>IF('②選手情報入力'!O24="","",'②選手情報入力'!O24)</f>
      </c>
      <c r="T27" s="437">
        <f>IF('②選手情報入力'!P24="","",'②選手情報入力'!P24)</f>
      </c>
      <c r="U27" s="444"/>
    </row>
    <row r="28" spans="1:21" ht="21.75" customHeight="1">
      <c r="A28" s="412">
        <v>16</v>
      </c>
      <c r="B28" s="413"/>
      <c r="C28" s="84">
        <f>IF('②選手情報入力'!C25="","",'②選手情報入力'!B25&amp;'②選手情報入力'!C25)</f>
      </c>
      <c r="D28" s="398">
        <f>IF('②選手情報入力'!D25="","",'②選手情報入力'!D25)</f>
      </c>
      <c r="E28" s="398"/>
      <c r="F28" s="398"/>
      <c r="G28" s="398"/>
      <c r="H28" s="399"/>
      <c r="I28" s="399"/>
      <c r="J28" s="399"/>
      <c r="K28" s="399"/>
      <c r="L28" s="399"/>
      <c r="M28" s="399"/>
      <c r="N28" s="84">
        <f>IF('②選手情報入力'!H25="","",'②選手情報入力'!H25)</f>
      </c>
      <c r="O28" s="84">
        <f>IF('②選手情報入力'!G25="","",'②選手情報入力'!G25)</f>
      </c>
      <c r="P28" s="85">
        <f>IF('②選手情報入力'!I25="","",VLOOKUP('②選手情報入力'!I25,'種目情報'!$N$4:$O$51,2,FALSE))</f>
      </c>
      <c r="Q28" s="85">
        <f>IF('②選手情報入力'!K25="","",VLOOKUP('②選手情報入力'!K25,'種目情報'!$N$4:$O$51,2,FALSE))</f>
      </c>
      <c r="R28" s="85">
        <f>IF('②選手情報入力'!M25="","",VLOOKUP('②選手情報入力'!M25,'種目情報'!$N$4:$O$51,2,FALSE))</f>
      </c>
      <c r="S28" s="85">
        <f>IF('②選手情報入力'!O25="","",'②選手情報入力'!O25)</f>
      </c>
      <c r="T28" s="398">
        <f>IF('②選手情報入力'!P25="","",'②選手情報入力'!P25)</f>
      </c>
      <c r="U28" s="400"/>
    </row>
    <row r="29" spans="1:21" ht="21.75" customHeight="1">
      <c r="A29" s="396">
        <v>17</v>
      </c>
      <c r="B29" s="397"/>
      <c r="C29" s="91">
        <f>IF('②選手情報入力'!C26="","",'②選手情報入力'!B26&amp;'②選手情報入力'!C26)</f>
      </c>
      <c r="D29" s="401">
        <f>IF('②選手情報入力'!D26="","",'②選手情報入力'!D26)</f>
      </c>
      <c r="E29" s="401"/>
      <c r="F29" s="401"/>
      <c r="G29" s="401"/>
      <c r="H29" s="402"/>
      <c r="I29" s="402"/>
      <c r="J29" s="402"/>
      <c r="K29" s="402"/>
      <c r="L29" s="402"/>
      <c r="M29" s="402"/>
      <c r="N29" s="91">
        <f>IF('②選手情報入力'!H26="","",'②選手情報入力'!H26)</f>
      </c>
      <c r="O29" s="91">
        <f>IF('②選手情報入力'!G26="","",'②選手情報入力'!G26)</f>
      </c>
      <c r="P29" s="92">
        <f>IF('②選手情報入力'!I26="","",VLOOKUP('②選手情報入力'!I26,'種目情報'!$N$4:$O$51,2,FALSE))</f>
      </c>
      <c r="Q29" s="92">
        <f>IF('②選手情報入力'!K26="","",VLOOKUP('②選手情報入力'!K26,'種目情報'!$N$4:$O$51,2,FALSE))</f>
      </c>
      <c r="R29" s="92">
        <f>IF('②選手情報入力'!M26="","",VLOOKUP('②選手情報入力'!M26,'種目情報'!$N$4:$O$51,2,FALSE))</f>
      </c>
      <c r="S29" s="92">
        <f>IF('②選手情報入力'!O26="","",'②選手情報入力'!O26)</f>
      </c>
      <c r="T29" s="401">
        <f>IF('②選手情報入力'!P26="","",'②選手情報入力'!P26)</f>
      </c>
      <c r="U29" s="403"/>
    </row>
    <row r="30" spans="1:21" ht="21.75" customHeight="1">
      <c r="A30" s="396">
        <v>18</v>
      </c>
      <c r="B30" s="397"/>
      <c r="C30" s="91">
        <f>IF('②選手情報入力'!C27="","",'②選手情報入力'!B27&amp;'②選手情報入力'!C27)</f>
      </c>
      <c r="D30" s="401">
        <f>IF('②選手情報入力'!D27="","",'②選手情報入力'!D27)</f>
      </c>
      <c r="E30" s="401"/>
      <c r="F30" s="401"/>
      <c r="G30" s="401"/>
      <c r="H30" s="402"/>
      <c r="I30" s="402"/>
      <c r="J30" s="402"/>
      <c r="K30" s="402"/>
      <c r="L30" s="402"/>
      <c r="M30" s="402"/>
      <c r="N30" s="91">
        <f>IF('②選手情報入力'!H27="","",'②選手情報入力'!H27)</f>
      </c>
      <c r="O30" s="91">
        <f>IF('②選手情報入力'!G27="","",'②選手情報入力'!G27)</f>
      </c>
      <c r="P30" s="92">
        <f>IF('②選手情報入力'!I27="","",VLOOKUP('②選手情報入力'!I27,'種目情報'!$N$4:$O$51,2,FALSE))</f>
      </c>
      <c r="Q30" s="92">
        <f>IF('②選手情報入力'!K27="","",VLOOKUP('②選手情報入力'!K27,'種目情報'!$N$4:$O$51,2,FALSE))</f>
      </c>
      <c r="R30" s="92">
        <f>IF('②選手情報入力'!M27="","",VLOOKUP('②選手情報入力'!M27,'種目情報'!$N$4:$O$51,2,FALSE))</f>
      </c>
      <c r="S30" s="92">
        <f>IF('②選手情報入力'!O27="","",'②選手情報入力'!O27)</f>
      </c>
      <c r="T30" s="401">
        <f>IF('②選手情報入力'!P27="","",'②選手情報入力'!P27)</f>
      </c>
      <c r="U30" s="403"/>
    </row>
    <row r="31" spans="1:21" ht="21.75" customHeight="1">
      <c r="A31" s="396">
        <v>19</v>
      </c>
      <c r="B31" s="397"/>
      <c r="C31" s="91">
        <f>IF('②選手情報入力'!C28="","",'②選手情報入力'!B28&amp;'②選手情報入力'!C28)</f>
      </c>
      <c r="D31" s="401">
        <f>IF('②選手情報入力'!D28="","",'②選手情報入力'!D28)</f>
      </c>
      <c r="E31" s="401"/>
      <c r="F31" s="401"/>
      <c r="G31" s="401"/>
      <c r="H31" s="402"/>
      <c r="I31" s="402"/>
      <c r="J31" s="402"/>
      <c r="K31" s="402"/>
      <c r="L31" s="402"/>
      <c r="M31" s="402"/>
      <c r="N31" s="91">
        <f>IF('②選手情報入力'!H28="","",'②選手情報入力'!H28)</f>
      </c>
      <c r="O31" s="91">
        <f>IF('②選手情報入力'!G28="","",'②選手情報入力'!G28)</f>
      </c>
      <c r="P31" s="92">
        <f>IF('②選手情報入力'!I28="","",VLOOKUP('②選手情報入力'!I28,'種目情報'!$N$4:$O$51,2,FALSE))</f>
      </c>
      <c r="Q31" s="92">
        <f>IF('②選手情報入力'!K28="","",VLOOKUP('②選手情報入力'!K28,'種目情報'!$N$4:$O$51,2,FALSE))</f>
      </c>
      <c r="R31" s="92">
        <f>IF('②選手情報入力'!M28="","",VLOOKUP('②選手情報入力'!M28,'種目情報'!$N$4:$O$51,2,FALSE))</f>
      </c>
      <c r="S31" s="92">
        <f>IF('②選手情報入力'!O28="","",'②選手情報入力'!O28)</f>
      </c>
      <c r="T31" s="401">
        <f>IF('②選手情報入力'!P28="","",'②選手情報入力'!P28)</f>
      </c>
      <c r="U31" s="403"/>
    </row>
    <row r="32" spans="1:21" ht="21.75" customHeight="1">
      <c r="A32" s="396">
        <v>20</v>
      </c>
      <c r="B32" s="397"/>
      <c r="C32" s="91">
        <f>IF('②選手情報入力'!C29="","",'②選手情報入力'!B29&amp;'②選手情報入力'!C29)</f>
      </c>
      <c r="D32" s="401">
        <f>IF('②選手情報入力'!D29="","",'②選手情報入力'!D29)</f>
      </c>
      <c r="E32" s="401"/>
      <c r="F32" s="401"/>
      <c r="G32" s="401"/>
      <c r="H32" s="402"/>
      <c r="I32" s="402"/>
      <c r="J32" s="402"/>
      <c r="K32" s="402"/>
      <c r="L32" s="402"/>
      <c r="M32" s="402"/>
      <c r="N32" s="91">
        <f>IF('②選手情報入力'!H29="","",'②選手情報入力'!H29)</f>
      </c>
      <c r="O32" s="91">
        <f>IF('②選手情報入力'!G29="","",'②選手情報入力'!G29)</f>
      </c>
      <c r="P32" s="92">
        <f>IF('②選手情報入力'!I29="","",VLOOKUP('②選手情報入力'!I29,'種目情報'!$N$4:$O$51,2,FALSE))</f>
      </c>
      <c r="Q32" s="92">
        <f>IF('②選手情報入力'!K29="","",VLOOKUP('②選手情報入力'!K29,'種目情報'!$N$4:$O$51,2,FALSE))</f>
      </c>
      <c r="R32" s="92">
        <f>IF('②選手情報入力'!M29="","",VLOOKUP('②選手情報入力'!M29,'種目情報'!$N$4:$O$51,2,FALSE))</f>
      </c>
      <c r="S32" s="92">
        <f>IF('②選手情報入力'!O29="","",'②選手情報入力'!O29)</f>
      </c>
      <c r="T32" s="401">
        <f>IF('②選手情報入力'!P29="","",'②選手情報入力'!P29)</f>
      </c>
      <c r="U32" s="403"/>
    </row>
    <row r="33" spans="1:21" ht="21.75" customHeight="1">
      <c r="A33" s="396">
        <v>21</v>
      </c>
      <c r="B33" s="397"/>
      <c r="C33" s="91">
        <f>IF('②選手情報入力'!C30="","",'②選手情報入力'!B30&amp;'②選手情報入力'!C30)</f>
      </c>
      <c r="D33" s="401">
        <f>IF('②選手情報入力'!D30="","",'②選手情報入力'!D30)</f>
      </c>
      <c r="E33" s="401"/>
      <c r="F33" s="401"/>
      <c r="G33" s="401"/>
      <c r="H33" s="402"/>
      <c r="I33" s="402"/>
      <c r="J33" s="402"/>
      <c r="K33" s="402"/>
      <c r="L33" s="402"/>
      <c r="M33" s="402"/>
      <c r="N33" s="91">
        <f>IF('②選手情報入力'!H30="","",'②選手情報入力'!H30)</f>
      </c>
      <c r="O33" s="91">
        <f>IF('②選手情報入力'!G30="","",'②選手情報入力'!G30)</f>
      </c>
      <c r="P33" s="92">
        <f>IF('②選手情報入力'!I30="","",VLOOKUP('②選手情報入力'!I30,'種目情報'!$N$4:$O$51,2,FALSE))</f>
      </c>
      <c r="Q33" s="92">
        <f>IF('②選手情報入力'!K30="","",VLOOKUP('②選手情報入力'!K30,'種目情報'!$N$4:$O$51,2,FALSE))</f>
      </c>
      <c r="R33" s="92">
        <f>IF('②選手情報入力'!M30="","",VLOOKUP('②選手情報入力'!M30,'種目情報'!$N$4:$O$51,2,FALSE))</f>
      </c>
      <c r="S33" s="92">
        <f>IF('②選手情報入力'!O30="","",'②選手情報入力'!O30)</f>
      </c>
      <c r="T33" s="401">
        <f>IF('②選手情報入力'!P30="","",'②選手情報入力'!P30)</f>
      </c>
      <c r="U33" s="403"/>
    </row>
    <row r="34" spans="1:21" ht="21.75" customHeight="1">
      <c r="A34" s="396">
        <v>22</v>
      </c>
      <c r="B34" s="397"/>
      <c r="C34" s="91">
        <f>IF('②選手情報入力'!C31="","",'②選手情報入力'!B31&amp;'②選手情報入力'!C31)</f>
      </c>
      <c r="D34" s="401">
        <f>IF('②選手情報入力'!D31="","",'②選手情報入力'!D31)</f>
      </c>
      <c r="E34" s="401"/>
      <c r="F34" s="401"/>
      <c r="G34" s="401"/>
      <c r="H34" s="402"/>
      <c r="I34" s="402"/>
      <c r="J34" s="402"/>
      <c r="K34" s="402"/>
      <c r="L34" s="402"/>
      <c r="M34" s="402"/>
      <c r="N34" s="91">
        <f>IF('②選手情報入力'!H31="","",'②選手情報入力'!H31)</f>
      </c>
      <c r="O34" s="91">
        <f>IF('②選手情報入力'!G31="","",'②選手情報入力'!G31)</f>
      </c>
      <c r="P34" s="92">
        <f>IF('②選手情報入力'!I31="","",VLOOKUP('②選手情報入力'!I31,'種目情報'!$N$4:$O$51,2,FALSE))</f>
      </c>
      <c r="Q34" s="92">
        <f>IF('②選手情報入力'!K31="","",VLOOKUP('②選手情報入力'!K31,'種目情報'!$N$4:$O$51,2,FALSE))</f>
      </c>
      <c r="R34" s="92">
        <f>IF('②選手情報入力'!M31="","",VLOOKUP('②選手情報入力'!M31,'種目情報'!$N$4:$O$51,2,FALSE))</f>
      </c>
      <c r="S34" s="92">
        <f>IF('②選手情報入力'!O31="","",'②選手情報入力'!O31)</f>
      </c>
      <c r="T34" s="401">
        <f>IF('②選手情報入力'!P31="","",'②選手情報入力'!P31)</f>
      </c>
      <c r="U34" s="403"/>
    </row>
    <row r="35" spans="1:21" ht="21.75" customHeight="1">
      <c r="A35" s="396">
        <v>23</v>
      </c>
      <c r="B35" s="397"/>
      <c r="C35" s="91">
        <f>IF('②選手情報入力'!C32="","",'②選手情報入力'!B32&amp;'②選手情報入力'!C32)</f>
      </c>
      <c r="D35" s="401">
        <f>IF('②選手情報入力'!D32="","",'②選手情報入力'!D32)</f>
      </c>
      <c r="E35" s="401"/>
      <c r="F35" s="401"/>
      <c r="G35" s="401"/>
      <c r="H35" s="402"/>
      <c r="I35" s="402"/>
      <c r="J35" s="402"/>
      <c r="K35" s="402"/>
      <c r="L35" s="402"/>
      <c r="M35" s="402"/>
      <c r="N35" s="91">
        <f>IF('②選手情報入力'!H32="","",'②選手情報入力'!H32)</f>
      </c>
      <c r="O35" s="91">
        <f>IF('②選手情報入力'!G32="","",'②選手情報入力'!G32)</f>
      </c>
      <c r="P35" s="92">
        <f>IF('②選手情報入力'!I32="","",VLOOKUP('②選手情報入力'!I32,'種目情報'!$N$4:$O$51,2,FALSE))</f>
      </c>
      <c r="Q35" s="92">
        <f>IF('②選手情報入力'!K32="","",VLOOKUP('②選手情報入力'!K32,'種目情報'!$N$4:$O$51,2,FALSE))</f>
      </c>
      <c r="R35" s="92">
        <f>IF('②選手情報入力'!M32="","",VLOOKUP('②選手情報入力'!M32,'種目情報'!$N$4:$O$51,2,FALSE))</f>
      </c>
      <c r="S35" s="92">
        <f>IF('②選手情報入力'!O32="","",'②選手情報入力'!O32)</f>
      </c>
      <c r="T35" s="401">
        <f>IF('②選手情報入力'!P32="","",'②選手情報入力'!P32)</f>
      </c>
      <c r="U35" s="403"/>
    </row>
    <row r="36" spans="1:21" ht="21.75" customHeight="1">
      <c r="A36" s="396">
        <v>24</v>
      </c>
      <c r="B36" s="397"/>
      <c r="C36" s="91">
        <f>IF('②選手情報入力'!C33="","",'②選手情報入力'!B33&amp;'②選手情報入力'!C33)</f>
      </c>
      <c r="D36" s="401">
        <f>IF('②選手情報入力'!D33="","",'②選手情報入力'!D33)</f>
      </c>
      <c r="E36" s="401"/>
      <c r="F36" s="401"/>
      <c r="G36" s="401"/>
      <c r="H36" s="402"/>
      <c r="I36" s="402"/>
      <c r="J36" s="402"/>
      <c r="K36" s="402"/>
      <c r="L36" s="402"/>
      <c r="M36" s="402"/>
      <c r="N36" s="91">
        <f>IF('②選手情報入力'!H33="","",'②選手情報入力'!H33)</f>
      </c>
      <c r="O36" s="91">
        <f>IF('②選手情報入力'!G33="","",'②選手情報入力'!G33)</f>
      </c>
      <c r="P36" s="92">
        <f>IF('②選手情報入力'!I33="","",VLOOKUP('②選手情報入力'!I33,'種目情報'!$N$4:$O$51,2,FALSE))</f>
      </c>
      <c r="Q36" s="92">
        <f>IF('②選手情報入力'!K33="","",VLOOKUP('②選手情報入力'!K33,'種目情報'!$N$4:$O$51,2,FALSE))</f>
      </c>
      <c r="R36" s="92">
        <f>IF('②選手情報入力'!M33="","",VLOOKUP('②選手情報入力'!M33,'種目情報'!$N$4:$O$51,2,FALSE))</f>
      </c>
      <c r="S36" s="92">
        <f>IF('②選手情報入力'!O33="","",'②選手情報入力'!O33)</f>
      </c>
      <c r="T36" s="401">
        <f>IF('②選手情報入力'!P33="","",'②選手情報入力'!P33)</f>
      </c>
      <c r="U36" s="403"/>
    </row>
    <row r="37" spans="1:21" ht="21.75" customHeight="1">
      <c r="A37" s="396">
        <v>25</v>
      </c>
      <c r="B37" s="397"/>
      <c r="C37" s="91">
        <f>IF('②選手情報入力'!C34="","",'②選手情報入力'!B34&amp;'②選手情報入力'!C34)</f>
      </c>
      <c r="D37" s="401">
        <f>IF('②選手情報入力'!D34="","",'②選手情報入力'!D34)</f>
      </c>
      <c r="E37" s="401"/>
      <c r="F37" s="401"/>
      <c r="G37" s="401"/>
      <c r="H37" s="402"/>
      <c r="I37" s="402"/>
      <c r="J37" s="402"/>
      <c r="K37" s="402"/>
      <c r="L37" s="402"/>
      <c r="M37" s="402"/>
      <c r="N37" s="91">
        <f>IF('②選手情報入力'!H34="","",'②選手情報入力'!H34)</f>
      </c>
      <c r="O37" s="91">
        <f>IF('②選手情報入力'!G34="","",'②選手情報入力'!G34)</f>
      </c>
      <c r="P37" s="92">
        <f>IF('②選手情報入力'!I34="","",VLOOKUP('②選手情報入力'!I34,'種目情報'!$N$4:$O$51,2,FALSE))</f>
      </c>
      <c r="Q37" s="92">
        <f>IF('②選手情報入力'!K34="","",VLOOKUP('②選手情報入力'!K34,'種目情報'!$N$4:$O$51,2,FALSE))</f>
      </c>
      <c r="R37" s="92">
        <f>IF('②選手情報入力'!M34="","",VLOOKUP('②選手情報入力'!M34,'種目情報'!$N$4:$O$51,2,FALSE))</f>
      </c>
      <c r="S37" s="92">
        <f>IF('②選手情報入力'!O34="","",'②選手情報入力'!O34)</f>
      </c>
      <c r="T37" s="401">
        <f>IF('②選手情報入力'!P34="","",'②選手情報入力'!P34)</f>
      </c>
      <c r="U37" s="403"/>
    </row>
    <row r="38" spans="1:21" ht="21.75" customHeight="1">
      <c r="A38" s="396">
        <v>26</v>
      </c>
      <c r="B38" s="397"/>
      <c r="C38" s="91">
        <f>IF('②選手情報入力'!C35="","",'②選手情報入力'!B35&amp;'②選手情報入力'!C35)</f>
      </c>
      <c r="D38" s="401">
        <f>IF('②選手情報入力'!D35="","",'②選手情報入力'!D35)</f>
      </c>
      <c r="E38" s="401"/>
      <c r="F38" s="401"/>
      <c r="G38" s="401"/>
      <c r="H38" s="402"/>
      <c r="I38" s="402"/>
      <c r="J38" s="402"/>
      <c r="K38" s="402"/>
      <c r="L38" s="402"/>
      <c r="M38" s="402"/>
      <c r="N38" s="91">
        <f>IF('②選手情報入力'!H35="","",'②選手情報入力'!H35)</f>
      </c>
      <c r="O38" s="91">
        <f>IF('②選手情報入力'!G35="","",'②選手情報入力'!G35)</f>
      </c>
      <c r="P38" s="92">
        <f>IF('②選手情報入力'!I35="","",VLOOKUP('②選手情報入力'!I35,'種目情報'!$N$4:$O$51,2,FALSE))</f>
      </c>
      <c r="Q38" s="92">
        <f>IF('②選手情報入力'!K35="","",VLOOKUP('②選手情報入力'!K35,'種目情報'!$N$4:$O$51,2,FALSE))</f>
      </c>
      <c r="R38" s="92">
        <f>IF('②選手情報入力'!M35="","",VLOOKUP('②選手情報入力'!M35,'種目情報'!$N$4:$O$51,2,FALSE))</f>
      </c>
      <c r="S38" s="92">
        <f>IF('②選手情報入力'!O35="","",'②選手情報入力'!O35)</f>
      </c>
      <c r="T38" s="401">
        <f>IF('②選手情報入力'!P35="","",'②選手情報入力'!P35)</f>
      </c>
      <c r="U38" s="403"/>
    </row>
    <row r="39" spans="1:21" ht="21.75" customHeight="1">
      <c r="A39" s="396">
        <v>27</v>
      </c>
      <c r="B39" s="397"/>
      <c r="C39" s="91">
        <f>IF('②選手情報入力'!C36="","",'②選手情報入力'!B36&amp;'②選手情報入力'!C36)</f>
      </c>
      <c r="D39" s="401">
        <f>IF('②選手情報入力'!D36="","",'②選手情報入力'!D36)</f>
      </c>
      <c r="E39" s="401"/>
      <c r="F39" s="401"/>
      <c r="G39" s="401"/>
      <c r="H39" s="402"/>
      <c r="I39" s="402"/>
      <c r="J39" s="402"/>
      <c r="K39" s="402"/>
      <c r="L39" s="402"/>
      <c r="M39" s="402"/>
      <c r="N39" s="91">
        <f>IF('②選手情報入力'!H36="","",'②選手情報入力'!H36)</f>
      </c>
      <c r="O39" s="91">
        <f>IF('②選手情報入力'!G36="","",'②選手情報入力'!G36)</f>
      </c>
      <c r="P39" s="92">
        <f>IF('②選手情報入力'!I36="","",VLOOKUP('②選手情報入力'!I36,'種目情報'!$N$4:$O$51,2,FALSE))</f>
      </c>
      <c r="Q39" s="92">
        <f>IF('②選手情報入力'!K36="","",VLOOKUP('②選手情報入力'!K36,'種目情報'!$N$4:$O$51,2,FALSE))</f>
      </c>
      <c r="R39" s="92">
        <f>IF('②選手情報入力'!M36="","",VLOOKUP('②選手情報入力'!M36,'種目情報'!$N$4:$O$51,2,FALSE))</f>
      </c>
      <c r="S39" s="92">
        <f>IF('②選手情報入力'!O36="","",'②選手情報入力'!O36)</f>
      </c>
      <c r="T39" s="401">
        <f>IF('②選手情報入力'!P36="","",'②選手情報入力'!P36)</f>
      </c>
      <c r="U39" s="403"/>
    </row>
    <row r="40" spans="1:21" ht="21.75" customHeight="1">
      <c r="A40" s="396">
        <v>28</v>
      </c>
      <c r="B40" s="397"/>
      <c r="C40" s="91">
        <f>IF('②選手情報入力'!C37="","",'②選手情報入力'!B37&amp;'②選手情報入力'!C37)</f>
      </c>
      <c r="D40" s="401">
        <f>IF('②選手情報入力'!D37="","",'②選手情報入力'!D37)</f>
      </c>
      <c r="E40" s="401"/>
      <c r="F40" s="401"/>
      <c r="G40" s="401"/>
      <c r="H40" s="402"/>
      <c r="I40" s="402"/>
      <c r="J40" s="402"/>
      <c r="K40" s="402"/>
      <c r="L40" s="402"/>
      <c r="M40" s="402"/>
      <c r="N40" s="91">
        <f>IF('②選手情報入力'!H37="","",'②選手情報入力'!H37)</f>
      </c>
      <c r="O40" s="91">
        <f>IF('②選手情報入力'!G37="","",'②選手情報入力'!G37)</f>
      </c>
      <c r="P40" s="92">
        <f>IF('②選手情報入力'!I37="","",VLOOKUP('②選手情報入力'!I37,'種目情報'!$N$4:$O$51,2,FALSE))</f>
      </c>
      <c r="Q40" s="92">
        <f>IF('②選手情報入力'!K37="","",VLOOKUP('②選手情報入力'!K37,'種目情報'!$N$4:$O$51,2,FALSE))</f>
      </c>
      <c r="R40" s="92">
        <f>IF('②選手情報入力'!M37="","",VLOOKUP('②選手情報入力'!M37,'種目情報'!$N$4:$O$51,2,FALSE))</f>
      </c>
      <c r="S40" s="92">
        <f>IF('②選手情報入力'!O37="","",'②選手情報入力'!O37)</f>
      </c>
      <c r="T40" s="401">
        <f>IF('②選手情報入力'!P37="","",'②選手情報入力'!P37)</f>
      </c>
      <c r="U40" s="403"/>
    </row>
    <row r="41" spans="1:21" ht="21.75" customHeight="1">
      <c r="A41" s="396">
        <v>29</v>
      </c>
      <c r="B41" s="397"/>
      <c r="C41" s="91">
        <f>IF('②選手情報入力'!C38="","",'②選手情報入力'!B38&amp;'②選手情報入力'!C38)</f>
      </c>
      <c r="D41" s="401">
        <f>IF('②選手情報入力'!D38="","",'②選手情報入力'!D38)</f>
      </c>
      <c r="E41" s="401"/>
      <c r="F41" s="401"/>
      <c r="G41" s="401"/>
      <c r="H41" s="402"/>
      <c r="I41" s="402"/>
      <c r="J41" s="402"/>
      <c r="K41" s="402"/>
      <c r="L41" s="402"/>
      <c r="M41" s="402"/>
      <c r="N41" s="91">
        <f>IF('②選手情報入力'!H38="","",'②選手情報入力'!H38)</f>
      </c>
      <c r="O41" s="91">
        <f>IF('②選手情報入力'!G38="","",'②選手情報入力'!G38)</f>
      </c>
      <c r="P41" s="92">
        <f>IF('②選手情報入力'!I38="","",VLOOKUP('②選手情報入力'!I38,'種目情報'!$N$4:$O$51,2,FALSE))</f>
      </c>
      <c r="Q41" s="92">
        <f>IF('②選手情報入力'!K38="","",VLOOKUP('②選手情報入力'!K38,'種目情報'!$N$4:$O$51,2,FALSE))</f>
      </c>
      <c r="R41" s="92">
        <f>IF('②選手情報入力'!M38="","",VLOOKUP('②選手情報入力'!M38,'種目情報'!$N$4:$O$51,2,FALSE))</f>
      </c>
      <c r="S41" s="92">
        <f>IF('②選手情報入力'!O38="","",'②選手情報入力'!O38)</f>
      </c>
      <c r="T41" s="401">
        <f>IF('②選手情報入力'!P38="","",'②選手情報入力'!P38)</f>
      </c>
      <c r="U41" s="403"/>
    </row>
    <row r="42" spans="1:21" ht="21.75" customHeight="1" thickBot="1">
      <c r="A42" s="414">
        <v>30</v>
      </c>
      <c r="B42" s="415"/>
      <c r="C42" s="93">
        <f>IF('②選手情報入力'!C39="","",'②選手情報入力'!B39&amp;'②選手情報入力'!C39)</f>
      </c>
      <c r="D42" s="404">
        <f>IF('②選手情報入力'!D39="","",'②選手情報入力'!D39)</f>
      </c>
      <c r="E42" s="404"/>
      <c r="F42" s="404"/>
      <c r="G42" s="404"/>
      <c r="H42" s="416"/>
      <c r="I42" s="416"/>
      <c r="J42" s="416"/>
      <c r="K42" s="416"/>
      <c r="L42" s="416"/>
      <c r="M42" s="416"/>
      <c r="N42" s="93">
        <f>IF('②選手情報入力'!H39="","",'②選手情報入力'!H39)</f>
      </c>
      <c r="O42" s="93">
        <f>IF('②選手情報入力'!G39="","",'②選手情報入力'!G39)</f>
      </c>
      <c r="P42" s="94">
        <f>IF('②選手情報入力'!I39="","",VLOOKUP('②選手情報入力'!I39,'種目情報'!$N$4:$O$51,2,FALSE))</f>
      </c>
      <c r="Q42" s="94">
        <f>IF('②選手情報入力'!K39="","",VLOOKUP('②選手情報入力'!K39,'種目情報'!$N$4:$O$51,2,FALSE))</f>
      </c>
      <c r="R42" s="94">
        <f>IF('②選手情報入力'!M39="","",VLOOKUP('②選手情報入力'!M39,'種目情報'!$N$4:$O$51,2,FALSE))</f>
      </c>
      <c r="S42" s="94">
        <f>IF('②選手情報入力'!O39="","",'②選手情報入力'!O39)</f>
      </c>
      <c r="T42" s="404">
        <f>IF('②選手情報入力'!P39="","",'②選手情報入力'!P39)</f>
      </c>
      <c r="U42" s="405"/>
    </row>
    <row r="43" spans="19:21" ht="33.75" customHeight="1">
      <c r="S43" s="464">
        <f>$S$2</f>
      </c>
      <c r="T43" s="465"/>
      <c r="U43" s="466"/>
    </row>
    <row r="44" spans="2:20" ht="26.25" thickBot="1">
      <c r="B44" s="442" t="str">
        <f>D46</f>
        <v>国体選手選考強化･普及競技会</v>
      </c>
      <c r="C44" s="442"/>
      <c r="D44" s="442"/>
      <c r="E44" s="442"/>
      <c r="F44" s="442"/>
      <c r="G44" s="442"/>
      <c r="H44" s="442"/>
      <c r="I44" s="442"/>
      <c r="J44" s="442"/>
      <c r="K44" s="442"/>
      <c r="L44" s="442"/>
      <c r="M44" s="442"/>
      <c r="N44" s="442"/>
      <c r="O44" s="442"/>
      <c r="P44" s="442"/>
      <c r="Q44" s="442"/>
      <c r="R44" s="442"/>
      <c r="S44" s="442"/>
      <c r="T44" s="442"/>
    </row>
    <row r="45" spans="16:21" ht="14.25" customHeight="1" thickBot="1">
      <c r="P45" s="467" t="s">
        <v>219</v>
      </c>
      <c r="Q45" s="446">
        <f>IF('①学校情報入力'!$D$5="","",'①学校情報入力'!$D$5)</f>
      </c>
      <c r="R45" s="446"/>
      <c r="S45" s="446"/>
      <c r="T45" s="446"/>
      <c r="U45" s="447"/>
    </row>
    <row r="46" spans="1:21" ht="14.25" customHeight="1" thickBot="1">
      <c r="A46" s="418" t="s">
        <v>65</v>
      </c>
      <c r="B46" s="419"/>
      <c r="C46" s="420"/>
      <c r="D46" s="445" t="str">
        <f>IF('注意事項'!$C$3="","",'注意事項'!$C$3)</f>
        <v>国体選手選考強化･普及競技会</v>
      </c>
      <c r="E46" s="446"/>
      <c r="F46" s="446"/>
      <c r="G46" s="446"/>
      <c r="H46" s="447"/>
      <c r="K46" s="70"/>
      <c r="P46" s="468"/>
      <c r="Q46" s="449"/>
      <c r="R46" s="449"/>
      <c r="S46" s="449"/>
      <c r="T46" s="449"/>
      <c r="U46" s="450"/>
    </row>
    <row r="47" spans="1:20" ht="15" customHeight="1" thickBot="1">
      <c r="A47" s="418"/>
      <c r="B47" s="419"/>
      <c r="C47" s="420"/>
      <c r="D47" s="448"/>
      <c r="E47" s="449"/>
      <c r="F47" s="449"/>
      <c r="G47" s="449"/>
      <c r="H47" s="450"/>
      <c r="I47" s="75"/>
      <c r="J47" s="75"/>
      <c r="K47" s="75"/>
      <c r="L47" s="75"/>
      <c r="M47" s="75"/>
      <c r="N47" s="75"/>
      <c r="O47" s="71"/>
      <c r="P47" s="421"/>
      <c r="Q47" s="421"/>
      <c r="R47" s="421"/>
      <c r="S47" s="421"/>
      <c r="T47" s="71"/>
    </row>
    <row r="48" spans="1:20" ht="15" customHeight="1" thickBot="1">
      <c r="A48" s="418" t="s">
        <v>117</v>
      </c>
      <c r="B48" s="419"/>
      <c r="C48" s="420"/>
      <c r="D48" s="451" t="str">
        <f>D7</f>
        <v>中学</v>
      </c>
      <c r="E48" s="452"/>
      <c r="F48" s="452"/>
      <c r="G48" s="452"/>
      <c r="H48" s="453"/>
      <c r="I48" s="75"/>
      <c r="J48" s="75"/>
      <c r="K48" s="75"/>
      <c r="L48" s="75"/>
      <c r="M48" s="75"/>
      <c r="N48" s="75"/>
      <c r="O48" s="71"/>
      <c r="P48" s="422"/>
      <c r="Q48" s="422"/>
      <c r="R48" s="422"/>
      <c r="S48" s="422"/>
      <c r="T48" s="440">
        <v>2</v>
      </c>
    </row>
    <row r="49" spans="1:21" ht="14.25" customHeight="1" thickBot="1">
      <c r="A49" s="418"/>
      <c r="B49" s="419"/>
      <c r="C49" s="420"/>
      <c r="D49" s="454"/>
      <c r="E49" s="455"/>
      <c r="F49" s="455"/>
      <c r="G49" s="455"/>
      <c r="H49" s="456"/>
      <c r="I49" s="421"/>
      <c r="J49" s="421"/>
      <c r="K49" s="421"/>
      <c r="L49" s="421"/>
      <c r="M49" s="421"/>
      <c r="N49" s="76"/>
      <c r="O49" s="71"/>
      <c r="P49" s="71"/>
      <c r="Q49" s="71"/>
      <c r="R49" s="71"/>
      <c r="S49" s="72" t="s">
        <v>118</v>
      </c>
      <c r="T49" s="441"/>
      <c r="U49" s="90"/>
    </row>
    <row r="50" ht="7.5" customHeight="1" thickBot="1"/>
    <row r="51" spans="1:21" ht="21.75" customHeight="1">
      <c r="A51" s="427" t="s">
        <v>119</v>
      </c>
      <c r="B51" s="428"/>
      <c r="C51" s="429"/>
      <c r="D51" s="457">
        <f>$D$10</f>
      </c>
      <c r="E51" s="458"/>
      <c r="F51" s="458"/>
      <c r="G51" s="458"/>
      <c r="H51" s="458"/>
      <c r="I51" s="458"/>
      <c r="J51" s="458"/>
      <c r="K51" s="458"/>
      <c r="L51" s="458"/>
      <c r="M51" s="458"/>
      <c r="N51" s="458"/>
      <c r="O51" s="458"/>
      <c r="P51" s="458"/>
      <c r="Q51" s="458"/>
      <c r="R51" s="458"/>
      <c r="S51" s="458"/>
      <c r="T51" s="458"/>
      <c r="U51" s="459"/>
    </row>
    <row r="52" spans="1:21" ht="21.75" customHeight="1">
      <c r="A52" s="430" t="s">
        <v>120</v>
      </c>
      <c r="B52" s="431"/>
      <c r="C52" s="432"/>
      <c r="D52" s="433">
        <f>$D$11</f>
      </c>
      <c r="E52" s="434"/>
      <c r="F52" s="434"/>
      <c r="G52" s="434"/>
      <c r="H52" s="434"/>
      <c r="I52" s="434"/>
      <c r="J52" s="434"/>
      <c r="K52" s="434"/>
      <c r="L52" s="434"/>
      <c r="M52" s="460">
        <f>$M$11</f>
      </c>
      <c r="N52" s="461"/>
      <c r="O52" s="461"/>
      <c r="P52" s="461"/>
      <c r="Q52" s="461"/>
      <c r="R52" s="461"/>
      <c r="S52" s="461"/>
      <c r="T52" s="461"/>
      <c r="U52" s="462"/>
    </row>
    <row r="53" spans="1:21" ht="21.75" customHeight="1" thickBot="1">
      <c r="A53" s="423" t="s">
        <v>121</v>
      </c>
      <c r="B53" s="408"/>
      <c r="C53" s="77" t="s">
        <v>122</v>
      </c>
      <c r="D53" s="406" t="s">
        <v>124</v>
      </c>
      <c r="E53" s="407"/>
      <c r="F53" s="407"/>
      <c r="G53" s="408"/>
      <c r="H53" s="409"/>
      <c r="I53" s="410"/>
      <c r="J53" s="410"/>
      <c r="K53" s="410"/>
      <c r="L53" s="410"/>
      <c r="M53" s="411"/>
      <c r="N53" s="77" t="s">
        <v>1</v>
      </c>
      <c r="O53" s="77" t="s">
        <v>38</v>
      </c>
      <c r="P53" s="406" t="s">
        <v>123</v>
      </c>
      <c r="Q53" s="407"/>
      <c r="R53" s="408"/>
      <c r="S53" s="77" t="s">
        <v>126</v>
      </c>
      <c r="T53" s="406" t="s">
        <v>125</v>
      </c>
      <c r="U53" s="463"/>
    </row>
    <row r="54" spans="1:21" ht="21.75" customHeight="1">
      <c r="A54" s="412">
        <v>31</v>
      </c>
      <c r="B54" s="413"/>
      <c r="C54" s="84">
        <f>IF('②選手情報入力'!C55="","",'②選手情報入力'!B55&amp;'②選手情報入力'!C55)</f>
      </c>
      <c r="D54" s="398">
        <f>IF('②選手情報入力'!D40="","",'②選手情報入力'!D40)</f>
      </c>
      <c r="E54" s="398"/>
      <c r="F54" s="398"/>
      <c r="G54" s="398"/>
      <c r="H54" s="399"/>
      <c r="I54" s="399"/>
      <c r="J54" s="399"/>
      <c r="K54" s="399"/>
      <c r="L54" s="399"/>
      <c r="M54" s="399"/>
      <c r="N54" s="84">
        <f>IF('②選手情報入力'!H40="","",'②選手情報入力'!H40)</f>
      </c>
      <c r="O54" s="84">
        <f>IF('②選手情報入力'!G40="","",'②選手情報入力'!G40)</f>
      </c>
      <c r="P54" s="85">
        <f>IF('②選手情報入力'!I40="","",VLOOKUP('②選手情報入力'!I40,'種目情報'!$N$4:$O$51,2,FALSE))</f>
      </c>
      <c r="Q54" s="85">
        <f>IF('②選手情報入力'!K40="","",VLOOKUP('②選手情報入力'!K40,'種目情報'!$N$4:$O$51,2,FALSE))</f>
      </c>
      <c r="R54" s="85">
        <f>IF('②選手情報入力'!M40="","",VLOOKUP('②選手情報入力'!M40,'種目情報'!$N$4:$O$51,2,FALSE))</f>
      </c>
      <c r="S54" s="85">
        <f>IF('②選手情報入力'!O40="","",'②選手情報入力'!O40)</f>
      </c>
      <c r="T54" s="398">
        <f>IF('②選手情報入力'!P40="","",'②選手情報入力'!P40)</f>
      </c>
      <c r="U54" s="400"/>
    </row>
    <row r="55" spans="1:21" ht="21.75" customHeight="1">
      <c r="A55" s="396">
        <v>32</v>
      </c>
      <c r="B55" s="397"/>
      <c r="C55" s="91">
        <f>IF('②選手情報入力'!C56="","",'②選手情報入力'!B56&amp;'②選手情報入力'!C56)</f>
      </c>
      <c r="D55" s="401">
        <f>IF('②選手情報入力'!D41="","",'②選手情報入力'!D41)</f>
      </c>
      <c r="E55" s="401"/>
      <c r="F55" s="401"/>
      <c r="G55" s="401"/>
      <c r="H55" s="402"/>
      <c r="I55" s="402"/>
      <c r="J55" s="402"/>
      <c r="K55" s="402"/>
      <c r="L55" s="402"/>
      <c r="M55" s="402"/>
      <c r="N55" s="91">
        <f>IF('②選手情報入力'!H41="","",'②選手情報入力'!H41)</f>
      </c>
      <c r="O55" s="91">
        <f>IF('②選手情報入力'!G41="","",'②選手情報入力'!G41)</f>
      </c>
      <c r="P55" s="92">
        <f>IF('②選手情報入力'!I41="","",VLOOKUP('②選手情報入力'!I41,'種目情報'!$N$4:$O$51,2,FALSE))</f>
      </c>
      <c r="Q55" s="92">
        <f>IF('②選手情報入力'!K41="","",VLOOKUP('②選手情報入力'!K41,'種目情報'!$N$4:$O$51,2,FALSE))</f>
      </c>
      <c r="R55" s="92">
        <f>IF('②選手情報入力'!M41="","",VLOOKUP('②選手情報入力'!M41,'種目情報'!$N$4:$O$51,2,FALSE))</f>
      </c>
      <c r="S55" s="92">
        <f>IF('②選手情報入力'!O41="","",'②選手情報入力'!O41)</f>
      </c>
      <c r="T55" s="401">
        <f>IF('②選手情報入力'!P41="","",'②選手情報入力'!P41)</f>
      </c>
      <c r="U55" s="403"/>
    </row>
    <row r="56" spans="1:21" ht="21.75" customHeight="1">
      <c r="A56" s="396">
        <v>33</v>
      </c>
      <c r="B56" s="397"/>
      <c r="C56" s="91">
        <f>IF('②選手情報入力'!C57="","",'②選手情報入力'!B57&amp;'②選手情報入力'!C57)</f>
      </c>
      <c r="D56" s="401">
        <f>IF('②選手情報入力'!D42="","",'②選手情報入力'!D42)</f>
      </c>
      <c r="E56" s="401"/>
      <c r="F56" s="401"/>
      <c r="G56" s="401"/>
      <c r="H56" s="402"/>
      <c r="I56" s="402"/>
      <c r="J56" s="402"/>
      <c r="K56" s="402"/>
      <c r="L56" s="402"/>
      <c r="M56" s="402"/>
      <c r="N56" s="91">
        <f>IF('②選手情報入力'!H42="","",'②選手情報入力'!H42)</f>
      </c>
      <c r="O56" s="91">
        <f>IF('②選手情報入力'!G42="","",'②選手情報入力'!G42)</f>
      </c>
      <c r="P56" s="92">
        <f>IF('②選手情報入力'!I42="","",VLOOKUP('②選手情報入力'!I42,'種目情報'!$N$4:$O$51,2,FALSE))</f>
      </c>
      <c r="Q56" s="92">
        <f>IF('②選手情報入力'!K42="","",VLOOKUP('②選手情報入力'!K42,'種目情報'!$N$4:$O$51,2,FALSE))</f>
      </c>
      <c r="R56" s="92">
        <f>IF('②選手情報入力'!M42="","",VLOOKUP('②選手情報入力'!M42,'種目情報'!$N$4:$O$51,2,FALSE))</f>
      </c>
      <c r="S56" s="92">
        <f>IF('②選手情報入力'!O42="","",'②選手情報入力'!O42)</f>
      </c>
      <c r="T56" s="401">
        <f>IF('②選手情報入力'!P42="","",'②選手情報入力'!P42)</f>
      </c>
      <c r="U56" s="403"/>
    </row>
    <row r="57" spans="1:21" ht="21.75" customHeight="1">
      <c r="A57" s="396">
        <v>34</v>
      </c>
      <c r="B57" s="397"/>
      <c r="C57" s="91">
        <f>IF('②選手情報入力'!C58="","",'②選手情報入力'!B58&amp;'②選手情報入力'!C58)</f>
      </c>
      <c r="D57" s="401">
        <f>IF('②選手情報入力'!D43="","",'②選手情報入力'!D43)</f>
      </c>
      <c r="E57" s="401"/>
      <c r="F57" s="401"/>
      <c r="G57" s="401"/>
      <c r="H57" s="402"/>
      <c r="I57" s="402"/>
      <c r="J57" s="402"/>
      <c r="K57" s="402"/>
      <c r="L57" s="402"/>
      <c r="M57" s="402"/>
      <c r="N57" s="91">
        <f>IF('②選手情報入力'!H43="","",'②選手情報入力'!H43)</f>
      </c>
      <c r="O57" s="91">
        <f>IF('②選手情報入力'!G43="","",'②選手情報入力'!G43)</f>
      </c>
      <c r="P57" s="92">
        <f>IF('②選手情報入力'!I43="","",VLOOKUP('②選手情報入力'!I43,'種目情報'!$N$4:$O$51,2,FALSE))</f>
      </c>
      <c r="Q57" s="92">
        <f>IF('②選手情報入力'!K43="","",VLOOKUP('②選手情報入力'!K43,'種目情報'!$N$4:$O$51,2,FALSE))</f>
      </c>
      <c r="R57" s="92">
        <f>IF('②選手情報入力'!M43="","",VLOOKUP('②選手情報入力'!M43,'種目情報'!$N$4:$O$51,2,FALSE))</f>
      </c>
      <c r="S57" s="92">
        <f>IF('②選手情報入力'!O43="","",'②選手情報入力'!O43)</f>
      </c>
      <c r="T57" s="401">
        <f>IF('②選手情報入力'!P43="","",'②選手情報入力'!P43)</f>
      </c>
      <c r="U57" s="403"/>
    </row>
    <row r="58" spans="1:21" ht="21.75" customHeight="1">
      <c r="A58" s="396">
        <v>35</v>
      </c>
      <c r="B58" s="397"/>
      <c r="C58" s="91">
        <f>IF('②選手情報入力'!C59="","",'②選手情報入力'!B59&amp;'②選手情報入力'!C59)</f>
      </c>
      <c r="D58" s="401">
        <f>IF('②選手情報入力'!D44="","",'②選手情報入力'!D44)</f>
      </c>
      <c r="E58" s="401"/>
      <c r="F58" s="401"/>
      <c r="G58" s="401"/>
      <c r="H58" s="402"/>
      <c r="I58" s="402"/>
      <c r="J58" s="402"/>
      <c r="K58" s="402"/>
      <c r="L58" s="402"/>
      <c r="M58" s="402"/>
      <c r="N58" s="91">
        <f>IF('②選手情報入力'!H44="","",'②選手情報入力'!H44)</f>
      </c>
      <c r="O58" s="91">
        <f>IF('②選手情報入力'!G44="","",'②選手情報入力'!G44)</f>
      </c>
      <c r="P58" s="92">
        <f>IF('②選手情報入力'!I44="","",VLOOKUP('②選手情報入力'!I44,'種目情報'!$N$4:$O$51,2,FALSE))</f>
      </c>
      <c r="Q58" s="92">
        <f>IF('②選手情報入力'!K44="","",VLOOKUP('②選手情報入力'!K44,'種目情報'!$N$4:$O$51,2,FALSE))</f>
      </c>
      <c r="R58" s="92">
        <f>IF('②選手情報入力'!M44="","",VLOOKUP('②選手情報入力'!M44,'種目情報'!$N$4:$O$51,2,FALSE))</f>
      </c>
      <c r="S58" s="92">
        <f>IF('②選手情報入力'!O44="","",'②選手情報入力'!O44)</f>
      </c>
      <c r="T58" s="401">
        <f>IF('②選手情報入力'!P44="","",'②選手情報入力'!P44)</f>
      </c>
      <c r="U58" s="403"/>
    </row>
    <row r="59" spans="1:21" ht="21.75" customHeight="1">
      <c r="A59" s="396">
        <v>36</v>
      </c>
      <c r="B59" s="397"/>
      <c r="C59" s="91">
        <f>IF('②選手情報入力'!C60="","",'②選手情報入力'!B60&amp;'②選手情報入力'!C60)</f>
      </c>
      <c r="D59" s="401">
        <f>IF('②選手情報入力'!D45="","",'②選手情報入力'!D45)</f>
      </c>
      <c r="E59" s="401"/>
      <c r="F59" s="401"/>
      <c r="G59" s="401"/>
      <c r="H59" s="402"/>
      <c r="I59" s="402"/>
      <c r="J59" s="402"/>
      <c r="K59" s="402"/>
      <c r="L59" s="402"/>
      <c r="M59" s="402"/>
      <c r="N59" s="91">
        <f>IF('②選手情報入力'!H45="","",'②選手情報入力'!H45)</f>
      </c>
      <c r="O59" s="91">
        <f>IF('②選手情報入力'!G45="","",'②選手情報入力'!G45)</f>
      </c>
      <c r="P59" s="92">
        <f>IF('②選手情報入力'!I45="","",VLOOKUP('②選手情報入力'!I45,'種目情報'!$N$4:$O$51,2,FALSE))</f>
      </c>
      <c r="Q59" s="92">
        <f>IF('②選手情報入力'!K45="","",VLOOKUP('②選手情報入力'!K45,'種目情報'!$N$4:$O$51,2,FALSE))</f>
      </c>
      <c r="R59" s="92">
        <f>IF('②選手情報入力'!M45="","",VLOOKUP('②選手情報入力'!M45,'種目情報'!$N$4:$O$51,2,FALSE))</f>
      </c>
      <c r="S59" s="92">
        <f>IF('②選手情報入力'!O45="","",'②選手情報入力'!O45)</f>
      </c>
      <c r="T59" s="401">
        <f>IF('②選手情報入力'!P45="","",'②選手情報入力'!P45)</f>
      </c>
      <c r="U59" s="403"/>
    </row>
    <row r="60" spans="1:21" ht="21.75" customHeight="1">
      <c r="A60" s="396">
        <v>37</v>
      </c>
      <c r="B60" s="397"/>
      <c r="C60" s="91">
        <f>IF('②選手情報入力'!C61="","",'②選手情報入力'!B61&amp;'②選手情報入力'!C61)</f>
      </c>
      <c r="D60" s="401">
        <f>IF('②選手情報入力'!D46="","",'②選手情報入力'!D46)</f>
      </c>
      <c r="E60" s="401"/>
      <c r="F60" s="401"/>
      <c r="G60" s="401"/>
      <c r="H60" s="402"/>
      <c r="I60" s="402"/>
      <c r="J60" s="402"/>
      <c r="K60" s="402"/>
      <c r="L60" s="402"/>
      <c r="M60" s="402"/>
      <c r="N60" s="91">
        <f>IF('②選手情報入力'!H46="","",'②選手情報入力'!H46)</f>
      </c>
      <c r="O60" s="91">
        <f>IF('②選手情報入力'!G46="","",'②選手情報入力'!G46)</f>
      </c>
      <c r="P60" s="92">
        <f>IF('②選手情報入力'!I46="","",VLOOKUP('②選手情報入力'!I46,'種目情報'!$N$4:$O$51,2,FALSE))</f>
      </c>
      <c r="Q60" s="92">
        <f>IF('②選手情報入力'!K46="","",VLOOKUP('②選手情報入力'!K46,'種目情報'!$N$4:$O$51,2,FALSE))</f>
      </c>
      <c r="R60" s="92">
        <f>IF('②選手情報入力'!M46="","",VLOOKUP('②選手情報入力'!M46,'種目情報'!$N$4:$O$51,2,FALSE))</f>
      </c>
      <c r="S60" s="92">
        <f>IF('②選手情報入力'!O46="","",'②選手情報入力'!O46)</f>
      </c>
      <c r="T60" s="401">
        <f>IF('②選手情報入力'!P46="","",'②選手情報入力'!P46)</f>
      </c>
      <c r="U60" s="403"/>
    </row>
    <row r="61" spans="1:21" ht="21.75" customHeight="1">
      <c r="A61" s="396">
        <v>38</v>
      </c>
      <c r="B61" s="397"/>
      <c r="C61" s="91">
        <f>IF('②選手情報入力'!C62="","",'②選手情報入力'!B62&amp;'②選手情報入力'!C62)</f>
      </c>
      <c r="D61" s="401">
        <f>IF('②選手情報入力'!D47="","",'②選手情報入力'!D47)</f>
      </c>
      <c r="E61" s="401"/>
      <c r="F61" s="401"/>
      <c r="G61" s="401"/>
      <c r="H61" s="402"/>
      <c r="I61" s="402"/>
      <c r="J61" s="402"/>
      <c r="K61" s="402"/>
      <c r="L61" s="402"/>
      <c r="M61" s="402"/>
      <c r="N61" s="91">
        <f>IF('②選手情報入力'!H47="","",'②選手情報入力'!H47)</f>
      </c>
      <c r="O61" s="91">
        <f>IF('②選手情報入力'!G47="","",'②選手情報入力'!G47)</f>
      </c>
      <c r="P61" s="92">
        <f>IF('②選手情報入力'!I47="","",VLOOKUP('②選手情報入力'!I47,'種目情報'!$N$4:$O$51,2,FALSE))</f>
      </c>
      <c r="Q61" s="92">
        <f>IF('②選手情報入力'!K47="","",VLOOKUP('②選手情報入力'!K47,'種目情報'!$N$4:$O$51,2,FALSE))</f>
      </c>
      <c r="R61" s="92">
        <f>IF('②選手情報入力'!M47="","",VLOOKUP('②選手情報入力'!M47,'種目情報'!$N$4:$O$51,2,FALSE))</f>
      </c>
      <c r="S61" s="92">
        <f>IF('②選手情報入力'!O47="","",'②選手情報入力'!O47)</f>
      </c>
      <c r="T61" s="401">
        <f>IF('②選手情報入力'!P47="","",'②選手情報入力'!P47)</f>
      </c>
      <c r="U61" s="403"/>
    </row>
    <row r="62" spans="1:21" ht="21.75" customHeight="1">
      <c r="A62" s="396">
        <v>39</v>
      </c>
      <c r="B62" s="397"/>
      <c r="C62" s="91">
        <f>IF('②選手情報入力'!C63="","",'②選手情報入力'!B63&amp;'②選手情報入力'!C63)</f>
      </c>
      <c r="D62" s="401">
        <f>IF('②選手情報入力'!D48="","",'②選手情報入力'!D48)</f>
      </c>
      <c r="E62" s="401"/>
      <c r="F62" s="401"/>
      <c r="G62" s="401"/>
      <c r="H62" s="402"/>
      <c r="I62" s="402"/>
      <c r="J62" s="402"/>
      <c r="K62" s="402"/>
      <c r="L62" s="402"/>
      <c r="M62" s="402"/>
      <c r="N62" s="91">
        <f>IF('②選手情報入力'!H48="","",'②選手情報入力'!H48)</f>
      </c>
      <c r="O62" s="91">
        <f>IF('②選手情報入力'!G48="","",'②選手情報入力'!G48)</f>
      </c>
      <c r="P62" s="92">
        <f>IF('②選手情報入力'!I48="","",VLOOKUP('②選手情報入力'!I48,'種目情報'!$N$4:$O$51,2,FALSE))</f>
      </c>
      <c r="Q62" s="92">
        <f>IF('②選手情報入力'!K48="","",VLOOKUP('②選手情報入力'!K48,'種目情報'!$N$4:$O$51,2,FALSE))</f>
      </c>
      <c r="R62" s="92">
        <f>IF('②選手情報入力'!M48="","",VLOOKUP('②選手情報入力'!M48,'種目情報'!$N$4:$O$51,2,FALSE))</f>
      </c>
      <c r="S62" s="92">
        <f>IF('②選手情報入力'!O48="","",'②選手情報入力'!O48)</f>
      </c>
      <c r="T62" s="401">
        <f>IF('②選手情報入力'!P48="","",'②選手情報入力'!P48)</f>
      </c>
      <c r="U62" s="403"/>
    </row>
    <row r="63" spans="1:21" ht="21.75" customHeight="1">
      <c r="A63" s="396">
        <v>40</v>
      </c>
      <c r="B63" s="397"/>
      <c r="C63" s="91">
        <f>IF('②選手情報入力'!C64="","",'②選手情報入力'!B64&amp;'②選手情報入力'!C64)</f>
      </c>
      <c r="D63" s="401">
        <f>IF('②選手情報入力'!D49="","",'②選手情報入力'!D49)</f>
      </c>
      <c r="E63" s="401"/>
      <c r="F63" s="401"/>
      <c r="G63" s="401"/>
      <c r="H63" s="402"/>
      <c r="I63" s="402"/>
      <c r="J63" s="402"/>
      <c r="K63" s="402"/>
      <c r="L63" s="402"/>
      <c r="M63" s="402"/>
      <c r="N63" s="91">
        <f>IF('②選手情報入力'!H49="","",'②選手情報入力'!H49)</f>
      </c>
      <c r="O63" s="91">
        <f>IF('②選手情報入力'!G49="","",'②選手情報入力'!G49)</f>
      </c>
      <c r="P63" s="92">
        <f>IF('②選手情報入力'!I49="","",VLOOKUP('②選手情報入力'!I49,'種目情報'!$N$4:$O$51,2,FALSE))</f>
      </c>
      <c r="Q63" s="92">
        <f>IF('②選手情報入力'!K49="","",VLOOKUP('②選手情報入力'!K49,'種目情報'!$N$4:$O$51,2,FALSE))</f>
      </c>
      <c r="R63" s="92">
        <f>IF('②選手情報入力'!M49="","",VLOOKUP('②選手情報入力'!M49,'種目情報'!$N$4:$O$51,2,FALSE))</f>
      </c>
      <c r="S63" s="92">
        <f>IF('②選手情報入力'!O49="","",'②選手情報入力'!O49)</f>
      </c>
      <c r="T63" s="401">
        <f>IF('②選手情報入力'!P49="","",'②選手情報入力'!P49)</f>
      </c>
      <c r="U63" s="403"/>
    </row>
    <row r="64" spans="1:21" ht="21.75" customHeight="1">
      <c r="A64" s="396">
        <v>41</v>
      </c>
      <c r="B64" s="397"/>
      <c r="C64" s="91">
        <f>IF('②選手情報入力'!C65="","",'②選手情報入力'!B65&amp;'②選手情報入力'!C65)</f>
      </c>
      <c r="D64" s="401">
        <f>IF('②選手情報入力'!D50="","",'②選手情報入力'!D50)</f>
      </c>
      <c r="E64" s="401"/>
      <c r="F64" s="401"/>
      <c r="G64" s="401"/>
      <c r="H64" s="402"/>
      <c r="I64" s="402"/>
      <c r="J64" s="402"/>
      <c r="K64" s="402"/>
      <c r="L64" s="402"/>
      <c r="M64" s="402"/>
      <c r="N64" s="91">
        <f>IF('②選手情報入力'!H50="","",'②選手情報入力'!H50)</f>
      </c>
      <c r="O64" s="91">
        <f>IF('②選手情報入力'!G50="","",'②選手情報入力'!G50)</f>
      </c>
      <c r="P64" s="92">
        <f>IF('②選手情報入力'!I50="","",VLOOKUP('②選手情報入力'!I50,'種目情報'!$N$4:$O$51,2,FALSE))</f>
      </c>
      <c r="Q64" s="92">
        <f>IF('②選手情報入力'!K50="","",VLOOKUP('②選手情報入力'!K50,'種目情報'!$N$4:$O$51,2,FALSE))</f>
      </c>
      <c r="R64" s="92">
        <f>IF('②選手情報入力'!M50="","",VLOOKUP('②選手情報入力'!M50,'種目情報'!$N$4:$O$51,2,FALSE))</f>
      </c>
      <c r="S64" s="92">
        <f>IF('②選手情報入力'!O50="","",'②選手情報入力'!O50)</f>
      </c>
      <c r="T64" s="401">
        <f>IF('②選手情報入力'!P50="","",'②選手情報入力'!P50)</f>
      </c>
      <c r="U64" s="403"/>
    </row>
    <row r="65" spans="1:21" ht="21.75" customHeight="1">
      <c r="A65" s="396">
        <v>42</v>
      </c>
      <c r="B65" s="397"/>
      <c r="C65" s="91">
        <f>IF('②選手情報入力'!C66="","",'②選手情報入力'!B66&amp;'②選手情報入力'!C66)</f>
      </c>
      <c r="D65" s="401">
        <f>IF('②選手情報入力'!D51="","",'②選手情報入力'!D51)</f>
      </c>
      <c r="E65" s="401"/>
      <c r="F65" s="401"/>
      <c r="G65" s="401"/>
      <c r="H65" s="402"/>
      <c r="I65" s="402"/>
      <c r="J65" s="402"/>
      <c r="K65" s="402"/>
      <c r="L65" s="402"/>
      <c r="M65" s="402"/>
      <c r="N65" s="91">
        <f>IF('②選手情報入力'!H51="","",'②選手情報入力'!H51)</f>
      </c>
      <c r="O65" s="91">
        <f>IF('②選手情報入力'!G51="","",'②選手情報入力'!G51)</f>
      </c>
      <c r="P65" s="92">
        <f>IF('②選手情報入力'!I51="","",VLOOKUP('②選手情報入力'!I51,'種目情報'!$N$4:$O$51,2,FALSE))</f>
      </c>
      <c r="Q65" s="92">
        <f>IF('②選手情報入力'!K51="","",VLOOKUP('②選手情報入力'!K51,'種目情報'!$N$4:$O$51,2,FALSE))</f>
      </c>
      <c r="R65" s="92">
        <f>IF('②選手情報入力'!M51="","",VLOOKUP('②選手情報入力'!M51,'種目情報'!$N$4:$O$51,2,FALSE))</f>
      </c>
      <c r="S65" s="92">
        <f>IF('②選手情報入力'!O51="","",'②選手情報入力'!O51)</f>
      </c>
      <c r="T65" s="401">
        <f>IF('②選手情報入力'!P51="","",'②選手情報入力'!P51)</f>
      </c>
      <c r="U65" s="403"/>
    </row>
    <row r="66" spans="1:21" ht="21.75" customHeight="1">
      <c r="A66" s="396">
        <v>43</v>
      </c>
      <c r="B66" s="397"/>
      <c r="C66" s="91">
        <f>IF('②選手情報入力'!C67="","",'②選手情報入力'!B67&amp;'②選手情報入力'!C67)</f>
      </c>
      <c r="D66" s="401">
        <f>IF('②選手情報入力'!D52="","",'②選手情報入力'!D52)</f>
      </c>
      <c r="E66" s="401"/>
      <c r="F66" s="401"/>
      <c r="G66" s="401"/>
      <c r="H66" s="402"/>
      <c r="I66" s="402"/>
      <c r="J66" s="402"/>
      <c r="K66" s="402"/>
      <c r="L66" s="402"/>
      <c r="M66" s="402"/>
      <c r="N66" s="91">
        <f>IF('②選手情報入力'!H52="","",'②選手情報入力'!H52)</f>
      </c>
      <c r="O66" s="91">
        <f>IF('②選手情報入力'!G52="","",'②選手情報入力'!G52)</f>
      </c>
      <c r="P66" s="92">
        <f>IF('②選手情報入力'!I52="","",VLOOKUP('②選手情報入力'!I52,'種目情報'!$N$4:$O$51,2,FALSE))</f>
      </c>
      <c r="Q66" s="92">
        <f>IF('②選手情報入力'!K52="","",VLOOKUP('②選手情報入力'!K52,'種目情報'!$N$4:$O$51,2,FALSE))</f>
      </c>
      <c r="R66" s="92">
        <f>IF('②選手情報入力'!M52="","",VLOOKUP('②選手情報入力'!M52,'種目情報'!$N$4:$O$51,2,FALSE))</f>
      </c>
      <c r="S66" s="92">
        <f>IF('②選手情報入力'!O52="","",'②選手情報入力'!O52)</f>
      </c>
      <c r="T66" s="401">
        <f>IF('②選手情報入力'!P52="","",'②選手情報入力'!P52)</f>
      </c>
      <c r="U66" s="403"/>
    </row>
    <row r="67" spans="1:21" ht="21.75" customHeight="1">
      <c r="A67" s="396">
        <v>44</v>
      </c>
      <c r="B67" s="397"/>
      <c r="C67" s="91">
        <f>IF('②選手情報入力'!C68="","",'②選手情報入力'!B68&amp;'②選手情報入力'!C68)</f>
      </c>
      <c r="D67" s="401">
        <f>IF('②選手情報入力'!D53="","",'②選手情報入力'!D53)</f>
      </c>
      <c r="E67" s="401"/>
      <c r="F67" s="401"/>
      <c r="G67" s="401"/>
      <c r="H67" s="402"/>
      <c r="I67" s="402"/>
      <c r="J67" s="402"/>
      <c r="K67" s="402"/>
      <c r="L67" s="402"/>
      <c r="M67" s="402"/>
      <c r="N67" s="91">
        <f>IF('②選手情報入力'!H53="","",'②選手情報入力'!H53)</f>
      </c>
      <c r="O67" s="91">
        <f>IF('②選手情報入力'!G53="","",'②選手情報入力'!G53)</f>
      </c>
      <c r="P67" s="92">
        <f>IF('②選手情報入力'!I53="","",VLOOKUP('②選手情報入力'!I53,'種目情報'!$N$4:$O$51,2,FALSE))</f>
      </c>
      <c r="Q67" s="92">
        <f>IF('②選手情報入力'!K53="","",VLOOKUP('②選手情報入力'!K53,'種目情報'!$N$4:$O$51,2,FALSE))</f>
      </c>
      <c r="R67" s="92">
        <f>IF('②選手情報入力'!M53="","",VLOOKUP('②選手情報入力'!M53,'種目情報'!$N$4:$O$51,2,FALSE))</f>
      </c>
      <c r="S67" s="92">
        <f>IF('②選手情報入力'!O53="","",'②選手情報入力'!O53)</f>
      </c>
      <c r="T67" s="401">
        <f>IF('②選手情報入力'!P53="","",'②選手情報入力'!P53)</f>
      </c>
      <c r="U67" s="403"/>
    </row>
    <row r="68" spans="1:21" ht="21.75" customHeight="1" thickBot="1">
      <c r="A68" s="414">
        <v>45</v>
      </c>
      <c r="B68" s="415"/>
      <c r="C68" s="93">
        <f>IF('②選手情報入力'!C69="","",'②選手情報入力'!B69&amp;'②選手情報入力'!C69)</f>
      </c>
      <c r="D68" s="404">
        <f>IF('②選手情報入力'!D54="","",'②選手情報入力'!D54)</f>
      </c>
      <c r="E68" s="404"/>
      <c r="F68" s="404"/>
      <c r="G68" s="404"/>
      <c r="H68" s="416"/>
      <c r="I68" s="416"/>
      <c r="J68" s="416"/>
      <c r="K68" s="416"/>
      <c r="L68" s="416"/>
      <c r="M68" s="416"/>
      <c r="N68" s="93">
        <f>IF('②選手情報入力'!H54="","",'②選手情報入力'!H54)</f>
      </c>
      <c r="O68" s="93">
        <f>IF('②選手情報入力'!G54="","",'②選手情報入力'!G54)</f>
      </c>
      <c r="P68" s="94">
        <f>IF('②選手情報入力'!I54="","",VLOOKUP('②選手情報入力'!I54,'種目情報'!$N$4:$O$51,2,FALSE))</f>
      </c>
      <c r="Q68" s="94">
        <f>IF('②選手情報入力'!K54="","",VLOOKUP('②選手情報入力'!K54,'種目情報'!$N$4:$O$51,2,FALSE))</f>
      </c>
      <c r="R68" s="94">
        <f>IF('②選手情報入力'!M54="","",VLOOKUP('②選手情報入力'!M54,'種目情報'!$N$4:$O$51,2,FALSE))</f>
      </c>
      <c r="S68" s="94">
        <f>IF('②選手情報入力'!O54="","",'②選手情報入力'!O54)</f>
      </c>
      <c r="T68" s="404">
        <f>IF('②選手情報入力'!P54="","",'②選手情報入力'!P54)</f>
      </c>
      <c r="U68" s="405"/>
    </row>
    <row r="69" spans="1:21" ht="21.75" customHeight="1">
      <c r="A69" s="412">
        <v>46</v>
      </c>
      <c r="B69" s="413"/>
      <c r="C69" s="84">
        <f>IF('②選手情報入力'!C70="","",'②選手情報入力'!B70&amp;'②選手情報入力'!C70)</f>
      </c>
      <c r="D69" s="398">
        <f>IF('②選手情報入力'!D55="","",'②選手情報入力'!D55)</f>
      </c>
      <c r="E69" s="398"/>
      <c r="F69" s="398"/>
      <c r="G69" s="398"/>
      <c r="H69" s="399"/>
      <c r="I69" s="399"/>
      <c r="J69" s="399"/>
      <c r="K69" s="399"/>
      <c r="L69" s="399"/>
      <c r="M69" s="399"/>
      <c r="N69" s="84">
        <f>IF('②選手情報入力'!H55="","",'②選手情報入力'!H55)</f>
      </c>
      <c r="O69" s="84">
        <f>IF('②選手情報入力'!G55="","",'②選手情報入力'!G55)</f>
      </c>
      <c r="P69" s="85">
        <f>IF('②選手情報入力'!I55="","",VLOOKUP('②選手情報入力'!I55,'種目情報'!$N$4:$O$51,2,FALSE))</f>
      </c>
      <c r="Q69" s="85">
        <f>IF('②選手情報入力'!K55="","",VLOOKUP('②選手情報入力'!K55,'種目情報'!$N$4:$O$51,2,FALSE))</f>
      </c>
      <c r="R69" s="85">
        <f>IF('②選手情報入力'!M55="","",VLOOKUP('②選手情報入力'!M55,'種目情報'!$N$4:$O$51,2,FALSE))</f>
      </c>
      <c r="S69" s="85">
        <f>IF('②選手情報入力'!O55="","",'②選手情報入力'!O55)</f>
      </c>
      <c r="T69" s="398">
        <f>IF('②選手情報入力'!P55="","",'②選手情報入力'!P55)</f>
      </c>
      <c r="U69" s="400"/>
    </row>
    <row r="70" spans="1:21" ht="21.75" customHeight="1">
      <c r="A70" s="396">
        <v>47</v>
      </c>
      <c r="B70" s="397"/>
      <c r="C70" s="91">
        <f>IF('②選手情報入力'!C71="","",'②選手情報入力'!B71&amp;'②選手情報入力'!C71)</f>
      </c>
      <c r="D70" s="401">
        <f>IF('②選手情報入力'!D56="","",'②選手情報入力'!D56)</f>
      </c>
      <c r="E70" s="401"/>
      <c r="F70" s="401"/>
      <c r="G70" s="401"/>
      <c r="H70" s="402"/>
      <c r="I70" s="402"/>
      <c r="J70" s="402"/>
      <c r="K70" s="402"/>
      <c r="L70" s="402"/>
      <c r="M70" s="402"/>
      <c r="N70" s="91">
        <f>IF('②選手情報入力'!H56="","",'②選手情報入力'!H56)</f>
      </c>
      <c r="O70" s="91">
        <f>IF('②選手情報入力'!G56="","",'②選手情報入力'!G56)</f>
      </c>
      <c r="P70" s="92">
        <f>IF('②選手情報入力'!I56="","",VLOOKUP('②選手情報入力'!I56,'種目情報'!$N$4:$O$51,2,FALSE))</f>
      </c>
      <c r="Q70" s="92">
        <f>IF('②選手情報入力'!K56="","",VLOOKUP('②選手情報入力'!K56,'種目情報'!$N$4:$O$51,2,FALSE))</f>
      </c>
      <c r="R70" s="92">
        <f>IF('②選手情報入力'!M56="","",VLOOKUP('②選手情報入力'!M56,'種目情報'!$N$4:$O$51,2,FALSE))</f>
      </c>
      <c r="S70" s="92">
        <f>IF('②選手情報入力'!O56="","",'②選手情報入力'!O56)</f>
      </c>
      <c r="T70" s="401">
        <f>IF('②選手情報入力'!P56="","",'②選手情報入力'!P56)</f>
      </c>
      <c r="U70" s="403"/>
    </row>
    <row r="71" spans="1:21" ht="21.75" customHeight="1">
      <c r="A71" s="396">
        <v>48</v>
      </c>
      <c r="B71" s="397"/>
      <c r="C71" s="91">
        <f>IF('②選手情報入力'!C72="","",'②選手情報入力'!B72&amp;'②選手情報入力'!C72)</f>
      </c>
      <c r="D71" s="401">
        <f>IF('②選手情報入力'!D57="","",'②選手情報入力'!D57)</f>
      </c>
      <c r="E71" s="401"/>
      <c r="F71" s="401"/>
      <c r="G71" s="401"/>
      <c r="H71" s="402"/>
      <c r="I71" s="402"/>
      <c r="J71" s="402"/>
      <c r="K71" s="402"/>
      <c r="L71" s="402"/>
      <c r="M71" s="402"/>
      <c r="N71" s="91">
        <f>IF('②選手情報入力'!H57="","",'②選手情報入力'!H57)</f>
      </c>
      <c r="O71" s="91">
        <f>IF('②選手情報入力'!G57="","",'②選手情報入力'!G57)</f>
      </c>
      <c r="P71" s="92">
        <f>IF('②選手情報入力'!I57="","",VLOOKUP('②選手情報入力'!I57,'種目情報'!$N$4:$O$51,2,FALSE))</f>
      </c>
      <c r="Q71" s="92">
        <f>IF('②選手情報入力'!K57="","",VLOOKUP('②選手情報入力'!K57,'種目情報'!$N$4:$O$51,2,FALSE))</f>
      </c>
      <c r="R71" s="92">
        <f>IF('②選手情報入力'!M57="","",VLOOKUP('②選手情報入力'!M57,'種目情報'!$N$4:$O$51,2,FALSE))</f>
      </c>
      <c r="S71" s="92">
        <f>IF('②選手情報入力'!O57="","",'②選手情報入力'!O57)</f>
      </c>
      <c r="T71" s="401">
        <f>IF('②選手情報入力'!P57="","",'②選手情報入力'!P57)</f>
      </c>
      <c r="U71" s="403"/>
    </row>
    <row r="72" spans="1:21" ht="21.75" customHeight="1">
      <c r="A72" s="396">
        <v>49</v>
      </c>
      <c r="B72" s="397"/>
      <c r="C72" s="91">
        <f>IF('②選手情報入力'!C73="","",'②選手情報入力'!B73&amp;'②選手情報入力'!C73)</f>
      </c>
      <c r="D72" s="401">
        <f>IF('②選手情報入力'!D58="","",'②選手情報入力'!D58)</f>
      </c>
      <c r="E72" s="401"/>
      <c r="F72" s="401"/>
      <c r="G72" s="401"/>
      <c r="H72" s="402"/>
      <c r="I72" s="402"/>
      <c r="J72" s="402"/>
      <c r="K72" s="402"/>
      <c r="L72" s="402"/>
      <c r="M72" s="402"/>
      <c r="N72" s="91">
        <f>IF('②選手情報入力'!H58="","",'②選手情報入力'!H58)</f>
      </c>
      <c r="O72" s="91">
        <f>IF('②選手情報入力'!G58="","",'②選手情報入力'!G58)</f>
      </c>
      <c r="P72" s="92">
        <f>IF('②選手情報入力'!I58="","",VLOOKUP('②選手情報入力'!I58,'種目情報'!$N$4:$O$51,2,FALSE))</f>
      </c>
      <c r="Q72" s="92">
        <f>IF('②選手情報入力'!K58="","",VLOOKUP('②選手情報入力'!K58,'種目情報'!$N$4:$O$51,2,FALSE))</f>
      </c>
      <c r="R72" s="92">
        <f>IF('②選手情報入力'!M58="","",VLOOKUP('②選手情報入力'!M58,'種目情報'!$N$4:$O$51,2,FALSE))</f>
      </c>
      <c r="S72" s="92">
        <f>IF('②選手情報入力'!O58="","",'②選手情報入力'!O58)</f>
      </c>
      <c r="T72" s="401">
        <f>IF('②選手情報入力'!P58="","",'②選手情報入力'!P58)</f>
      </c>
      <c r="U72" s="403"/>
    </row>
    <row r="73" spans="1:21" ht="21.75" customHeight="1">
      <c r="A73" s="396">
        <v>50</v>
      </c>
      <c r="B73" s="397"/>
      <c r="C73" s="91">
        <f>IF('②選手情報入力'!C74="","",'②選手情報入力'!B74&amp;'②選手情報入力'!C74)</f>
      </c>
      <c r="D73" s="401">
        <f>IF('②選手情報入力'!D59="","",'②選手情報入力'!D59)</f>
      </c>
      <c r="E73" s="401"/>
      <c r="F73" s="401"/>
      <c r="G73" s="401"/>
      <c r="H73" s="402"/>
      <c r="I73" s="402"/>
      <c r="J73" s="402"/>
      <c r="K73" s="402"/>
      <c r="L73" s="402"/>
      <c r="M73" s="402"/>
      <c r="N73" s="91">
        <f>IF('②選手情報入力'!H59="","",'②選手情報入力'!H59)</f>
      </c>
      <c r="O73" s="91">
        <f>IF('②選手情報入力'!G59="","",'②選手情報入力'!G59)</f>
      </c>
      <c r="P73" s="92">
        <f>IF('②選手情報入力'!I59="","",VLOOKUP('②選手情報入力'!I59,'種目情報'!$N$4:$O$51,2,FALSE))</f>
      </c>
      <c r="Q73" s="92">
        <f>IF('②選手情報入力'!K59="","",VLOOKUP('②選手情報入力'!K59,'種目情報'!$N$4:$O$51,2,FALSE))</f>
      </c>
      <c r="R73" s="92">
        <f>IF('②選手情報入力'!M59="","",VLOOKUP('②選手情報入力'!M59,'種目情報'!$N$4:$O$51,2,FALSE))</f>
      </c>
      <c r="S73" s="92">
        <f>IF('②選手情報入力'!O59="","",'②選手情報入力'!O59)</f>
      </c>
      <c r="T73" s="401">
        <f>IF('②選手情報入力'!P59="","",'②選手情報入力'!P59)</f>
      </c>
      <c r="U73" s="403"/>
    </row>
    <row r="74" spans="1:21" ht="21.75" customHeight="1">
      <c r="A74" s="396">
        <v>51</v>
      </c>
      <c r="B74" s="397"/>
      <c r="C74" s="91">
        <f>IF('②選手情報入力'!C75="","",'②選手情報入力'!B75&amp;'②選手情報入力'!C75)</f>
      </c>
      <c r="D74" s="401">
        <f>IF('②選手情報入力'!D60="","",'②選手情報入力'!D60)</f>
      </c>
      <c r="E74" s="401"/>
      <c r="F74" s="401"/>
      <c r="G74" s="401"/>
      <c r="H74" s="402"/>
      <c r="I74" s="402"/>
      <c r="J74" s="402"/>
      <c r="K74" s="402"/>
      <c r="L74" s="402"/>
      <c r="M74" s="402"/>
      <c r="N74" s="91">
        <f>IF('②選手情報入力'!H60="","",'②選手情報入力'!H60)</f>
      </c>
      <c r="O74" s="91">
        <f>IF('②選手情報入力'!G60="","",'②選手情報入力'!G60)</f>
      </c>
      <c r="P74" s="92">
        <f>IF('②選手情報入力'!I60="","",VLOOKUP('②選手情報入力'!I60,'種目情報'!$N$4:$O$51,2,FALSE))</f>
      </c>
      <c r="Q74" s="92">
        <f>IF('②選手情報入力'!K60="","",VLOOKUP('②選手情報入力'!K60,'種目情報'!$N$4:$O$51,2,FALSE))</f>
      </c>
      <c r="R74" s="92">
        <f>IF('②選手情報入力'!M60="","",VLOOKUP('②選手情報入力'!M60,'種目情報'!$N$4:$O$51,2,FALSE))</f>
      </c>
      <c r="S74" s="92">
        <f>IF('②選手情報入力'!O60="","",'②選手情報入力'!O60)</f>
      </c>
      <c r="T74" s="401">
        <f>IF('②選手情報入力'!P60="","",'②選手情報入力'!P60)</f>
      </c>
      <c r="U74" s="403"/>
    </row>
    <row r="75" spans="1:21" ht="21.75" customHeight="1">
      <c r="A75" s="396">
        <v>52</v>
      </c>
      <c r="B75" s="397"/>
      <c r="C75" s="91">
        <f>IF('②選手情報入力'!C76="","",'②選手情報入力'!B76&amp;'②選手情報入力'!C76)</f>
      </c>
      <c r="D75" s="401">
        <f>IF('②選手情報入力'!D61="","",'②選手情報入力'!D61)</f>
      </c>
      <c r="E75" s="401"/>
      <c r="F75" s="401"/>
      <c r="G75" s="401"/>
      <c r="H75" s="402"/>
      <c r="I75" s="402"/>
      <c r="J75" s="402"/>
      <c r="K75" s="402"/>
      <c r="L75" s="402"/>
      <c r="M75" s="402"/>
      <c r="N75" s="91">
        <f>IF('②選手情報入力'!H61="","",'②選手情報入力'!H61)</f>
      </c>
      <c r="O75" s="91">
        <f>IF('②選手情報入力'!G61="","",'②選手情報入力'!G61)</f>
      </c>
      <c r="P75" s="92">
        <f>IF('②選手情報入力'!I61="","",VLOOKUP('②選手情報入力'!I61,'種目情報'!$N$4:$O$51,2,FALSE))</f>
      </c>
      <c r="Q75" s="92">
        <f>IF('②選手情報入力'!K61="","",VLOOKUP('②選手情報入力'!K61,'種目情報'!$N$4:$O$51,2,FALSE))</f>
      </c>
      <c r="R75" s="92">
        <f>IF('②選手情報入力'!M61="","",VLOOKUP('②選手情報入力'!M61,'種目情報'!$N$4:$O$51,2,FALSE))</f>
      </c>
      <c r="S75" s="92">
        <f>IF('②選手情報入力'!O61="","",'②選手情報入力'!O61)</f>
      </c>
      <c r="T75" s="401">
        <f>IF('②選手情報入力'!P61="","",'②選手情報入力'!P61)</f>
      </c>
      <c r="U75" s="403"/>
    </row>
    <row r="76" spans="1:21" ht="21.75" customHeight="1">
      <c r="A76" s="396">
        <v>53</v>
      </c>
      <c r="B76" s="397"/>
      <c r="C76" s="91">
        <f>IF('②選手情報入力'!C77="","",'②選手情報入力'!B77&amp;'②選手情報入力'!C77)</f>
      </c>
      <c r="D76" s="401">
        <f>IF('②選手情報入力'!D62="","",'②選手情報入力'!D62)</f>
      </c>
      <c r="E76" s="401"/>
      <c r="F76" s="401"/>
      <c r="G76" s="401"/>
      <c r="H76" s="402"/>
      <c r="I76" s="402"/>
      <c r="J76" s="402"/>
      <c r="K76" s="402"/>
      <c r="L76" s="402"/>
      <c r="M76" s="402"/>
      <c r="N76" s="91">
        <f>IF('②選手情報入力'!H62="","",'②選手情報入力'!H62)</f>
      </c>
      <c r="O76" s="91">
        <f>IF('②選手情報入力'!G62="","",'②選手情報入力'!G62)</f>
      </c>
      <c r="P76" s="92">
        <f>IF('②選手情報入力'!I62="","",VLOOKUP('②選手情報入力'!I62,'種目情報'!$N$4:$O$51,2,FALSE))</f>
      </c>
      <c r="Q76" s="92">
        <f>IF('②選手情報入力'!K62="","",VLOOKUP('②選手情報入力'!K62,'種目情報'!$N$4:$O$51,2,FALSE))</f>
      </c>
      <c r="R76" s="92">
        <f>IF('②選手情報入力'!M62="","",VLOOKUP('②選手情報入力'!M62,'種目情報'!$N$4:$O$51,2,FALSE))</f>
      </c>
      <c r="S76" s="92">
        <f>IF('②選手情報入力'!O62="","",'②選手情報入力'!O62)</f>
      </c>
      <c r="T76" s="401">
        <f>IF('②選手情報入力'!P62="","",'②選手情報入力'!P62)</f>
      </c>
      <c r="U76" s="403"/>
    </row>
    <row r="77" spans="1:21" ht="21.75" customHeight="1">
      <c r="A77" s="396">
        <v>54</v>
      </c>
      <c r="B77" s="397"/>
      <c r="C77" s="91">
        <f>IF('②選手情報入力'!C78="","",'②選手情報入力'!B78&amp;'②選手情報入力'!C78)</f>
      </c>
      <c r="D77" s="401">
        <f>IF('②選手情報入力'!D63="","",'②選手情報入力'!D63)</f>
      </c>
      <c r="E77" s="401"/>
      <c r="F77" s="401"/>
      <c r="G77" s="401"/>
      <c r="H77" s="402"/>
      <c r="I77" s="402"/>
      <c r="J77" s="402"/>
      <c r="K77" s="402"/>
      <c r="L77" s="402"/>
      <c r="M77" s="402"/>
      <c r="N77" s="91">
        <f>IF('②選手情報入力'!H63="","",'②選手情報入力'!H63)</f>
      </c>
      <c r="O77" s="91">
        <f>IF('②選手情報入力'!G63="","",'②選手情報入力'!G63)</f>
      </c>
      <c r="P77" s="92">
        <f>IF('②選手情報入力'!I63="","",VLOOKUP('②選手情報入力'!I63,'種目情報'!$N$4:$O$51,2,FALSE))</f>
      </c>
      <c r="Q77" s="92">
        <f>IF('②選手情報入力'!K63="","",VLOOKUP('②選手情報入力'!K63,'種目情報'!$N$4:$O$51,2,FALSE))</f>
      </c>
      <c r="R77" s="92">
        <f>IF('②選手情報入力'!M63="","",VLOOKUP('②選手情報入力'!M63,'種目情報'!$N$4:$O$51,2,FALSE))</f>
      </c>
      <c r="S77" s="92">
        <f>IF('②選手情報入力'!O63="","",'②選手情報入力'!O63)</f>
      </c>
      <c r="T77" s="401">
        <f>IF('②選手情報入力'!P63="","",'②選手情報入力'!P63)</f>
      </c>
      <c r="U77" s="403"/>
    </row>
    <row r="78" spans="1:21" ht="21.75" customHeight="1">
      <c r="A78" s="396">
        <v>55</v>
      </c>
      <c r="B78" s="397"/>
      <c r="C78" s="91">
        <f>IF('②選手情報入力'!C79="","",'②選手情報入力'!B79&amp;'②選手情報入力'!C79)</f>
      </c>
      <c r="D78" s="401">
        <f>IF('②選手情報入力'!D64="","",'②選手情報入力'!D64)</f>
      </c>
      <c r="E78" s="401"/>
      <c r="F78" s="401"/>
      <c r="G78" s="401"/>
      <c r="H78" s="402"/>
      <c r="I78" s="402"/>
      <c r="J78" s="402"/>
      <c r="K78" s="402"/>
      <c r="L78" s="402"/>
      <c r="M78" s="402"/>
      <c r="N78" s="91">
        <f>IF('②選手情報入力'!H64="","",'②選手情報入力'!H64)</f>
      </c>
      <c r="O78" s="91">
        <f>IF('②選手情報入力'!G64="","",'②選手情報入力'!G64)</f>
      </c>
      <c r="P78" s="92">
        <f>IF('②選手情報入力'!I64="","",VLOOKUP('②選手情報入力'!I64,'種目情報'!$N$4:$O$51,2,FALSE))</f>
      </c>
      <c r="Q78" s="92">
        <f>IF('②選手情報入力'!K64="","",VLOOKUP('②選手情報入力'!K64,'種目情報'!$N$4:$O$51,2,FALSE))</f>
      </c>
      <c r="R78" s="92">
        <f>IF('②選手情報入力'!M64="","",VLOOKUP('②選手情報入力'!M64,'種目情報'!$N$4:$O$51,2,FALSE))</f>
      </c>
      <c r="S78" s="92">
        <f>IF('②選手情報入力'!O64="","",'②選手情報入力'!O64)</f>
      </c>
      <c r="T78" s="401">
        <f>IF('②選手情報入力'!P64="","",'②選手情報入力'!P64)</f>
      </c>
      <c r="U78" s="403"/>
    </row>
    <row r="79" spans="1:21" ht="21.75" customHeight="1">
      <c r="A79" s="396">
        <v>56</v>
      </c>
      <c r="B79" s="397"/>
      <c r="C79" s="91">
        <f>IF('②選手情報入力'!C80="","",'②選手情報入力'!B80&amp;'②選手情報入力'!C80)</f>
      </c>
      <c r="D79" s="401">
        <f>IF('②選手情報入力'!D65="","",'②選手情報入力'!D65)</f>
      </c>
      <c r="E79" s="401"/>
      <c r="F79" s="401"/>
      <c r="G79" s="401"/>
      <c r="H79" s="402"/>
      <c r="I79" s="402"/>
      <c r="J79" s="402"/>
      <c r="K79" s="402"/>
      <c r="L79" s="402"/>
      <c r="M79" s="402"/>
      <c r="N79" s="91">
        <f>IF('②選手情報入力'!H65="","",'②選手情報入力'!H65)</f>
      </c>
      <c r="O79" s="91">
        <f>IF('②選手情報入力'!G65="","",'②選手情報入力'!G65)</f>
      </c>
      <c r="P79" s="92">
        <f>IF('②選手情報入力'!I65="","",VLOOKUP('②選手情報入力'!I65,'種目情報'!$N$4:$O$51,2,FALSE))</f>
      </c>
      <c r="Q79" s="92">
        <f>IF('②選手情報入力'!K65="","",VLOOKUP('②選手情報入力'!K65,'種目情報'!$N$4:$O$51,2,FALSE))</f>
      </c>
      <c r="R79" s="92">
        <f>IF('②選手情報入力'!M65="","",VLOOKUP('②選手情報入力'!M65,'種目情報'!$N$4:$O$51,2,FALSE))</f>
      </c>
      <c r="S79" s="92">
        <f>IF('②選手情報入力'!O65="","",'②選手情報入力'!O65)</f>
      </c>
      <c r="T79" s="401">
        <f>IF('②選手情報入力'!P65="","",'②選手情報入力'!P65)</f>
      </c>
      <c r="U79" s="403"/>
    </row>
    <row r="80" spans="1:21" ht="21.75" customHeight="1">
      <c r="A80" s="396">
        <v>57</v>
      </c>
      <c r="B80" s="397"/>
      <c r="C80" s="91">
        <f>IF('②選手情報入力'!C81="","",'②選手情報入力'!B81&amp;'②選手情報入力'!C81)</f>
      </c>
      <c r="D80" s="401">
        <f>IF('②選手情報入力'!D66="","",'②選手情報入力'!D66)</f>
      </c>
      <c r="E80" s="401"/>
      <c r="F80" s="401"/>
      <c r="G80" s="401"/>
      <c r="H80" s="402"/>
      <c r="I80" s="402"/>
      <c r="J80" s="402"/>
      <c r="K80" s="402"/>
      <c r="L80" s="402"/>
      <c r="M80" s="402"/>
      <c r="N80" s="91">
        <f>IF('②選手情報入力'!H66="","",'②選手情報入力'!H66)</f>
      </c>
      <c r="O80" s="91">
        <f>IF('②選手情報入力'!G66="","",'②選手情報入力'!G66)</f>
      </c>
      <c r="P80" s="92">
        <f>IF('②選手情報入力'!I66="","",VLOOKUP('②選手情報入力'!I66,'種目情報'!$N$4:$O$51,2,FALSE))</f>
      </c>
      <c r="Q80" s="92">
        <f>IF('②選手情報入力'!K66="","",VLOOKUP('②選手情報入力'!K66,'種目情報'!$N$4:$O$51,2,FALSE))</f>
      </c>
      <c r="R80" s="92">
        <f>IF('②選手情報入力'!M66="","",VLOOKUP('②選手情報入力'!M66,'種目情報'!$N$4:$O$51,2,FALSE))</f>
      </c>
      <c r="S80" s="92">
        <f>IF('②選手情報入力'!O66="","",'②選手情報入力'!O66)</f>
      </c>
      <c r="T80" s="401">
        <f>IF('②選手情報入力'!P66="","",'②選手情報入力'!P66)</f>
      </c>
      <c r="U80" s="403"/>
    </row>
    <row r="81" spans="1:21" ht="21.75" customHeight="1">
      <c r="A81" s="396">
        <v>58</v>
      </c>
      <c r="B81" s="397"/>
      <c r="C81" s="91">
        <f>IF('②選手情報入力'!C82="","",'②選手情報入力'!B82&amp;'②選手情報入力'!C82)</f>
      </c>
      <c r="D81" s="401">
        <f>IF('②選手情報入力'!D67="","",'②選手情報入力'!D67)</f>
      </c>
      <c r="E81" s="401"/>
      <c r="F81" s="401"/>
      <c r="G81" s="401"/>
      <c r="H81" s="402"/>
      <c r="I81" s="402"/>
      <c r="J81" s="402"/>
      <c r="K81" s="402"/>
      <c r="L81" s="402"/>
      <c r="M81" s="402"/>
      <c r="N81" s="91">
        <f>IF('②選手情報入力'!H67="","",'②選手情報入力'!H67)</f>
      </c>
      <c r="O81" s="91">
        <f>IF('②選手情報入力'!G67="","",'②選手情報入力'!G67)</f>
      </c>
      <c r="P81" s="92">
        <f>IF('②選手情報入力'!I67="","",VLOOKUP('②選手情報入力'!I67,'種目情報'!$N$4:$O$51,2,FALSE))</f>
      </c>
      <c r="Q81" s="92">
        <f>IF('②選手情報入力'!K67="","",VLOOKUP('②選手情報入力'!K67,'種目情報'!$N$4:$O$51,2,FALSE))</f>
      </c>
      <c r="R81" s="92">
        <f>IF('②選手情報入力'!M67="","",VLOOKUP('②選手情報入力'!M67,'種目情報'!$N$4:$O$51,2,FALSE))</f>
      </c>
      <c r="S81" s="92">
        <f>IF('②選手情報入力'!O67="","",'②選手情報入力'!O67)</f>
      </c>
      <c r="T81" s="401">
        <f>IF('②選手情報入力'!P67="","",'②選手情報入力'!P67)</f>
      </c>
      <c r="U81" s="403"/>
    </row>
    <row r="82" spans="1:21" ht="21.75" customHeight="1">
      <c r="A82" s="396">
        <v>59</v>
      </c>
      <c r="B82" s="397"/>
      <c r="C82" s="91">
        <f>IF('②選手情報入力'!C83="","",'②選手情報入力'!B83&amp;'②選手情報入力'!C83)</f>
      </c>
      <c r="D82" s="401">
        <f>IF('②選手情報入力'!D68="","",'②選手情報入力'!D68)</f>
      </c>
      <c r="E82" s="401"/>
      <c r="F82" s="401"/>
      <c r="G82" s="401"/>
      <c r="H82" s="402"/>
      <c r="I82" s="402"/>
      <c r="J82" s="402"/>
      <c r="K82" s="402"/>
      <c r="L82" s="402"/>
      <c r="M82" s="402"/>
      <c r="N82" s="91">
        <f>IF('②選手情報入力'!H68="","",'②選手情報入力'!H68)</f>
      </c>
      <c r="O82" s="91">
        <f>IF('②選手情報入力'!G68="","",'②選手情報入力'!G68)</f>
      </c>
      <c r="P82" s="92">
        <f>IF('②選手情報入力'!I68="","",VLOOKUP('②選手情報入力'!I68,'種目情報'!$N$4:$O$51,2,FALSE))</f>
      </c>
      <c r="Q82" s="92">
        <f>IF('②選手情報入力'!K68="","",VLOOKUP('②選手情報入力'!K68,'種目情報'!$N$4:$O$51,2,FALSE))</f>
      </c>
      <c r="R82" s="92">
        <f>IF('②選手情報入力'!M68="","",VLOOKUP('②選手情報入力'!M68,'種目情報'!$N$4:$O$51,2,FALSE))</f>
      </c>
      <c r="S82" s="92">
        <f>IF('②選手情報入力'!O68="","",'②選手情報入力'!O68)</f>
      </c>
      <c r="T82" s="401">
        <f>IF('②選手情報入力'!P68="","",'②選手情報入力'!P68)</f>
      </c>
      <c r="U82" s="403"/>
    </row>
    <row r="83" spans="1:21" ht="21.75" customHeight="1" thickBot="1">
      <c r="A83" s="414">
        <v>60</v>
      </c>
      <c r="B83" s="415"/>
      <c r="C83" s="93">
        <f>IF('②選手情報入力'!C84="","",'②選手情報入力'!B84&amp;'②選手情報入力'!C84)</f>
      </c>
      <c r="D83" s="404">
        <f>IF('②選手情報入力'!D69="","",'②選手情報入力'!D69)</f>
      </c>
      <c r="E83" s="404"/>
      <c r="F83" s="404"/>
      <c r="G83" s="404"/>
      <c r="H83" s="416"/>
      <c r="I83" s="416"/>
      <c r="J83" s="416"/>
      <c r="K83" s="416"/>
      <c r="L83" s="416"/>
      <c r="M83" s="416"/>
      <c r="N83" s="93">
        <f>IF('②選手情報入力'!H69="","",'②選手情報入力'!H69)</f>
      </c>
      <c r="O83" s="93">
        <f>IF('②選手情報入力'!G69="","",'②選手情報入力'!G69)</f>
      </c>
      <c r="P83" s="94">
        <f>IF('②選手情報入力'!I69="","",VLOOKUP('②選手情報入力'!I69,'種目情報'!$N$4:$O$51,2,FALSE))</f>
      </c>
      <c r="Q83" s="94">
        <f>IF('②選手情報入力'!K69="","",VLOOKUP('②選手情報入力'!K69,'種目情報'!$N$4:$O$51,2,FALSE))</f>
      </c>
      <c r="R83" s="94">
        <f>IF('②選手情報入力'!M69="","",VLOOKUP('②選手情報入力'!M69,'種目情報'!$N$4:$O$51,2,FALSE))</f>
      </c>
      <c r="S83" s="94">
        <f>IF('②選手情報入力'!O69="","",'②選手情報入力'!O69)</f>
      </c>
      <c r="T83" s="404">
        <f>IF('②選手情報入力'!P69="","",'②選手情報入力'!P69)</f>
      </c>
      <c r="U83" s="405"/>
    </row>
    <row r="84" spans="1:21" ht="33" customHeight="1">
      <c r="A84" s="229"/>
      <c r="B84" s="229"/>
      <c r="C84" s="246"/>
      <c r="D84" s="247"/>
      <c r="E84" s="247"/>
      <c r="F84" s="247"/>
      <c r="G84" s="247"/>
      <c r="H84" s="248"/>
      <c r="I84" s="248"/>
      <c r="J84" s="248"/>
      <c r="K84" s="248"/>
      <c r="L84" s="248"/>
      <c r="M84" s="248"/>
      <c r="N84" s="246"/>
      <c r="O84" s="246"/>
      <c r="P84" s="247"/>
      <c r="Q84" s="247"/>
      <c r="R84" s="464">
        <f>$S$2</f>
      </c>
      <c r="S84" s="465"/>
      <c r="T84" s="466"/>
      <c r="U84" s="247"/>
    </row>
    <row r="85" spans="2:20" ht="26.25" thickBot="1">
      <c r="B85" s="442" t="str">
        <f>D87</f>
        <v>国体選手選考強化･普及競技会</v>
      </c>
      <c r="C85" s="442"/>
      <c r="D85" s="442"/>
      <c r="E85" s="442"/>
      <c r="F85" s="442"/>
      <c r="G85" s="442"/>
      <c r="H85" s="442"/>
      <c r="I85" s="442"/>
      <c r="J85" s="442"/>
      <c r="K85" s="442"/>
      <c r="L85" s="442"/>
      <c r="M85" s="442"/>
      <c r="N85" s="442"/>
      <c r="O85" s="442"/>
      <c r="P85" s="442"/>
      <c r="Q85" s="442"/>
      <c r="R85" s="442"/>
      <c r="S85" s="442"/>
      <c r="T85" s="442"/>
    </row>
    <row r="86" spans="16:21" ht="14.25" customHeight="1" thickBot="1">
      <c r="P86" s="467" t="s">
        <v>219</v>
      </c>
      <c r="Q86" s="286"/>
      <c r="R86" s="288">
        <f>IF('①学校情報入力'!$D$5="","",'①学校情報入力'!$D$5)</f>
      </c>
      <c r="S86" s="289"/>
      <c r="T86" s="289"/>
      <c r="U86" s="290"/>
    </row>
    <row r="87" spans="1:21" ht="14.25" customHeight="1" thickBot="1">
      <c r="A87" s="418" t="s">
        <v>65</v>
      </c>
      <c r="B87" s="419"/>
      <c r="C87" s="420"/>
      <c r="D87" s="445" t="str">
        <f>IF('注意事項'!$C$3="","",'注意事項'!$C$3)</f>
        <v>国体選手選考強化･普及競技会</v>
      </c>
      <c r="E87" s="446"/>
      <c r="F87" s="446"/>
      <c r="G87" s="446"/>
      <c r="H87" s="447"/>
      <c r="K87" s="70"/>
      <c r="P87" s="468"/>
      <c r="Q87" s="287"/>
      <c r="R87" s="291"/>
      <c r="S87" s="292"/>
      <c r="T87" s="292"/>
      <c r="U87" s="293"/>
    </row>
    <row r="88" spans="1:20" ht="15" customHeight="1" thickBot="1">
      <c r="A88" s="418"/>
      <c r="B88" s="419"/>
      <c r="C88" s="420"/>
      <c r="D88" s="448"/>
      <c r="E88" s="449"/>
      <c r="F88" s="449"/>
      <c r="G88" s="449"/>
      <c r="H88" s="450"/>
      <c r="I88" s="75"/>
      <c r="J88" s="75"/>
      <c r="K88" s="75"/>
      <c r="L88" s="75"/>
      <c r="M88" s="75"/>
      <c r="N88" s="75"/>
      <c r="O88" s="71"/>
      <c r="P88" s="421"/>
      <c r="Q88" s="421"/>
      <c r="R88" s="421"/>
      <c r="S88" s="421"/>
      <c r="T88" s="71"/>
    </row>
    <row r="89" spans="1:20" ht="15" customHeight="1" thickBot="1">
      <c r="A89" s="418" t="s">
        <v>117</v>
      </c>
      <c r="B89" s="419"/>
      <c r="C89" s="420"/>
      <c r="D89" s="451" t="str">
        <f>D7</f>
        <v>中学</v>
      </c>
      <c r="E89" s="452"/>
      <c r="F89" s="452"/>
      <c r="G89" s="452"/>
      <c r="H89" s="453"/>
      <c r="I89" s="75"/>
      <c r="J89" s="75"/>
      <c r="K89" s="75"/>
      <c r="L89" s="75"/>
      <c r="M89" s="75"/>
      <c r="N89" s="75"/>
      <c r="O89" s="71"/>
      <c r="P89" s="422"/>
      <c r="Q89" s="422"/>
      <c r="R89" s="422"/>
      <c r="S89" s="422"/>
      <c r="T89" s="440">
        <v>3</v>
      </c>
    </row>
    <row r="90" spans="1:21" ht="14.25" customHeight="1" thickBot="1">
      <c r="A90" s="418"/>
      <c r="B90" s="419"/>
      <c r="C90" s="420"/>
      <c r="D90" s="454"/>
      <c r="E90" s="455"/>
      <c r="F90" s="455"/>
      <c r="G90" s="455"/>
      <c r="H90" s="456"/>
      <c r="I90" s="421"/>
      <c r="J90" s="421"/>
      <c r="K90" s="421"/>
      <c r="L90" s="421"/>
      <c r="M90" s="421"/>
      <c r="N90" s="76"/>
      <c r="O90" s="71"/>
      <c r="P90" s="71"/>
      <c r="Q90" s="71"/>
      <c r="R90" s="71"/>
      <c r="S90" s="72" t="s">
        <v>118</v>
      </c>
      <c r="T90" s="441"/>
      <c r="U90" s="90"/>
    </row>
    <row r="91" ht="7.5" customHeight="1" thickBot="1"/>
    <row r="92" spans="1:21" ht="21.75" customHeight="1">
      <c r="A92" s="427" t="s">
        <v>119</v>
      </c>
      <c r="B92" s="428"/>
      <c r="C92" s="429"/>
      <c r="D92" s="457">
        <f>$D$10</f>
      </c>
      <c r="E92" s="458"/>
      <c r="F92" s="458"/>
      <c r="G92" s="458"/>
      <c r="H92" s="458"/>
      <c r="I92" s="458"/>
      <c r="J92" s="458"/>
      <c r="K92" s="458"/>
      <c r="L92" s="458"/>
      <c r="M92" s="458"/>
      <c r="N92" s="458"/>
      <c r="O92" s="458"/>
      <c r="P92" s="458"/>
      <c r="Q92" s="458"/>
      <c r="R92" s="458"/>
      <c r="S92" s="458"/>
      <c r="T92" s="458"/>
      <c r="U92" s="459"/>
    </row>
    <row r="93" spans="1:21" ht="21.75" customHeight="1">
      <c r="A93" s="430" t="s">
        <v>120</v>
      </c>
      <c r="B93" s="431"/>
      <c r="C93" s="432"/>
      <c r="D93" s="433">
        <f>$D$11</f>
      </c>
      <c r="E93" s="434"/>
      <c r="F93" s="434"/>
      <c r="G93" s="434"/>
      <c r="H93" s="434"/>
      <c r="I93" s="434"/>
      <c r="J93" s="434"/>
      <c r="K93" s="434"/>
      <c r="L93" s="434"/>
      <c r="M93" s="460">
        <f>$M$11</f>
      </c>
      <c r="N93" s="461"/>
      <c r="O93" s="461"/>
      <c r="P93" s="461"/>
      <c r="Q93" s="461"/>
      <c r="R93" s="461"/>
      <c r="S93" s="461"/>
      <c r="T93" s="461"/>
      <c r="U93" s="462"/>
    </row>
    <row r="94" spans="1:21" ht="21.75" customHeight="1" thickBot="1">
      <c r="A94" s="423" t="s">
        <v>121</v>
      </c>
      <c r="B94" s="408"/>
      <c r="C94" s="77" t="s">
        <v>122</v>
      </c>
      <c r="D94" s="406" t="s">
        <v>124</v>
      </c>
      <c r="E94" s="407"/>
      <c r="F94" s="407"/>
      <c r="G94" s="408"/>
      <c r="H94" s="409"/>
      <c r="I94" s="410"/>
      <c r="J94" s="410"/>
      <c r="K94" s="410"/>
      <c r="L94" s="410"/>
      <c r="M94" s="411"/>
      <c r="N94" s="77" t="s">
        <v>1</v>
      </c>
      <c r="O94" s="77" t="s">
        <v>38</v>
      </c>
      <c r="P94" s="406" t="s">
        <v>123</v>
      </c>
      <c r="Q94" s="407"/>
      <c r="R94" s="408"/>
      <c r="S94" s="77" t="s">
        <v>126</v>
      </c>
      <c r="T94" s="406" t="s">
        <v>125</v>
      </c>
      <c r="U94" s="463"/>
    </row>
    <row r="95" spans="1:21" ht="21.75" customHeight="1">
      <c r="A95" s="412">
        <v>61</v>
      </c>
      <c r="B95" s="413"/>
      <c r="C95" s="84">
        <f>IF('②選手情報入力'!C98="","",'②選手情報入力'!B98&amp;'②選手情報入力'!C98)</f>
      </c>
      <c r="D95" s="398">
        <f>IF('②選手情報入力'!D70="","",'②選手情報入力'!D70)</f>
      </c>
      <c r="E95" s="398"/>
      <c r="F95" s="398"/>
      <c r="G95" s="398"/>
      <c r="H95" s="399"/>
      <c r="I95" s="399"/>
      <c r="J95" s="399"/>
      <c r="K95" s="399"/>
      <c r="L95" s="399"/>
      <c r="M95" s="399"/>
      <c r="N95" s="84">
        <f>IF('②選手情報入力'!H70="","",'②選手情報入力'!H70)</f>
      </c>
      <c r="O95" s="84">
        <f>IF('②選手情報入力'!G70="","",'②選手情報入力'!G70)</f>
      </c>
      <c r="P95" s="85">
        <f>IF('②選手情報入力'!I70="","",VLOOKUP('②選手情報入力'!I70,'種目情報'!$N$4:$O$51,2,FALSE))</f>
      </c>
      <c r="Q95" s="85">
        <f>IF('②選手情報入力'!K70="","",VLOOKUP('②選手情報入力'!K70,'種目情報'!$N$4:$O$51,2,FALSE))</f>
      </c>
      <c r="R95" s="85">
        <f>IF('②選手情報入力'!M70="","",VLOOKUP('②選手情報入力'!M70,'種目情報'!$N$4:$O$51,2,FALSE))</f>
      </c>
      <c r="S95" s="85">
        <f>IF('②選手情報入力'!O70="","",'②選手情報入力'!O70)</f>
      </c>
      <c r="T95" s="398">
        <f>IF('②選手情報入力'!P70="","",'②選手情報入力'!P70)</f>
      </c>
      <c r="U95" s="400"/>
    </row>
    <row r="96" spans="1:21" ht="21.75" customHeight="1">
      <c r="A96" s="396">
        <v>62</v>
      </c>
      <c r="B96" s="397"/>
      <c r="C96" s="91">
        <f>IF('②選手情報入力'!C99="","",'②選手情報入力'!B99&amp;'②選手情報入力'!C99)</f>
      </c>
      <c r="D96" s="401">
        <f>IF('②選手情報入力'!D71="","",'②選手情報入力'!D71)</f>
      </c>
      <c r="E96" s="401"/>
      <c r="F96" s="401"/>
      <c r="G96" s="401"/>
      <c r="H96" s="402"/>
      <c r="I96" s="402"/>
      <c r="J96" s="402"/>
      <c r="K96" s="402"/>
      <c r="L96" s="402"/>
      <c r="M96" s="402"/>
      <c r="N96" s="91">
        <f>IF('②選手情報入力'!H71="","",'②選手情報入力'!H71)</f>
      </c>
      <c r="O96" s="91">
        <f>IF('②選手情報入力'!G71="","",'②選手情報入力'!G71)</f>
      </c>
      <c r="P96" s="92">
        <f>IF('②選手情報入力'!I71="","",VLOOKUP('②選手情報入力'!I71,'種目情報'!$N$4:$O$51,2,FALSE))</f>
      </c>
      <c r="Q96" s="92">
        <f>IF('②選手情報入力'!K71="","",VLOOKUP('②選手情報入力'!K71,'種目情報'!$N$4:$O$51,2,FALSE))</f>
      </c>
      <c r="R96" s="92">
        <f>IF('②選手情報入力'!M71="","",VLOOKUP('②選手情報入力'!M71,'種目情報'!$N$4:$O$51,2,FALSE))</f>
      </c>
      <c r="S96" s="92">
        <f>IF('②選手情報入力'!O71="","",'②選手情報入力'!O71)</f>
      </c>
      <c r="T96" s="401">
        <f>IF('②選手情報入力'!P71="","",'②選手情報入力'!P71)</f>
      </c>
      <c r="U96" s="403"/>
    </row>
    <row r="97" spans="1:21" ht="21.75" customHeight="1">
      <c r="A97" s="396">
        <v>63</v>
      </c>
      <c r="B97" s="397"/>
      <c r="C97" s="91">
        <f>IF('②選手情報入力'!C100="","",'②選手情報入力'!B100&amp;'②選手情報入力'!C100)</f>
      </c>
      <c r="D97" s="401">
        <f>IF('②選手情報入力'!D72="","",'②選手情報入力'!D72)</f>
      </c>
      <c r="E97" s="401"/>
      <c r="F97" s="401"/>
      <c r="G97" s="401"/>
      <c r="H97" s="402"/>
      <c r="I97" s="402"/>
      <c r="J97" s="402"/>
      <c r="K97" s="402"/>
      <c r="L97" s="402"/>
      <c r="M97" s="402"/>
      <c r="N97" s="91">
        <f>IF('②選手情報入力'!H72="","",'②選手情報入力'!H72)</f>
      </c>
      <c r="O97" s="91">
        <f>IF('②選手情報入力'!G72="","",'②選手情報入力'!G72)</f>
      </c>
      <c r="P97" s="92">
        <f>IF('②選手情報入力'!I72="","",VLOOKUP('②選手情報入力'!I72,'種目情報'!$N$4:$O$51,2,FALSE))</f>
      </c>
      <c r="Q97" s="92">
        <f>IF('②選手情報入力'!K72="","",VLOOKUP('②選手情報入力'!K72,'種目情報'!$N$4:$O$51,2,FALSE))</f>
      </c>
      <c r="R97" s="92">
        <f>IF('②選手情報入力'!M72="","",VLOOKUP('②選手情報入力'!M72,'種目情報'!$N$4:$O$51,2,FALSE))</f>
      </c>
      <c r="S97" s="92">
        <f>IF('②選手情報入力'!O72="","",'②選手情報入力'!O72)</f>
      </c>
      <c r="T97" s="401">
        <f>IF('②選手情報入力'!P72="","",'②選手情報入力'!P72)</f>
      </c>
      <c r="U97" s="403"/>
    </row>
    <row r="98" spans="1:21" ht="21.75" customHeight="1">
      <c r="A98" s="396">
        <v>64</v>
      </c>
      <c r="B98" s="397"/>
      <c r="C98" s="91">
        <f>IF('②選手情報入力'!C101="","",'②選手情報入力'!B101&amp;'②選手情報入力'!C101)</f>
      </c>
      <c r="D98" s="401">
        <f>IF('②選手情報入力'!D73="","",'②選手情報入力'!D73)</f>
      </c>
      <c r="E98" s="401"/>
      <c r="F98" s="401"/>
      <c r="G98" s="401"/>
      <c r="H98" s="402"/>
      <c r="I98" s="402"/>
      <c r="J98" s="402"/>
      <c r="K98" s="402"/>
      <c r="L98" s="402"/>
      <c r="M98" s="402"/>
      <c r="N98" s="91">
        <f>IF('②選手情報入力'!H73="","",'②選手情報入力'!H73)</f>
      </c>
      <c r="O98" s="91">
        <f>IF('②選手情報入力'!G73="","",'②選手情報入力'!G73)</f>
      </c>
      <c r="P98" s="92">
        <f>IF('②選手情報入力'!I73="","",VLOOKUP('②選手情報入力'!I73,'種目情報'!$N$4:$O$51,2,FALSE))</f>
      </c>
      <c r="Q98" s="92">
        <f>IF('②選手情報入力'!K73="","",VLOOKUP('②選手情報入力'!K73,'種目情報'!$N$4:$O$51,2,FALSE))</f>
      </c>
      <c r="R98" s="92">
        <f>IF('②選手情報入力'!M73="","",VLOOKUP('②選手情報入力'!M73,'種目情報'!$N$4:$O$51,2,FALSE))</f>
      </c>
      <c r="S98" s="92">
        <f>IF('②選手情報入力'!O73="","",'②選手情報入力'!O73)</f>
      </c>
      <c r="T98" s="401">
        <f>IF('②選手情報入力'!P73="","",'②選手情報入力'!P73)</f>
      </c>
      <c r="U98" s="403"/>
    </row>
    <row r="99" spans="1:21" ht="21.75" customHeight="1">
      <c r="A99" s="396">
        <v>65</v>
      </c>
      <c r="B99" s="397"/>
      <c r="C99" s="91">
        <f>IF('②選手情報入力'!C102="","",'②選手情報入力'!B102&amp;'②選手情報入力'!C102)</f>
      </c>
      <c r="D99" s="401">
        <f>IF('②選手情報入力'!D74="","",'②選手情報入力'!D74)</f>
      </c>
      <c r="E99" s="401"/>
      <c r="F99" s="401"/>
      <c r="G99" s="401"/>
      <c r="H99" s="402"/>
      <c r="I99" s="402"/>
      <c r="J99" s="402"/>
      <c r="K99" s="402"/>
      <c r="L99" s="402"/>
      <c r="M99" s="402"/>
      <c r="N99" s="91">
        <f>IF('②選手情報入力'!H74="","",'②選手情報入力'!H74)</f>
      </c>
      <c r="O99" s="91">
        <f>IF('②選手情報入力'!G74="","",'②選手情報入力'!G74)</f>
      </c>
      <c r="P99" s="92">
        <f>IF('②選手情報入力'!I74="","",VLOOKUP('②選手情報入力'!I74,'種目情報'!$N$4:$O$51,2,FALSE))</f>
      </c>
      <c r="Q99" s="92">
        <f>IF('②選手情報入力'!K74="","",VLOOKUP('②選手情報入力'!K74,'種目情報'!$N$4:$O$51,2,FALSE))</f>
      </c>
      <c r="R99" s="92">
        <f>IF('②選手情報入力'!M74="","",VLOOKUP('②選手情報入力'!M74,'種目情報'!$N$4:$O$51,2,FALSE))</f>
      </c>
      <c r="S99" s="92">
        <f>IF('②選手情報入力'!O74="","",'②選手情報入力'!O74)</f>
      </c>
      <c r="T99" s="401">
        <f>IF('②選手情報入力'!P74="","",'②選手情報入力'!P74)</f>
      </c>
      <c r="U99" s="403"/>
    </row>
    <row r="100" spans="1:21" ht="21.75" customHeight="1">
      <c r="A100" s="396">
        <v>66</v>
      </c>
      <c r="B100" s="397"/>
      <c r="C100" s="91">
        <f>IF('②選手情報入力'!C103="","",'②選手情報入力'!B103&amp;'②選手情報入力'!C103)</f>
      </c>
      <c r="D100" s="401">
        <f>IF('②選手情報入力'!D75="","",'②選手情報入力'!D75)</f>
      </c>
      <c r="E100" s="401"/>
      <c r="F100" s="401"/>
      <c r="G100" s="401"/>
      <c r="H100" s="402"/>
      <c r="I100" s="402"/>
      <c r="J100" s="402"/>
      <c r="K100" s="402"/>
      <c r="L100" s="402"/>
      <c r="M100" s="402"/>
      <c r="N100" s="91">
        <f>IF('②選手情報入力'!H75="","",'②選手情報入力'!H75)</f>
      </c>
      <c r="O100" s="91">
        <f>IF('②選手情報入力'!G75="","",'②選手情報入力'!G75)</f>
      </c>
      <c r="P100" s="92">
        <f>IF('②選手情報入力'!I75="","",VLOOKUP('②選手情報入力'!I75,'種目情報'!$N$4:$O$51,2,FALSE))</f>
      </c>
      <c r="Q100" s="92">
        <f>IF('②選手情報入力'!K75="","",VLOOKUP('②選手情報入力'!K75,'種目情報'!$N$4:$O$51,2,FALSE))</f>
      </c>
      <c r="R100" s="92">
        <f>IF('②選手情報入力'!M75="","",VLOOKUP('②選手情報入力'!M75,'種目情報'!$N$4:$O$51,2,FALSE))</f>
      </c>
      <c r="S100" s="92">
        <f>IF('②選手情報入力'!O75="","",'②選手情報入力'!O75)</f>
      </c>
      <c r="T100" s="401">
        <f>IF('②選手情報入力'!P75="","",'②選手情報入力'!P75)</f>
      </c>
      <c r="U100" s="403"/>
    </row>
    <row r="101" spans="1:21" ht="21.75" customHeight="1">
      <c r="A101" s="396">
        <v>67</v>
      </c>
      <c r="B101" s="397"/>
      <c r="C101" s="91">
        <f>IF('②選手情報入力'!C104="","",'②選手情報入力'!B104&amp;'②選手情報入力'!C104)</f>
      </c>
      <c r="D101" s="401">
        <f>IF('②選手情報入力'!D76="","",'②選手情報入力'!D76)</f>
      </c>
      <c r="E101" s="401"/>
      <c r="F101" s="401"/>
      <c r="G101" s="401"/>
      <c r="H101" s="402"/>
      <c r="I101" s="402"/>
      <c r="J101" s="402"/>
      <c r="K101" s="402"/>
      <c r="L101" s="402"/>
      <c r="M101" s="402"/>
      <c r="N101" s="91">
        <f>IF('②選手情報入力'!H76="","",'②選手情報入力'!H76)</f>
      </c>
      <c r="O101" s="91">
        <f>IF('②選手情報入力'!G76="","",'②選手情報入力'!G76)</f>
      </c>
      <c r="P101" s="92">
        <f>IF('②選手情報入力'!I76="","",VLOOKUP('②選手情報入力'!I76,'種目情報'!$N$4:$O$51,2,FALSE))</f>
      </c>
      <c r="Q101" s="92">
        <f>IF('②選手情報入力'!K76="","",VLOOKUP('②選手情報入力'!K76,'種目情報'!$N$4:$O$51,2,FALSE))</f>
      </c>
      <c r="R101" s="92">
        <f>IF('②選手情報入力'!M76="","",VLOOKUP('②選手情報入力'!M76,'種目情報'!$N$4:$O$51,2,FALSE))</f>
      </c>
      <c r="S101" s="92">
        <f>IF('②選手情報入力'!O76="","",'②選手情報入力'!O76)</f>
      </c>
      <c r="T101" s="401">
        <f>IF('②選手情報入力'!P76="","",'②選手情報入力'!P76)</f>
      </c>
      <c r="U101" s="403"/>
    </row>
    <row r="102" spans="1:21" ht="21.75" customHeight="1">
      <c r="A102" s="396">
        <v>68</v>
      </c>
      <c r="B102" s="397"/>
      <c r="C102" s="91">
        <f>IF('②選手情報入力'!C105="","",'②選手情報入力'!B105&amp;'②選手情報入力'!C105)</f>
      </c>
      <c r="D102" s="401">
        <f>IF('②選手情報入力'!D77="","",'②選手情報入力'!D77)</f>
      </c>
      <c r="E102" s="401"/>
      <c r="F102" s="401"/>
      <c r="G102" s="401"/>
      <c r="H102" s="402"/>
      <c r="I102" s="402"/>
      <c r="J102" s="402"/>
      <c r="K102" s="402"/>
      <c r="L102" s="402"/>
      <c r="M102" s="402"/>
      <c r="N102" s="91">
        <f>IF('②選手情報入力'!H77="","",'②選手情報入力'!H77)</f>
      </c>
      <c r="O102" s="91">
        <f>IF('②選手情報入力'!G77="","",'②選手情報入力'!G77)</f>
      </c>
      <c r="P102" s="92">
        <f>IF('②選手情報入力'!I77="","",VLOOKUP('②選手情報入力'!I77,'種目情報'!$N$4:$O$51,2,FALSE))</f>
      </c>
      <c r="Q102" s="92">
        <f>IF('②選手情報入力'!K77="","",VLOOKUP('②選手情報入力'!K77,'種目情報'!$N$4:$O$51,2,FALSE))</f>
      </c>
      <c r="R102" s="92">
        <f>IF('②選手情報入力'!M77="","",VLOOKUP('②選手情報入力'!M77,'種目情報'!$N$4:$O$51,2,FALSE))</f>
      </c>
      <c r="S102" s="92">
        <f>IF('②選手情報入力'!O77="","",'②選手情報入力'!O77)</f>
      </c>
      <c r="T102" s="401">
        <f>IF('②選手情報入力'!P77="","",'②選手情報入力'!P77)</f>
      </c>
      <c r="U102" s="403"/>
    </row>
    <row r="103" spans="1:21" ht="21.75" customHeight="1">
      <c r="A103" s="396">
        <v>69</v>
      </c>
      <c r="B103" s="397"/>
      <c r="C103" s="91">
        <f>IF('②選手情報入力'!C106="","",'②選手情報入力'!B106&amp;'②選手情報入力'!C106)</f>
      </c>
      <c r="D103" s="401">
        <f>IF('②選手情報入力'!D78="","",'②選手情報入力'!D78)</f>
      </c>
      <c r="E103" s="401"/>
      <c r="F103" s="401"/>
      <c r="G103" s="401"/>
      <c r="H103" s="402"/>
      <c r="I103" s="402"/>
      <c r="J103" s="402"/>
      <c r="K103" s="402"/>
      <c r="L103" s="402"/>
      <c r="M103" s="402"/>
      <c r="N103" s="91">
        <f>IF('②選手情報入力'!H78="","",'②選手情報入力'!H78)</f>
      </c>
      <c r="O103" s="91">
        <f>IF('②選手情報入力'!G78="","",'②選手情報入力'!G78)</f>
      </c>
      <c r="P103" s="92">
        <f>IF('②選手情報入力'!I78="","",VLOOKUP('②選手情報入力'!I78,'種目情報'!$N$4:$O$51,2,FALSE))</f>
      </c>
      <c r="Q103" s="92">
        <f>IF('②選手情報入力'!K78="","",VLOOKUP('②選手情報入力'!K78,'種目情報'!$N$4:$O$51,2,FALSE))</f>
      </c>
      <c r="R103" s="92">
        <f>IF('②選手情報入力'!M78="","",VLOOKUP('②選手情報入力'!M78,'種目情報'!$N$4:$O$51,2,FALSE))</f>
      </c>
      <c r="S103" s="92">
        <f>IF('②選手情報入力'!O78="","",'②選手情報入力'!O78)</f>
      </c>
      <c r="T103" s="401">
        <f>IF('②選手情報入力'!P78="","",'②選手情報入力'!P78)</f>
      </c>
      <c r="U103" s="403"/>
    </row>
    <row r="104" spans="1:21" ht="21.75" customHeight="1">
      <c r="A104" s="396">
        <v>70</v>
      </c>
      <c r="B104" s="397"/>
      <c r="C104" s="91">
        <f>IF('②選手情報入力'!C107="","",'②選手情報入力'!B107&amp;'②選手情報入力'!C107)</f>
      </c>
      <c r="D104" s="401">
        <f>IF('②選手情報入力'!D79="","",'②選手情報入力'!D79)</f>
      </c>
      <c r="E104" s="401"/>
      <c r="F104" s="401"/>
      <c r="G104" s="401"/>
      <c r="H104" s="402"/>
      <c r="I104" s="402"/>
      <c r="J104" s="402"/>
      <c r="K104" s="402"/>
      <c r="L104" s="402"/>
      <c r="M104" s="402"/>
      <c r="N104" s="91">
        <f>IF('②選手情報入力'!H79="","",'②選手情報入力'!H79)</f>
      </c>
      <c r="O104" s="91">
        <f>IF('②選手情報入力'!G79="","",'②選手情報入力'!G79)</f>
      </c>
      <c r="P104" s="92">
        <f>IF('②選手情報入力'!I79="","",VLOOKUP('②選手情報入力'!I79,'種目情報'!$N$4:$O$51,2,FALSE))</f>
      </c>
      <c r="Q104" s="92">
        <f>IF('②選手情報入力'!K79="","",VLOOKUP('②選手情報入力'!K79,'種目情報'!$N$4:$O$51,2,FALSE))</f>
      </c>
      <c r="R104" s="92">
        <f>IF('②選手情報入力'!M79="","",VLOOKUP('②選手情報入力'!M79,'種目情報'!$N$4:$O$51,2,FALSE))</f>
      </c>
      <c r="S104" s="92">
        <f>IF('②選手情報入力'!O79="","",'②選手情報入力'!O79)</f>
      </c>
      <c r="T104" s="401">
        <f>IF('②選手情報入力'!P79="","",'②選手情報入力'!P79)</f>
      </c>
      <c r="U104" s="403"/>
    </row>
    <row r="105" spans="1:21" ht="21.75" customHeight="1">
      <c r="A105" s="396">
        <v>71</v>
      </c>
      <c r="B105" s="397"/>
      <c r="C105" s="91">
        <f>IF('②選手情報入力'!C108="","",'②選手情報入力'!B108&amp;'②選手情報入力'!C108)</f>
      </c>
      <c r="D105" s="401">
        <f>IF('②選手情報入力'!D80="","",'②選手情報入力'!D80)</f>
      </c>
      <c r="E105" s="401"/>
      <c r="F105" s="401"/>
      <c r="G105" s="401"/>
      <c r="H105" s="402"/>
      <c r="I105" s="402"/>
      <c r="J105" s="402"/>
      <c r="K105" s="402"/>
      <c r="L105" s="402"/>
      <c r="M105" s="402"/>
      <c r="N105" s="91">
        <f>IF('②選手情報入力'!H80="","",'②選手情報入力'!H80)</f>
      </c>
      <c r="O105" s="91">
        <f>IF('②選手情報入力'!G80="","",'②選手情報入力'!G80)</f>
      </c>
      <c r="P105" s="92">
        <f>IF('②選手情報入力'!I80="","",VLOOKUP('②選手情報入力'!I80,'種目情報'!$N$4:$O$51,2,FALSE))</f>
      </c>
      <c r="Q105" s="92">
        <f>IF('②選手情報入力'!K80="","",VLOOKUP('②選手情報入力'!K80,'種目情報'!$N$4:$O$51,2,FALSE))</f>
      </c>
      <c r="R105" s="92">
        <f>IF('②選手情報入力'!M80="","",VLOOKUP('②選手情報入力'!M80,'種目情報'!$N$4:$O$51,2,FALSE))</f>
      </c>
      <c r="S105" s="92">
        <f>IF('②選手情報入力'!O80="","",'②選手情報入力'!O80)</f>
      </c>
      <c r="T105" s="401">
        <f>IF('②選手情報入力'!P80="","",'②選手情報入力'!P80)</f>
      </c>
      <c r="U105" s="403"/>
    </row>
    <row r="106" spans="1:21" ht="21.75" customHeight="1">
      <c r="A106" s="396">
        <v>72</v>
      </c>
      <c r="B106" s="397"/>
      <c r="C106" s="91">
        <f>IF('②選手情報入力'!C109="","",'②選手情報入力'!B109&amp;'②選手情報入力'!C109)</f>
      </c>
      <c r="D106" s="401">
        <f>IF('②選手情報入力'!D81="","",'②選手情報入力'!D81)</f>
      </c>
      <c r="E106" s="401"/>
      <c r="F106" s="401"/>
      <c r="G106" s="401"/>
      <c r="H106" s="402"/>
      <c r="I106" s="402"/>
      <c r="J106" s="402"/>
      <c r="K106" s="402"/>
      <c r="L106" s="402"/>
      <c r="M106" s="402"/>
      <c r="N106" s="91">
        <f>IF('②選手情報入力'!H81="","",'②選手情報入力'!H81)</f>
      </c>
      <c r="O106" s="91">
        <f>IF('②選手情報入力'!G81="","",'②選手情報入力'!G81)</f>
      </c>
      <c r="P106" s="92">
        <f>IF('②選手情報入力'!I81="","",VLOOKUP('②選手情報入力'!I81,'種目情報'!$N$4:$O$51,2,FALSE))</f>
      </c>
      <c r="Q106" s="92">
        <f>IF('②選手情報入力'!K81="","",VLOOKUP('②選手情報入力'!K81,'種目情報'!$N$4:$O$51,2,FALSE))</f>
      </c>
      <c r="R106" s="92">
        <f>IF('②選手情報入力'!M81="","",VLOOKUP('②選手情報入力'!M81,'種目情報'!$N$4:$O$51,2,FALSE))</f>
      </c>
      <c r="S106" s="92">
        <f>IF('②選手情報入力'!O81="","",'②選手情報入力'!O81)</f>
      </c>
      <c r="T106" s="401">
        <f>IF('②選手情報入力'!P81="","",'②選手情報入力'!P81)</f>
      </c>
      <c r="U106" s="403"/>
    </row>
    <row r="107" spans="1:21" ht="21.75" customHeight="1">
      <c r="A107" s="396">
        <v>73</v>
      </c>
      <c r="B107" s="397"/>
      <c r="C107" s="91">
        <f>IF('②選手情報入力'!C110="","",'②選手情報入力'!B110&amp;'②選手情報入力'!C110)</f>
      </c>
      <c r="D107" s="401">
        <f>IF('②選手情報入力'!D82="","",'②選手情報入力'!D82)</f>
      </c>
      <c r="E107" s="401"/>
      <c r="F107" s="401"/>
      <c r="G107" s="401"/>
      <c r="H107" s="402"/>
      <c r="I107" s="402"/>
      <c r="J107" s="402"/>
      <c r="K107" s="402"/>
      <c r="L107" s="402"/>
      <c r="M107" s="402"/>
      <c r="N107" s="91">
        <f>IF('②選手情報入力'!H82="","",'②選手情報入力'!H82)</f>
      </c>
      <c r="O107" s="91">
        <f>IF('②選手情報入力'!G82="","",'②選手情報入力'!G82)</f>
      </c>
      <c r="P107" s="92">
        <f>IF('②選手情報入力'!I82="","",VLOOKUP('②選手情報入力'!I82,'種目情報'!$N$4:$O$51,2,FALSE))</f>
      </c>
      <c r="Q107" s="92">
        <f>IF('②選手情報入力'!K82="","",VLOOKUP('②選手情報入力'!K82,'種目情報'!$N$4:$O$51,2,FALSE))</f>
      </c>
      <c r="R107" s="92">
        <f>IF('②選手情報入力'!M82="","",VLOOKUP('②選手情報入力'!M82,'種目情報'!$N$4:$O$51,2,FALSE))</f>
      </c>
      <c r="S107" s="92">
        <f>IF('②選手情報入力'!O82="","",'②選手情報入力'!O82)</f>
      </c>
      <c r="T107" s="401">
        <f>IF('②選手情報入力'!P82="","",'②選手情報入力'!P82)</f>
      </c>
      <c r="U107" s="403"/>
    </row>
    <row r="108" spans="1:21" ht="21.75" customHeight="1">
      <c r="A108" s="396">
        <v>74</v>
      </c>
      <c r="B108" s="397"/>
      <c r="C108" s="91">
        <f>IF('②選手情報入力'!C111="","",'②選手情報入力'!B111&amp;'②選手情報入力'!C111)</f>
      </c>
      <c r="D108" s="401">
        <f>IF('②選手情報入力'!D83="","",'②選手情報入力'!D83)</f>
      </c>
      <c r="E108" s="401"/>
      <c r="F108" s="401"/>
      <c r="G108" s="401"/>
      <c r="H108" s="402"/>
      <c r="I108" s="402"/>
      <c r="J108" s="402"/>
      <c r="K108" s="402"/>
      <c r="L108" s="402"/>
      <c r="M108" s="402"/>
      <c r="N108" s="91">
        <f>IF('②選手情報入力'!H83="","",'②選手情報入力'!H83)</f>
      </c>
      <c r="O108" s="91">
        <f>IF('②選手情報入力'!G83="","",'②選手情報入力'!G83)</f>
      </c>
      <c r="P108" s="92">
        <f>IF('②選手情報入力'!I83="","",VLOOKUP('②選手情報入力'!I83,'種目情報'!$N$4:$O$51,2,FALSE))</f>
      </c>
      <c r="Q108" s="92">
        <f>IF('②選手情報入力'!K83="","",VLOOKUP('②選手情報入力'!K83,'種目情報'!$N$4:$O$51,2,FALSE))</f>
      </c>
      <c r="R108" s="92">
        <f>IF('②選手情報入力'!M83="","",VLOOKUP('②選手情報入力'!M83,'種目情報'!$N$4:$O$51,2,FALSE))</f>
      </c>
      <c r="S108" s="92">
        <f>IF('②選手情報入力'!O83="","",'②選手情報入力'!O83)</f>
      </c>
      <c r="T108" s="401">
        <f>IF('②選手情報入力'!P83="","",'②選手情報入力'!P83)</f>
      </c>
      <c r="U108" s="403"/>
    </row>
    <row r="109" spans="1:21" ht="21.75" customHeight="1" thickBot="1">
      <c r="A109" s="414">
        <v>75</v>
      </c>
      <c r="B109" s="415"/>
      <c r="C109" s="93">
        <f>IF('②選手情報入力'!C112="","",'②選手情報入力'!B112&amp;'②選手情報入力'!C112)</f>
      </c>
      <c r="D109" s="404">
        <f>IF('②選手情報入力'!D84="","",'②選手情報入力'!D84)</f>
      </c>
      <c r="E109" s="404"/>
      <c r="F109" s="404"/>
      <c r="G109" s="404"/>
      <c r="H109" s="416"/>
      <c r="I109" s="416"/>
      <c r="J109" s="416"/>
      <c r="K109" s="416"/>
      <c r="L109" s="416"/>
      <c r="M109" s="416"/>
      <c r="N109" s="93">
        <f>IF('②選手情報入力'!H84="","",'②選手情報入力'!H84)</f>
      </c>
      <c r="O109" s="93">
        <f>IF('②選手情報入力'!G84="","",'②選手情報入力'!G84)</f>
      </c>
      <c r="P109" s="94">
        <f>IF('②選手情報入力'!I84="","",VLOOKUP('②選手情報入力'!I84,'種目情報'!$N$4:$O$51,2,FALSE))</f>
      </c>
      <c r="Q109" s="94">
        <f>IF('②選手情報入力'!K84="","",VLOOKUP('②選手情報入力'!K84,'種目情報'!$N$4:$O$51,2,FALSE))</f>
      </c>
      <c r="R109" s="94">
        <f>IF('②選手情報入力'!M84="","",VLOOKUP('②選手情報入力'!M84,'種目情報'!$N$4:$O$51,2,FALSE))</f>
      </c>
      <c r="S109" s="94">
        <f>IF('②選手情報入力'!O84="","",'②選手情報入力'!O84)</f>
      </c>
      <c r="T109" s="404">
        <f>IF('②選手情報入力'!P84="","",'②選手情報入力'!P84)</f>
      </c>
      <c r="U109" s="405"/>
    </row>
    <row r="110" spans="1:21" ht="21.75" customHeight="1">
      <c r="A110" s="412">
        <v>76</v>
      </c>
      <c r="B110" s="413"/>
      <c r="C110" s="84">
        <f>IF('②選手情報入力'!C113="","",'②選手情報入力'!B113&amp;'②選手情報入力'!C113)</f>
      </c>
      <c r="D110" s="398">
        <f>IF('②選手情報入力'!D85="","",'②選手情報入力'!D85)</f>
      </c>
      <c r="E110" s="398"/>
      <c r="F110" s="398"/>
      <c r="G110" s="398"/>
      <c r="H110" s="399"/>
      <c r="I110" s="399"/>
      <c r="J110" s="399"/>
      <c r="K110" s="399"/>
      <c r="L110" s="399"/>
      <c r="M110" s="399"/>
      <c r="N110" s="84">
        <f>IF('②選手情報入力'!H85="","",'②選手情報入力'!H85)</f>
      </c>
      <c r="O110" s="84">
        <f>IF('②選手情報入力'!G85="","",'②選手情報入力'!G85)</f>
      </c>
      <c r="P110" s="85">
        <f>IF('②選手情報入力'!I85="","",VLOOKUP('②選手情報入力'!I85,'種目情報'!$N$4:$O$51,2,FALSE))</f>
      </c>
      <c r="Q110" s="85">
        <f>IF('②選手情報入力'!K85="","",VLOOKUP('②選手情報入力'!K85,'種目情報'!$N$4:$O$51,2,FALSE))</f>
      </c>
      <c r="R110" s="85">
        <f>IF('②選手情報入力'!M85="","",VLOOKUP('②選手情報入力'!M85,'種目情報'!$N$4:$O$51,2,FALSE))</f>
      </c>
      <c r="S110" s="85">
        <f>IF('②選手情報入力'!O85="","",'②選手情報入力'!O85)</f>
      </c>
      <c r="T110" s="398">
        <f>IF('②選手情報入力'!P85="","",'②選手情報入力'!P85)</f>
      </c>
      <c r="U110" s="400"/>
    </row>
    <row r="111" spans="1:21" ht="21.75" customHeight="1">
      <c r="A111" s="396">
        <v>77</v>
      </c>
      <c r="B111" s="397"/>
      <c r="C111" s="91">
        <f>IF('②選手情報入力'!C114="","",'②選手情報入力'!B114&amp;'②選手情報入力'!C114)</f>
      </c>
      <c r="D111" s="401">
        <f>IF('②選手情報入力'!D86="","",'②選手情報入力'!D86)</f>
      </c>
      <c r="E111" s="401"/>
      <c r="F111" s="401"/>
      <c r="G111" s="401"/>
      <c r="H111" s="402"/>
      <c r="I111" s="402"/>
      <c r="J111" s="402"/>
      <c r="K111" s="402"/>
      <c r="L111" s="402"/>
      <c r="M111" s="402"/>
      <c r="N111" s="91">
        <f>IF('②選手情報入力'!H86="","",'②選手情報入力'!H86)</f>
      </c>
      <c r="O111" s="91">
        <f>IF('②選手情報入力'!G86="","",'②選手情報入力'!G86)</f>
      </c>
      <c r="P111" s="92">
        <f>IF('②選手情報入力'!I86="","",VLOOKUP('②選手情報入力'!I86,'種目情報'!$N$4:$O$51,2,FALSE))</f>
      </c>
      <c r="Q111" s="92">
        <f>IF('②選手情報入力'!K86="","",VLOOKUP('②選手情報入力'!K86,'種目情報'!$N$4:$O$51,2,FALSE))</f>
      </c>
      <c r="R111" s="92">
        <f>IF('②選手情報入力'!M86="","",VLOOKUP('②選手情報入力'!M86,'種目情報'!$N$4:$O$51,2,FALSE))</f>
      </c>
      <c r="S111" s="92">
        <f>IF('②選手情報入力'!O86="","",'②選手情報入力'!O86)</f>
      </c>
      <c r="T111" s="401">
        <f>IF('②選手情報入力'!P86="","",'②選手情報入力'!P86)</f>
      </c>
      <c r="U111" s="403"/>
    </row>
    <row r="112" spans="1:21" ht="21.75" customHeight="1">
      <c r="A112" s="396">
        <v>78</v>
      </c>
      <c r="B112" s="397"/>
      <c r="C112" s="91">
        <f>IF('②選手情報入力'!C115="","",'②選手情報入力'!B115&amp;'②選手情報入力'!C115)</f>
      </c>
      <c r="D112" s="401">
        <f>IF('②選手情報入力'!D87="","",'②選手情報入力'!D87)</f>
      </c>
      <c r="E112" s="401"/>
      <c r="F112" s="401"/>
      <c r="G112" s="401"/>
      <c r="H112" s="402"/>
      <c r="I112" s="402"/>
      <c r="J112" s="402"/>
      <c r="K112" s="402"/>
      <c r="L112" s="402"/>
      <c r="M112" s="402"/>
      <c r="N112" s="91">
        <f>IF('②選手情報入力'!H87="","",'②選手情報入力'!H87)</f>
      </c>
      <c r="O112" s="91">
        <f>IF('②選手情報入力'!G87="","",'②選手情報入力'!G87)</f>
      </c>
      <c r="P112" s="92">
        <f>IF('②選手情報入力'!I87="","",VLOOKUP('②選手情報入力'!I87,'種目情報'!$N$4:$O$51,2,FALSE))</f>
      </c>
      <c r="Q112" s="92">
        <f>IF('②選手情報入力'!K87="","",VLOOKUP('②選手情報入力'!K87,'種目情報'!$N$4:$O$51,2,FALSE))</f>
      </c>
      <c r="R112" s="92">
        <f>IF('②選手情報入力'!M87="","",VLOOKUP('②選手情報入力'!M87,'種目情報'!$N$4:$O$51,2,FALSE))</f>
      </c>
      <c r="S112" s="92">
        <f>IF('②選手情報入力'!O87="","",'②選手情報入力'!O87)</f>
      </c>
      <c r="T112" s="401">
        <f>IF('②選手情報入力'!P87="","",'②選手情報入力'!P87)</f>
      </c>
      <c r="U112" s="403"/>
    </row>
    <row r="113" spans="1:21" ht="21.75" customHeight="1">
      <c r="A113" s="396">
        <v>79</v>
      </c>
      <c r="B113" s="397"/>
      <c r="C113" s="91">
        <f>IF('②選手情報入力'!C116="","",'②選手情報入力'!B116&amp;'②選手情報入力'!C116)</f>
      </c>
      <c r="D113" s="401">
        <f>IF('②選手情報入力'!D88="","",'②選手情報入力'!D88)</f>
      </c>
      <c r="E113" s="401"/>
      <c r="F113" s="401"/>
      <c r="G113" s="401"/>
      <c r="H113" s="402"/>
      <c r="I113" s="402"/>
      <c r="J113" s="402"/>
      <c r="K113" s="402"/>
      <c r="L113" s="402"/>
      <c r="M113" s="402"/>
      <c r="N113" s="91">
        <f>IF('②選手情報入力'!H88="","",'②選手情報入力'!H88)</f>
      </c>
      <c r="O113" s="91">
        <f>IF('②選手情報入力'!G88="","",'②選手情報入力'!G88)</f>
      </c>
      <c r="P113" s="92">
        <f>IF('②選手情報入力'!I88="","",VLOOKUP('②選手情報入力'!I88,'種目情報'!$N$4:$O$51,2,FALSE))</f>
      </c>
      <c r="Q113" s="92">
        <f>IF('②選手情報入力'!K88="","",VLOOKUP('②選手情報入力'!K88,'種目情報'!$N$4:$O$51,2,FALSE))</f>
      </c>
      <c r="R113" s="92">
        <f>IF('②選手情報入力'!M88="","",VLOOKUP('②選手情報入力'!M88,'種目情報'!$N$4:$O$51,2,FALSE))</f>
      </c>
      <c r="S113" s="92">
        <f>IF('②選手情報入力'!O88="","",'②選手情報入力'!O88)</f>
      </c>
      <c r="T113" s="401">
        <f>IF('②選手情報入力'!P88="","",'②選手情報入力'!P88)</f>
      </c>
      <c r="U113" s="403"/>
    </row>
    <row r="114" spans="1:21" ht="21.75" customHeight="1">
      <c r="A114" s="396">
        <v>80</v>
      </c>
      <c r="B114" s="397"/>
      <c r="C114" s="91">
        <f>IF('②選手情報入力'!C117="","",'②選手情報入力'!B117&amp;'②選手情報入力'!C117)</f>
      </c>
      <c r="D114" s="401">
        <f>IF('②選手情報入力'!D89="","",'②選手情報入力'!D89)</f>
      </c>
      <c r="E114" s="401"/>
      <c r="F114" s="401"/>
      <c r="G114" s="401"/>
      <c r="H114" s="402"/>
      <c r="I114" s="402"/>
      <c r="J114" s="402"/>
      <c r="K114" s="402"/>
      <c r="L114" s="402"/>
      <c r="M114" s="402"/>
      <c r="N114" s="91">
        <f>IF('②選手情報入力'!H89="","",'②選手情報入力'!H89)</f>
      </c>
      <c r="O114" s="91">
        <f>IF('②選手情報入力'!G89="","",'②選手情報入力'!G89)</f>
      </c>
      <c r="P114" s="92">
        <f>IF('②選手情報入力'!I89="","",VLOOKUP('②選手情報入力'!I89,'種目情報'!$N$4:$O$51,2,FALSE))</f>
      </c>
      <c r="Q114" s="92">
        <f>IF('②選手情報入力'!K89="","",VLOOKUP('②選手情報入力'!K89,'種目情報'!$N$4:$O$51,2,FALSE))</f>
      </c>
      <c r="R114" s="92">
        <f>IF('②選手情報入力'!M89="","",VLOOKUP('②選手情報入力'!M89,'種目情報'!$N$4:$O$51,2,FALSE))</f>
      </c>
      <c r="S114" s="92">
        <f>IF('②選手情報入力'!O89="","",'②選手情報入力'!O89)</f>
      </c>
      <c r="T114" s="401">
        <f>IF('②選手情報入力'!P89="","",'②選手情報入力'!P89)</f>
      </c>
      <c r="U114" s="403"/>
    </row>
    <row r="115" spans="1:21" ht="21.75" customHeight="1">
      <c r="A115" s="396">
        <v>81</v>
      </c>
      <c r="B115" s="397"/>
      <c r="C115" s="91">
        <f>IF('②選手情報入力'!C118="","",'②選手情報入力'!B118&amp;'②選手情報入力'!C118)</f>
      </c>
      <c r="D115" s="401">
        <f>IF('②選手情報入力'!D90="","",'②選手情報入力'!D90)</f>
      </c>
      <c r="E115" s="401"/>
      <c r="F115" s="401"/>
      <c r="G115" s="401"/>
      <c r="H115" s="402"/>
      <c r="I115" s="402"/>
      <c r="J115" s="402"/>
      <c r="K115" s="402"/>
      <c r="L115" s="402"/>
      <c r="M115" s="402"/>
      <c r="N115" s="91">
        <f>IF('②選手情報入力'!H90="","",'②選手情報入力'!H90)</f>
      </c>
      <c r="O115" s="91">
        <f>IF('②選手情報入力'!G90="","",'②選手情報入力'!G90)</f>
      </c>
      <c r="P115" s="92">
        <f>IF('②選手情報入力'!I90="","",VLOOKUP('②選手情報入力'!I90,'種目情報'!$N$4:$O$51,2,FALSE))</f>
      </c>
      <c r="Q115" s="92">
        <f>IF('②選手情報入力'!K90="","",VLOOKUP('②選手情報入力'!K90,'種目情報'!$N$4:$O$51,2,FALSE))</f>
      </c>
      <c r="R115" s="92">
        <f>IF('②選手情報入力'!M90="","",VLOOKUP('②選手情報入力'!M90,'種目情報'!$N$4:$O$51,2,FALSE))</f>
      </c>
      <c r="S115" s="92">
        <f>IF('②選手情報入力'!O90="","",'②選手情報入力'!O90)</f>
      </c>
      <c r="T115" s="401">
        <f>IF('②選手情報入力'!P90="","",'②選手情報入力'!P90)</f>
      </c>
      <c r="U115" s="403"/>
    </row>
    <row r="116" spans="1:21" ht="21.75" customHeight="1">
      <c r="A116" s="396">
        <v>82</v>
      </c>
      <c r="B116" s="397"/>
      <c r="C116" s="91">
        <f>IF('②選手情報入力'!C119="","",'②選手情報入力'!B119&amp;'②選手情報入力'!C119)</f>
      </c>
      <c r="D116" s="401">
        <f>IF('②選手情報入力'!D91="","",'②選手情報入力'!D91)</f>
      </c>
      <c r="E116" s="401"/>
      <c r="F116" s="401"/>
      <c r="G116" s="401"/>
      <c r="H116" s="402"/>
      <c r="I116" s="402"/>
      <c r="J116" s="402"/>
      <c r="K116" s="402"/>
      <c r="L116" s="402"/>
      <c r="M116" s="402"/>
      <c r="N116" s="91">
        <f>IF('②選手情報入力'!H91="","",'②選手情報入力'!H91)</f>
      </c>
      <c r="O116" s="91">
        <f>IF('②選手情報入力'!G91="","",'②選手情報入力'!G91)</f>
      </c>
      <c r="P116" s="92">
        <f>IF('②選手情報入力'!I91="","",VLOOKUP('②選手情報入力'!I91,'種目情報'!$N$4:$O$51,2,FALSE))</f>
      </c>
      <c r="Q116" s="92">
        <f>IF('②選手情報入力'!K91="","",VLOOKUP('②選手情報入力'!K91,'種目情報'!$N$4:$O$51,2,FALSE))</f>
      </c>
      <c r="R116" s="92">
        <f>IF('②選手情報入力'!M91="","",VLOOKUP('②選手情報入力'!M91,'種目情報'!$N$4:$O$51,2,FALSE))</f>
      </c>
      <c r="S116" s="92">
        <f>IF('②選手情報入力'!O91="","",'②選手情報入力'!O91)</f>
      </c>
      <c r="T116" s="401">
        <f>IF('②選手情報入力'!P91="","",'②選手情報入力'!P91)</f>
      </c>
      <c r="U116" s="403"/>
    </row>
    <row r="117" spans="1:21" ht="21.75" customHeight="1">
      <c r="A117" s="396">
        <v>83</v>
      </c>
      <c r="B117" s="397"/>
      <c r="C117" s="91">
        <f>IF('②選手情報入力'!C120="","",'②選手情報入力'!B120&amp;'②選手情報入力'!C120)</f>
      </c>
      <c r="D117" s="401">
        <f>IF('②選手情報入力'!D92="","",'②選手情報入力'!D92)</f>
      </c>
      <c r="E117" s="401"/>
      <c r="F117" s="401"/>
      <c r="G117" s="401"/>
      <c r="H117" s="402"/>
      <c r="I117" s="402"/>
      <c r="J117" s="402"/>
      <c r="K117" s="402"/>
      <c r="L117" s="402"/>
      <c r="M117" s="402"/>
      <c r="N117" s="91">
        <f>IF('②選手情報入力'!H92="","",'②選手情報入力'!H92)</f>
      </c>
      <c r="O117" s="91">
        <f>IF('②選手情報入力'!G92="","",'②選手情報入力'!G92)</f>
      </c>
      <c r="P117" s="92">
        <f>IF('②選手情報入力'!I92="","",VLOOKUP('②選手情報入力'!I92,'種目情報'!$N$4:$O$51,2,FALSE))</f>
      </c>
      <c r="Q117" s="92">
        <f>IF('②選手情報入力'!K92="","",VLOOKUP('②選手情報入力'!K92,'種目情報'!$N$4:$O$51,2,FALSE))</f>
      </c>
      <c r="R117" s="92">
        <f>IF('②選手情報入力'!M92="","",VLOOKUP('②選手情報入力'!M92,'種目情報'!$N$4:$O$51,2,FALSE))</f>
      </c>
      <c r="S117" s="92">
        <f>IF('②選手情報入力'!O92="","",'②選手情報入力'!O92)</f>
      </c>
      <c r="T117" s="401">
        <f>IF('②選手情報入力'!P92="","",'②選手情報入力'!P92)</f>
      </c>
      <c r="U117" s="403"/>
    </row>
    <row r="118" spans="1:21" ht="21.75" customHeight="1">
      <c r="A118" s="396">
        <v>84</v>
      </c>
      <c r="B118" s="397"/>
      <c r="C118" s="91">
        <f>IF('②選手情報入力'!C121="","",'②選手情報入力'!B121&amp;'②選手情報入力'!C121)</f>
      </c>
      <c r="D118" s="401">
        <f>IF('②選手情報入力'!D93="","",'②選手情報入力'!D93)</f>
      </c>
      <c r="E118" s="401"/>
      <c r="F118" s="401"/>
      <c r="G118" s="401"/>
      <c r="H118" s="402"/>
      <c r="I118" s="402"/>
      <c r="J118" s="402"/>
      <c r="K118" s="402"/>
      <c r="L118" s="402"/>
      <c r="M118" s="402"/>
      <c r="N118" s="91">
        <f>IF('②選手情報入力'!H93="","",'②選手情報入力'!H93)</f>
      </c>
      <c r="O118" s="91">
        <f>IF('②選手情報入力'!G93="","",'②選手情報入力'!G93)</f>
      </c>
      <c r="P118" s="92">
        <f>IF('②選手情報入力'!I93="","",VLOOKUP('②選手情報入力'!I93,'種目情報'!$N$4:$O$51,2,FALSE))</f>
      </c>
      <c r="Q118" s="92">
        <f>IF('②選手情報入力'!K93="","",VLOOKUP('②選手情報入力'!K93,'種目情報'!$N$4:$O$51,2,FALSE))</f>
      </c>
      <c r="R118" s="92">
        <f>IF('②選手情報入力'!M93="","",VLOOKUP('②選手情報入力'!M93,'種目情報'!$N$4:$O$51,2,FALSE))</f>
      </c>
      <c r="S118" s="92">
        <f>IF('②選手情報入力'!O93="","",'②選手情報入力'!O93)</f>
      </c>
      <c r="T118" s="401">
        <f>IF('②選手情報入力'!P93="","",'②選手情報入力'!P93)</f>
      </c>
      <c r="U118" s="403"/>
    </row>
    <row r="119" spans="1:21" ht="21.75" customHeight="1">
      <c r="A119" s="396">
        <v>85</v>
      </c>
      <c r="B119" s="397"/>
      <c r="C119" s="91">
        <f>IF('②選手情報入力'!C122="","",'②選手情報入力'!B122&amp;'②選手情報入力'!C122)</f>
      </c>
      <c r="D119" s="401">
        <f>IF('②選手情報入力'!D94="","",'②選手情報入力'!D94)</f>
      </c>
      <c r="E119" s="401"/>
      <c r="F119" s="401"/>
      <c r="G119" s="401"/>
      <c r="H119" s="402"/>
      <c r="I119" s="402"/>
      <c r="J119" s="402"/>
      <c r="K119" s="402"/>
      <c r="L119" s="402"/>
      <c r="M119" s="402"/>
      <c r="N119" s="91">
        <f>IF('②選手情報入力'!H94="","",'②選手情報入力'!H94)</f>
      </c>
      <c r="O119" s="91">
        <f>IF('②選手情報入力'!G94="","",'②選手情報入力'!G94)</f>
      </c>
      <c r="P119" s="92">
        <f>IF('②選手情報入力'!I94="","",VLOOKUP('②選手情報入力'!I94,'種目情報'!$N$4:$O$51,2,FALSE))</f>
      </c>
      <c r="Q119" s="92">
        <f>IF('②選手情報入力'!K94="","",VLOOKUP('②選手情報入力'!K94,'種目情報'!$N$4:$O$51,2,FALSE))</f>
      </c>
      <c r="R119" s="92">
        <f>IF('②選手情報入力'!M94="","",VLOOKUP('②選手情報入力'!M94,'種目情報'!$N$4:$O$51,2,FALSE))</f>
      </c>
      <c r="S119" s="92">
        <f>IF('②選手情報入力'!O94="","",'②選手情報入力'!O94)</f>
      </c>
      <c r="T119" s="401">
        <f>IF('②選手情報入力'!P94="","",'②選手情報入力'!P94)</f>
      </c>
      <c r="U119" s="403"/>
    </row>
    <row r="120" spans="1:21" ht="21.75" customHeight="1">
      <c r="A120" s="396">
        <v>86</v>
      </c>
      <c r="B120" s="397"/>
      <c r="C120" s="91">
        <f>IF('②選手情報入力'!C123="","",'②選手情報入力'!B123&amp;'②選手情報入力'!C123)</f>
      </c>
      <c r="D120" s="401">
        <f>IF('②選手情報入力'!D95="","",'②選手情報入力'!D95)</f>
      </c>
      <c r="E120" s="401"/>
      <c r="F120" s="401"/>
      <c r="G120" s="401"/>
      <c r="H120" s="402"/>
      <c r="I120" s="402"/>
      <c r="J120" s="402"/>
      <c r="K120" s="402"/>
      <c r="L120" s="402"/>
      <c r="M120" s="402"/>
      <c r="N120" s="91">
        <f>IF('②選手情報入力'!H95="","",'②選手情報入力'!H95)</f>
      </c>
      <c r="O120" s="91">
        <f>IF('②選手情報入力'!G95="","",'②選手情報入力'!G95)</f>
      </c>
      <c r="P120" s="92">
        <f>IF('②選手情報入力'!I95="","",VLOOKUP('②選手情報入力'!I95,'種目情報'!$N$4:$O$51,2,FALSE))</f>
      </c>
      <c r="Q120" s="92">
        <f>IF('②選手情報入力'!K95="","",VLOOKUP('②選手情報入力'!K95,'種目情報'!$N$4:$O$51,2,FALSE))</f>
      </c>
      <c r="R120" s="92">
        <f>IF('②選手情報入力'!M95="","",VLOOKUP('②選手情報入力'!M95,'種目情報'!$N$4:$O$51,2,FALSE))</f>
      </c>
      <c r="S120" s="92">
        <f>IF('②選手情報入力'!O95="","",'②選手情報入力'!O95)</f>
      </c>
      <c r="T120" s="401">
        <f>IF('②選手情報入力'!P95="","",'②選手情報入力'!P95)</f>
      </c>
      <c r="U120" s="403"/>
    </row>
    <row r="121" spans="1:21" ht="21.75" customHeight="1">
      <c r="A121" s="396">
        <v>87</v>
      </c>
      <c r="B121" s="397"/>
      <c r="C121" s="91">
        <f>IF('②選手情報入力'!C124="","",'②選手情報入力'!B124&amp;'②選手情報入力'!C124)</f>
      </c>
      <c r="D121" s="401">
        <f>IF('②選手情報入力'!D96="","",'②選手情報入力'!D96)</f>
      </c>
      <c r="E121" s="401"/>
      <c r="F121" s="401"/>
      <c r="G121" s="401"/>
      <c r="H121" s="402"/>
      <c r="I121" s="402"/>
      <c r="J121" s="402"/>
      <c r="K121" s="402"/>
      <c r="L121" s="402"/>
      <c r="M121" s="402"/>
      <c r="N121" s="91">
        <f>IF('②選手情報入力'!H96="","",'②選手情報入力'!H96)</f>
      </c>
      <c r="O121" s="91">
        <f>IF('②選手情報入力'!G96="","",'②選手情報入力'!G96)</f>
      </c>
      <c r="P121" s="92">
        <f>IF('②選手情報入力'!I96="","",VLOOKUP('②選手情報入力'!I96,'種目情報'!$N$4:$O$51,2,FALSE))</f>
      </c>
      <c r="Q121" s="92">
        <f>IF('②選手情報入力'!K96="","",VLOOKUP('②選手情報入力'!K96,'種目情報'!$N$4:$O$51,2,FALSE))</f>
      </c>
      <c r="R121" s="92">
        <f>IF('②選手情報入力'!M96="","",VLOOKUP('②選手情報入力'!M96,'種目情報'!$N$4:$O$51,2,FALSE))</f>
      </c>
      <c r="S121" s="92">
        <f>IF('②選手情報入力'!O96="","",'②選手情報入力'!O96)</f>
      </c>
      <c r="T121" s="401">
        <f>IF('②選手情報入力'!P96="","",'②選手情報入力'!P96)</f>
      </c>
      <c r="U121" s="403"/>
    </row>
    <row r="122" spans="1:21" ht="21.75" customHeight="1">
      <c r="A122" s="396">
        <v>88</v>
      </c>
      <c r="B122" s="397"/>
      <c r="C122" s="91">
        <f>IF('②選手情報入力'!C125="","",'②選手情報入力'!B125&amp;'②選手情報入力'!C125)</f>
      </c>
      <c r="D122" s="401">
        <f>IF('②選手情報入力'!D97="","",'②選手情報入力'!D97)</f>
      </c>
      <c r="E122" s="401"/>
      <c r="F122" s="401"/>
      <c r="G122" s="401"/>
      <c r="H122" s="402"/>
      <c r="I122" s="402"/>
      <c r="J122" s="402"/>
      <c r="K122" s="402"/>
      <c r="L122" s="402"/>
      <c r="M122" s="402"/>
      <c r="N122" s="91">
        <f>IF('②選手情報入力'!H97="","",'②選手情報入力'!H97)</f>
      </c>
      <c r="O122" s="91">
        <f>IF('②選手情報入力'!G97="","",'②選手情報入力'!G97)</f>
      </c>
      <c r="P122" s="92">
        <f>IF('②選手情報入力'!I97="","",VLOOKUP('②選手情報入力'!I97,'種目情報'!$N$4:$O$51,2,FALSE))</f>
      </c>
      <c r="Q122" s="92">
        <f>IF('②選手情報入力'!K97="","",VLOOKUP('②選手情報入力'!K97,'種目情報'!$N$4:$O$51,2,FALSE))</f>
      </c>
      <c r="R122" s="92">
        <f>IF('②選手情報入力'!M97="","",VLOOKUP('②選手情報入力'!M97,'種目情報'!$N$4:$O$51,2,FALSE))</f>
      </c>
      <c r="S122" s="92">
        <f>IF('②選手情報入力'!O97="","",'②選手情報入力'!O97)</f>
      </c>
      <c r="T122" s="401">
        <f>IF('②選手情報入力'!P97="","",'②選手情報入力'!P97)</f>
      </c>
      <c r="U122" s="403"/>
    </row>
    <row r="123" spans="1:21" ht="21.75" customHeight="1">
      <c r="A123" s="396">
        <v>89</v>
      </c>
      <c r="B123" s="397"/>
      <c r="C123" s="91">
        <f>IF('②選手情報入力'!C126="","",'②選手情報入力'!B126&amp;'②選手情報入力'!C126)</f>
      </c>
      <c r="D123" s="401">
        <f>IF('②選手情報入力'!D98="","",'②選手情報入力'!D98)</f>
      </c>
      <c r="E123" s="401"/>
      <c r="F123" s="401"/>
      <c r="G123" s="401"/>
      <c r="H123" s="402"/>
      <c r="I123" s="402"/>
      <c r="J123" s="402"/>
      <c r="K123" s="402"/>
      <c r="L123" s="402"/>
      <c r="M123" s="402"/>
      <c r="N123" s="91">
        <f>IF('②選手情報入力'!H98="","",'②選手情報入力'!H98)</f>
      </c>
      <c r="O123" s="91">
        <f>IF('②選手情報入力'!G98="","",'②選手情報入力'!G98)</f>
      </c>
      <c r="P123" s="92">
        <f>IF('②選手情報入力'!I98="","",VLOOKUP('②選手情報入力'!I98,'種目情報'!$N$4:$O$51,2,FALSE))</f>
      </c>
      <c r="Q123" s="92">
        <f>IF('②選手情報入力'!K98="","",VLOOKUP('②選手情報入力'!K98,'種目情報'!$N$4:$O$51,2,FALSE))</f>
      </c>
      <c r="R123" s="92">
        <f>IF('②選手情報入力'!M98="","",VLOOKUP('②選手情報入力'!M98,'種目情報'!$N$4:$O$51,2,FALSE))</f>
      </c>
      <c r="S123" s="92">
        <f>IF('②選手情報入力'!O98="","",'②選手情報入力'!O98)</f>
      </c>
      <c r="T123" s="401">
        <f>IF('②選手情報入力'!P98="","",'②選手情報入力'!P98)</f>
      </c>
      <c r="U123" s="403"/>
    </row>
    <row r="124" spans="1:21" ht="21.75" customHeight="1" thickBot="1">
      <c r="A124" s="414">
        <v>90</v>
      </c>
      <c r="B124" s="415"/>
      <c r="C124" s="93">
        <f>IF('②選手情報入力'!C127="","",'②選手情報入力'!B127&amp;'②選手情報入力'!C127)</f>
      </c>
      <c r="D124" s="404">
        <f>IF('②選手情報入力'!D99="","",'②選手情報入力'!D99)</f>
      </c>
      <c r="E124" s="404"/>
      <c r="F124" s="404"/>
      <c r="G124" s="404"/>
      <c r="H124" s="416"/>
      <c r="I124" s="416"/>
      <c r="J124" s="416"/>
      <c r="K124" s="416"/>
      <c r="L124" s="416"/>
      <c r="M124" s="416"/>
      <c r="N124" s="93">
        <f>IF('②選手情報入力'!H99="","",'②選手情報入力'!H99)</f>
      </c>
      <c r="O124" s="93">
        <f>IF('②選手情報入力'!G99="","",'②選手情報入力'!G99)</f>
      </c>
      <c r="P124" s="94">
        <f>IF('②選手情報入力'!I99="","",VLOOKUP('②選手情報入力'!I99,'種目情報'!$N$4:$O$51,2,FALSE))</f>
      </c>
      <c r="Q124" s="94">
        <f>IF('②選手情報入力'!K99="","",VLOOKUP('②選手情報入力'!K99,'種目情報'!$N$4:$O$51,2,FALSE))</f>
      </c>
      <c r="R124" s="94">
        <f>IF('②選手情報入力'!M99="","",VLOOKUP('②選手情報入力'!M99,'種目情報'!$N$4:$O$51,2,FALSE))</f>
      </c>
      <c r="S124" s="94">
        <f>IF('②選手情報入力'!O99="","",'②選手情報入力'!O99)</f>
      </c>
      <c r="T124" s="404">
        <f>IF('②選手情報入力'!P99="","",'②選手情報入力'!P99)</f>
      </c>
      <c r="U124" s="405"/>
    </row>
  </sheetData>
  <sheetProtection sheet="1" objects="1" scenarios="1" selectLockedCells="1" selectUnlockedCells="1"/>
  <mergeCells count="431">
    <mergeCell ref="P45:P46"/>
    <mergeCell ref="Q45:U46"/>
    <mergeCell ref="P86:P87"/>
    <mergeCell ref="H114:M114"/>
    <mergeCell ref="H107:M107"/>
    <mergeCell ref="T107:U107"/>
    <mergeCell ref="T103:U103"/>
    <mergeCell ref="T104:U104"/>
    <mergeCell ref="H116:M116"/>
    <mergeCell ref="T116:U116"/>
    <mergeCell ref="A113:B113"/>
    <mergeCell ref="D113:G113"/>
    <mergeCell ref="H113:M113"/>
    <mergeCell ref="T114:U114"/>
    <mergeCell ref="D114:G114"/>
    <mergeCell ref="A110:B110"/>
    <mergeCell ref="D110:G110"/>
    <mergeCell ref="T110:U110"/>
    <mergeCell ref="A111:B111"/>
    <mergeCell ref="D111:G111"/>
    <mergeCell ref="H111:M111"/>
    <mergeCell ref="T111:U111"/>
    <mergeCell ref="H110:M110"/>
    <mergeCell ref="A124:B124"/>
    <mergeCell ref="D124:G124"/>
    <mergeCell ref="H124:M124"/>
    <mergeCell ref="T124:U124"/>
    <mergeCell ref="A123:B123"/>
    <mergeCell ref="D123:G123"/>
    <mergeCell ref="H123:M123"/>
    <mergeCell ref="T123:U123"/>
    <mergeCell ref="T120:U120"/>
    <mergeCell ref="A121:B121"/>
    <mergeCell ref="D120:G120"/>
    <mergeCell ref="H120:M120"/>
    <mergeCell ref="H122:M122"/>
    <mergeCell ref="T122:U122"/>
    <mergeCell ref="D122:G122"/>
    <mergeCell ref="A119:B119"/>
    <mergeCell ref="D119:G119"/>
    <mergeCell ref="H119:M119"/>
    <mergeCell ref="T119:U119"/>
    <mergeCell ref="A120:B120"/>
    <mergeCell ref="D121:G121"/>
    <mergeCell ref="H121:M121"/>
    <mergeCell ref="T121:U121"/>
    <mergeCell ref="A122:B122"/>
    <mergeCell ref="T112:U112"/>
    <mergeCell ref="T113:U113"/>
    <mergeCell ref="A114:B114"/>
    <mergeCell ref="A117:B117"/>
    <mergeCell ref="D117:G117"/>
    <mergeCell ref="H117:M117"/>
    <mergeCell ref="T117:U117"/>
    <mergeCell ref="T115:U115"/>
    <mergeCell ref="A116:B116"/>
    <mergeCell ref="D116:G116"/>
    <mergeCell ref="D106:G106"/>
    <mergeCell ref="H106:M106"/>
    <mergeCell ref="T106:U106"/>
    <mergeCell ref="A118:B118"/>
    <mergeCell ref="D118:G118"/>
    <mergeCell ref="H118:M118"/>
    <mergeCell ref="T118:U118"/>
    <mergeCell ref="A112:B112"/>
    <mergeCell ref="D112:G112"/>
    <mergeCell ref="H112:M112"/>
    <mergeCell ref="A102:B102"/>
    <mergeCell ref="D102:G102"/>
    <mergeCell ref="H102:M102"/>
    <mergeCell ref="T102:U102"/>
    <mergeCell ref="D105:G105"/>
    <mergeCell ref="H105:M105"/>
    <mergeCell ref="T105:U105"/>
    <mergeCell ref="A94:B94"/>
    <mergeCell ref="T100:U100"/>
    <mergeCell ref="A101:B101"/>
    <mergeCell ref="D101:G101"/>
    <mergeCell ref="H101:M101"/>
    <mergeCell ref="T101:U101"/>
    <mergeCell ref="H95:M95"/>
    <mergeCell ref="T95:U95"/>
    <mergeCell ref="A96:B96"/>
    <mergeCell ref="D96:G96"/>
    <mergeCell ref="H96:M96"/>
    <mergeCell ref="T96:U96"/>
    <mergeCell ref="D94:G94"/>
    <mergeCell ref="H94:M94"/>
    <mergeCell ref="A97:B97"/>
    <mergeCell ref="D97:G97"/>
    <mergeCell ref="H97:M97"/>
    <mergeCell ref="T97:U97"/>
    <mergeCell ref="P94:R94"/>
    <mergeCell ref="T94:U94"/>
    <mergeCell ref="A95:B95"/>
    <mergeCell ref="D95:G95"/>
    <mergeCell ref="A98:B98"/>
    <mergeCell ref="D98:G98"/>
    <mergeCell ref="H98:M98"/>
    <mergeCell ref="T98:U98"/>
    <mergeCell ref="B85:T85"/>
    <mergeCell ref="A87:C88"/>
    <mergeCell ref="D87:H88"/>
    <mergeCell ref="P88:P89"/>
    <mergeCell ref="Q88:Q89"/>
    <mergeCell ref="R88:S89"/>
    <mergeCell ref="A89:C90"/>
    <mergeCell ref="D89:H90"/>
    <mergeCell ref="T89:T90"/>
    <mergeCell ref="I90:K90"/>
    <mergeCell ref="L90:M90"/>
    <mergeCell ref="A92:C92"/>
    <mergeCell ref="D92:U92"/>
    <mergeCell ref="A93:C93"/>
    <mergeCell ref="D93:L93"/>
    <mergeCell ref="A79:B79"/>
    <mergeCell ref="D79:G79"/>
    <mergeCell ref="H79:M79"/>
    <mergeCell ref="T79:U79"/>
    <mergeCell ref="M93:U93"/>
    <mergeCell ref="A82:B82"/>
    <mergeCell ref="D82:G82"/>
    <mergeCell ref="H82:M82"/>
    <mergeCell ref="T82:U82"/>
    <mergeCell ref="A83:B83"/>
    <mergeCell ref="D83:G83"/>
    <mergeCell ref="H83:M83"/>
    <mergeCell ref="T83:U83"/>
    <mergeCell ref="R84:T84"/>
    <mergeCell ref="D76:G76"/>
    <mergeCell ref="A77:B77"/>
    <mergeCell ref="D77:G77"/>
    <mergeCell ref="H77:M77"/>
    <mergeCell ref="T77:U77"/>
    <mergeCell ref="A78:B78"/>
    <mergeCell ref="D78:G78"/>
    <mergeCell ref="H78:M78"/>
    <mergeCell ref="T78:U78"/>
    <mergeCell ref="T71:U71"/>
    <mergeCell ref="A80:B80"/>
    <mergeCell ref="D80:G80"/>
    <mergeCell ref="H80:M80"/>
    <mergeCell ref="T80:U80"/>
    <mergeCell ref="A81:B81"/>
    <mergeCell ref="D81:G81"/>
    <mergeCell ref="H81:M81"/>
    <mergeCell ref="T81:U81"/>
    <mergeCell ref="H72:M72"/>
    <mergeCell ref="T72:U72"/>
    <mergeCell ref="A73:B73"/>
    <mergeCell ref="D73:G73"/>
    <mergeCell ref="H73:M73"/>
    <mergeCell ref="T73:U73"/>
    <mergeCell ref="A74:B74"/>
    <mergeCell ref="D74:G74"/>
    <mergeCell ref="H74:M74"/>
    <mergeCell ref="T74:U74"/>
    <mergeCell ref="A75:B75"/>
    <mergeCell ref="D75:G75"/>
    <mergeCell ref="H75:M75"/>
    <mergeCell ref="T75:U75"/>
    <mergeCell ref="A76:B76"/>
    <mergeCell ref="T53:U53"/>
    <mergeCell ref="P53:R53"/>
    <mergeCell ref="H76:M76"/>
    <mergeCell ref="T76:U76"/>
    <mergeCell ref="T64:U64"/>
    <mergeCell ref="A65:B65"/>
    <mergeCell ref="D65:G65"/>
    <mergeCell ref="H65:M65"/>
    <mergeCell ref="T65:U65"/>
    <mergeCell ref="A66:B66"/>
    <mergeCell ref="D66:G66"/>
    <mergeCell ref="H66:M66"/>
    <mergeCell ref="T66:U66"/>
    <mergeCell ref="A67:B67"/>
    <mergeCell ref="D67:G67"/>
    <mergeCell ref="H67:M67"/>
    <mergeCell ref="T67:U67"/>
    <mergeCell ref="A68:B68"/>
    <mergeCell ref="D68:G68"/>
    <mergeCell ref="H68:M68"/>
    <mergeCell ref="T68:U68"/>
    <mergeCell ref="A64:B64"/>
    <mergeCell ref="D64:G64"/>
    <mergeCell ref="H64:M64"/>
    <mergeCell ref="A41:B41"/>
    <mergeCell ref="D41:G41"/>
    <mergeCell ref="H41:M41"/>
    <mergeCell ref="A42:B42"/>
    <mergeCell ref="D42:G42"/>
    <mergeCell ref="H42:M42"/>
    <mergeCell ref="D63:G63"/>
    <mergeCell ref="T41:U41"/>
    <mergeCell ref="D46:H47"/>
    <mergeCell ref="D48:H49"/>
    <mergeCell ref="T48:T49"/>
    <mergeCell ref="D51:U51"/>
    <mergeCell ref="M52:U52"/>
    <mergeCell ref="R47:S48"/>
    <mergeCell ref="S43:U43"/>
    <mergeCell ref="B44:T44"/>
    <mergeCell ref="P47:P48"/>
    <mergeCell ref="H40:M40"/>
    <mergeCell ref="T40:U40"/>
    <mergeCell ref="H35:M35"/>
    <mergeCell ref="T35:U35"/>
    <mergeCell ref="A36:B36"/>
    <mergeCell ref="D36:G36"/>
    <mergeCell ref="H36:M36"/>
    <mergeCell ref="A38:B38"/>
    <mergeCell ref="D38:G38"/>
    <mergeCell ref="H38:M38"/>
    <mergeCell ref="S2:U2"/>
    <mergeCell ref="D31:G31"/>
    <mergeCell ref="H31:M31"/>
    <mergeCell ref="T31:U31"/>
    <mergeCell ref="A32:B32"/>
    <mergeCell ref="T39:U39"/>
    <mergeCell ref="A39:B39"/>
    <mergeCell ref="D39:G39"/>
    <mergeCell ref="H39:M39"/>
    <mergeCell ref="P4:P5"/>
    <mergeCell ref="A33:B33"/>
    <mergeCell ref="D33:G33"/>
    <mergeCell ref="H33:M33"/>
    <mergeCell ref="T33:U33"/>
    <mergeCell ref="T36:U36"/>
    <mergeCell ref="A37:B37"/>
    <mergeCell ref="D37:G37"/>
    <mergeCell ref="H37:M37"/>
    <mergeCell ref="T37:U37"/>
    <mergeCell ref="D10:U10"/>
    <mergeCell ref="M11:U11"/>
    <mergeCell ref="T12:U12"/>
    <mergeCell ref="T13:U13"/>
    <mergeCell ref="T14:U14"/>
    <mergeCell ref="D32:G32"/>
    <mergeCell ref="H32:M32"/>
    <mergeCell ref="T32:U32"/>
    <mergeCell ref="A14:B14"/>
    <mergeCell ref="A18:B18"/>
    <mergeCell ref="D18:G18"/>
    <mergeCell ref="H18:M18"/>
    <mergeCell ref="T23:U23"/>
    <mergeCell ref="T24:U24"/>
    <mergeCell ref="D19:G19"/>
    <mergeCell ref="A20:B20"/>
    <mergeCell ref="D20:G20"/>
    <mergeCell ref="A21:B21"/>
    <mergeCell ref="T25:U25"/>
    <mergeCell ref="T26:U26"/>
    <mergeCell ref="T27:U27"/>
    <mergeCell ref="A15:B15"/>
    <mergeCell ref="D15:G15"/>
    <mergeCell ref="A16:B16"/>
    <mergeCell ref="D16:G16"/>
    <mergeCell ref="A17:B17"/>
    <mergeCell ref="D17:G17"/>
    <mergeCell ref="A19:B19"/>
    <mergeCell ref="A23:B23"/>
    <mergeCell ref="T21:U21"/>
    <mergeCell ref="T22:U22"/>
    <mergeCell ref="H22:M22"/>
    <mergeCell ref="D23:G23"/>
    <mergeCell ref="H23:M23"/>
    <mergeCell ref="H19:M19"/>
    <mergeCell ref="H21:M21"/>
    <mergeCell ref="H20:M20"/>
    <mergeCell ref="D21:G21"/>
    <mergeCell ref="A22:B22"/>
    <mergeCell ref="D22:G22"/>
    <mergeCell ref="B3:T3"/>
    <mergeCell ref="A5:C6"/>
    <mergeCell ref="P6:P7"/>
    <mergeCell ref="Q6:Q7"/>
    <mergeCell ref="R6:S7"/>
    <mergeCell ref="A7:C8"/>
    <mergeCell ref="D5:H6"/>
    <mergeCell ref="D7:H8"/>
    <mergeCell ref="Q4:U5"/>
    <mergeCell ref="T20:U20"/>
    <mergeCell ref="A13:B13"/>
    <mergeCell ref="A12:B12"/>
    <mergeCell ref="P12:R12"/>
    <mergeCell ref="I8:K8"/>
    <mergeCell ref="L8:M8"/>
    <mergeCell ref="A10:C10"/>
    <mergeCell ref="A11:C11"/>
    <mergeCell ref="D11:L11"/>
    <mergeCell ref="T7:T8"/>
    <mergeCell ref="T15:U15"/>
    <mergeCell ref="T16:U16"/>
    <mergeCell ref="T17:U17"/>
    <mergeCell ref="T18:U18"/>
    <mergeCell ref="T19:U19"/>
    <mergeCell ref="D14:G14"/>
    <mergeCell ref="H14:M14"/>
    <mergeCell ref="H15:M15"/>
    <mergeCell ref="H16:M16"/>
    <mergeCell ref="H17:M17"/>
    <mergeCell ref="A28:B28"/>
    <mergeCell ref="D28:G28"/>
    <mergeCell ref="H28:M28"/>
    <mergeCell ref="T28:U28"/>
    <mergeCell ref="A27:B27"/>
    <mergeCell ref="D27:G27"/>
    <mergeCell ref="H27:M27"/>
    <mergeCell ref="A24:B24"/>
    <mergeCell ref="D24:G24"/>
    <mergeCell ref="H24:M24"/>
    <mergeCell ref="A25:B25"/>
    <mergeCell ref="D25:G25"/>
    <mergeCell ref="H25:M25"/>
    <mergeCell ref="A26:B26"/>
    <mergeCell ref="D26:G26"/>
    <mergeCell ref="D72:G72"/>
    <mergeCell ref="L49:M49"/>
    <mergeCell ref="A51:C51"/>
    <mergeCell ref="A52:C52"/>
    <mergeCell ref="D52:L52"/>
    <mergeCell ref="A46:C47"/>
    <mergeCell ref="A60:B60"/>
    <mergeCell ref="H53:M53"/>
    <mergeCell ref="Q47:Q48"/>
    <mergeCell ref="H56:M56"/>
    <mergeCell ref="A57:B57"/>
    <mergeCell ref="D57:G57"/>
    <mergeCell ref="H57:M57"/>
    <mergeCell ref="A58:B58"/>
    <mergeCell ref="D58:G58"/>
    <mergeCell ref="H58:M58"/>
    <mergeCell ref="A53:B53"/>
    <mergeCell ref="D53:G53"/>
    <mergeCell ref="A48:C49"/>
    <mergeCell ref="I49:K49"/>
    <mergeCell ref="A62:B62"/>
    <mergeCell ref="D62:G62"/>
    <mergeCell ref="H62:M62"/>
    <mergeCell ref="A54:B54"/>
    <mergeCell ref="D54:G54"/>
    <mergeCell ref="H54:M54"/>
    <mergeCell ref="T29:U29"/>
    <mergeCell ref="A30:B30"/>
    <mergeCell ref="D30:G30"/>
    <mergeCell ref="H30:M30"/>
    <mergeCell ref="T30:U30"/>
    <mergeCell ref="A31:B31"/>
    <mergeCell ref="A29:B29"/>
    <mergeCell ref="D29:G29"/>
    <mergeCell ref="H29:M29"/>
    <mergeCell ref="T42:U42"/>
    <mergeCell ref="A34:B34"/>
    <mergeCell ref="D34:G34"/>
    <mergeCell ref="H34:M34"/>
    <mergeCell ref="T34:U34"/>
    <mergeCell ref="A35:B35"/>
    <mergeCell ref="D35:G35"/>
    <mergeCell ref="T38:U38"/>
    <mergeCell ref="A40:B40"/>
    <mergeCell ref="D40:G40"/>
    <mergeCell ref="T54:U54"/>
    <mergeCell ref="A55:B55"/>
    <mergeCell ref="D55:G55"/>
    <mergeCell ref="H55:M55"/>
    <mergeCell ref="T55:U55"/>
    <mergeCell ref="D60:G60"/>
    <mergeCell ref="H60:M60"/>
    <mergeCell ref="T58:U58"/>
    <mergeCell ref="A59:B59"/>
    <mergeCell ref="D59:G59"/>
    <mergeCell ref="T63:U63"/>
    <mergeCell ref="A56:B56"/>
    <mergeCell ref="D56:G56"/>
    <mergeCell ref="T56:U56"/>
    <mergeCell ref="T57:U57"/>
    <mergeCell ref="T59:U59"/>
    <mergeCell ref="T60:U60"/>
    <mergeCell ref="T61:U61"/>
    <mergeCell ref="H59:M59"/>
    <mergeCell ref="A63:B63"/>
    <mergeCell ref="T62:U62"/>
    <mergeCell ref="A61:B61"/>
    <mergeCell ref="D61:G61"/>
    <mergeCell ref="H61:M61"/>
    <mergeCell ref="H99:M99"/>
    <mergeCell ref="A105:B105"/>
    <mergeCell ref="A100:B100"/>
    <mergeCell ref="D100:G100"/>
    <mergeCell ref="H100:M100"/>
    <mergeCell ref="A103:B103"/>
    <mergeCell ref="A109:B109"/>
    <mergeCell ref="A104:B104"/>
    <mergeCell ref="D104:G104"/>
    <mergeCell ref="H104:M104"/>
    <mergeCell ref="A108:B108"/>
    <mergeCell ref="D108:G108"/>
    <mergeCell ref="H108:M108"/>
    <mergeCell ref="D109:G109"/>
    <mergeCell ref="H109:M109"/>
    <mergeCell ref="A106:B106"/>
    <mergeCell ref="A107:B107"/>
    <mergeCell ref="D107:G107"/>
    <mergeCell ref="D12:G12"/>
    <mergeCell ref="H12:M12"/>
    <mergeCell ref="H13:M13"/>
    <mergeCell ref="D13:G13"/>
    <mergeCell ref="A69:B69"/>
    <mergeCell ref="A70:B70"/>
    <mergeCell ref="H63:M63"/>
    <mergeCell ref="H26:M26"/>
    <mergeCell ref="A115:B115"/>
    <mergeCell ref="D115:G115"/>
    <mergeCell ref="H115:M115"/>
    <mergeCell ref="T108:U108"/>
    <mergeCell ref="T109:U109"/>
    <mergeCell ref="T99:U99"/>
    <mergeCell ref="A99:B99"/>
    <mergeCell ref="D99:G99"/>
    <mergeCell ref="D103:G103"/>
    <mergeCell ref="H103:M103"/>
    <mergeCell ref="A71:B71"/>
    <mergeCell ref="A72:B72"/>
    <mergeCell ref="D69:G69"/>
    <mergeCell ref="H69:M69"/>
    <mergeCell ref="T69:U69"/>
    <mergeCell ref="D70:G70"/>
    <mergeCell ref="H70:M70"/>
    <mergeCell ref="T70:U70"/>
    <mergeCell ref="D71:G71"/>
    <mergeCell ref="H71:M71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0" fitToWidth="1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M9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10" sqref="I10"/>
    </sheetView>
  </sheetViews>
  <sheetFormatPr defaultColWidth="9.140625" defaultRowHeight="15"/>
  <cols>
    <col min="1" max="1" width="3.57421875" style="14" bestFit="1" customWidth="1"/>
    <col min="2" max="2" width="6.00390625" style="2" bestFit="1" customWidth="1"/>
    <col min="3" max="3" width="15.00390625" style="2" customWidth="1"/>
    <col min="4" max="5" width="3.7109375" style="2" customWidth="1"/>
    <col min="6" max="6" width="13.7109375" style="14" customWidth="1"/>
    <col min="7" max="7" width="9.421875" style="2" customWidth="1"/>
    <col min="8" max="8" width="13.7109375" style="14" customWidth="1"/>
    <col min="9" max="9" width="9.421875" style="2" customWidth="1"/>
    <col min="10" max="10" width="13.7109375" style="14" customWidth="1"/>
    <col min="11" max="11" width="9.421875" style="2" customWidth="1"/>
    <col min="12" max="12" width="4.140625" style="14" customWidth="1"/>
    <col min="13" max="13" width="4.140625" style="14" bestFit="1" customWidth="1"/>
    <col min="14" max="16384" width="9.00390625" style="14" customWidth="1"/>
  </cols>
  <sheetData>
    <row r="1" ht="17.25">
      <c r="A1" s="10" t="s">
        <v>154</v>
      </c>
    </row>
    <row r="2" spans="4:11" ht="14.25">
      <c r="D2" s="16" t="s">
        <v>164</v>
      </c>
      <c r="E2" s="475" t="str">
        <f>'注意事項'!C3&amp;'注意事項'!F3</f>
        <v>国体選手選考強化･普及競技会</v>
      </c>
      <c r="F2" s="475"/>
      <c r="G2" s="475"/>
      <c r="H2" s="475"/>
      <c r="I2" s="16" t="s">
        <v>146</v>
      </c>
      <c r="J2" s="137">
        <f>IF('①学校情報入力'!D5="","",'①学校情報入力'!D5)</f>
      </c>
      <c r="K2" s="137">
        <f>IF('①学校情報入力'!D3="","",'①学校情報入力'!D3)</f>
      </c>
    </row>
    <row r="3" ht="18.75" customHeight="1" thickBot="1"/>
    <row r="4" spans="2:11" s="112" customFormat="1" ht="16.5" customHeight="1">
      <c r="B4" s="469" t="s">
        <v>158</v>
      </c>
      <c r="C4" s="132" t="s">
        <v>159</v>
      </c>
      <c r="D4" s="471">
        <f>'②選手情報入力'!G102</f>
        <v>0</v>
      </c>
      <c r="E4" s="472"/>
      <c r="G4" s="469" t="s">
        <v>149</v>
      </c>
      <c r="H4" s="113" t="s">
        <v>127</v>
      </c>
      <c r="I4" s="114">
        <f>IF('③リレー情報確認'!F8="","",'③リレー情報確認'!F8)</f>
      </c>
      <c r="J4" s="141" t="s">
        <v>128</v>
      </c>
      <c r="K4" s="114">
        <f>IF('③リレー情報確認'!L8="","",'③リレー情報確認'!L8)</f>
      </c>
    </row>
    <row r="5" spans="2:11" s="112" customFormat="1" ht="16.5" customHeight="1" thickBot="1">
      <c r="B5" s="470"/>
      <c r="C5" s="133" t="s">
        <v>160</v>
      </c>
      <c r="D5" s="473">
        <f>'②選手情報入力'!G103</f>
        <v>0</v>
      </c>
      <c r="E5" s="474"/>
      <c r="G5" s="470"/>
      <c r="H5" s="116" t="s">
        <v>147</v>
      </c>
      <c r="I5" s="117">
        <f>IF('③リレー情報確認'!R8="","",'③リレー情報確認'!R8)</f>
      </c>
      <c r="J5" s="142" t="s">
        <v>148</v>
      </c>
      <c r="K5" s="117">
        <f>IF('③リレー情報確認'!X8="","",'③リレー情報確認'!X8)</f>
      </c>
    </row>
    <row r="6" spans="2:11" s="112" customFormat="1" ht="18.75" customHeight="1">
      <c r="B6" s="115"/>
      <c r="C6" s="115"/>
      <c r="D6" s="115"/>
      <c r="E6" s="115"/>
      <c r="G6" s="115"/>
      <c r="I6" s="115"/>
      <c r="K6" s="115"/>
    </row>
    <row r="7" spans="1:13" s="112" customFormat="1" ht="16.5" customHeight="1">
      <c r="A7" s="118"/>
      <c r="B7" s="119" t="s">
        <v>150</v>
      </c>
      <c r="C7" s="119" t="s">
        <v>151</v>
      </c>
      <c r="D7" s="119" t="s">
        <v>152</v>
      </c>
      <c r="E7" s="119" t="s">
        <v>153</v>
      </c>
      <c r="F7" s="119" t="s">
        <v>41</v>
      </c>
      <c r="G7" s="119" t="s">
        <v>42</v>
      </c>
      <c r="H7" s="119" t="s">
        <v>43</v>
      </c>
      <c r="I7" s="119" t="s">
        <v>44</v>
      </c>
      <c r="J7" s="294"/>
      <c r="K7" s="294"/>
      <c r="L7" s="119" t="s">
        <v>155</v>
      </c>
      <c r="M7" s="119" t="s">
        <v>156</v>
      </c>
    </row>
    <row r="8" spans="1:13" s="112" customFormat="1" ht="18" customHeight="1">
      <c r="A8" s="120">
        <v>1</v>
      </c>
      <c r="B8" s="121">
        <f>IF('②選手情報入力'!C10="","",'②選手情報入力'!B10&amp;'②選手情報入力'!C10)</f>
      </c>
      <c r="C8" s="146">
        <f>IF('②選手情報入力'!D10="","",'②選手情報入力'!D10)</f>
      </c>
      <c r="D8" s="121">
        <f>IF('②選手情報入力'!G10="","",'②選手情報入力'!G10)</f>
      </c>
      <c r="E8" s="121">
        <f>IF('②選手情報入力'!H10="","",'②選手情報入力'!H10)</f>
      </c>
      <c r="F8" s="120">
        <f>IF('②選手情報入力'!I10="","",'②選手情報入力'!I10)</f>
      </c>
      <c r="G8" s="121">
        <f>IF('②選手情報入力'!J10="","",'②選手情報入力'!J10)</f>
      </c>
      <c r="H8" s="120">
        <f>IF('②選手情報入力'!L10="","",'②選手情報入力'!L10)</f>
      </c>
      <c r="I8" s="123">
        <f>IF('②選手情報入力'!L10="","",'②選手情報入力'!L10)</f>
      </c>
      <c r="J8" s="295"/>
      <c r="K8" s="296"/>
      <c r="L8" s="121">
        <f>IF('②選手情報入力'!O10="","",'②選手情報入力'!O10)</f>
      </c>
      <c r="M8" s="121">
        <f>IF('②選手情報入力'!P10="","",'②選手情報入力'!P10)</f>
      </c>
    </row>
    <row r="9" spans="1:13" s="112" customFormat="1" ht="18" customHeight="1">
      <c r="A9" s="122">
        <v>2</v>
      </c>
      <c r="B9" s="123">
        <f>IF('②選手情報入力'!C11="","",'②選手情報入力'!B11&amp;'②選手情報入力'!C11)</f>
      </c>
      <c r="C9" s="147">
        <f>IF('②選手情報入力'!D11="","",'②選手情報入力'!D11)</f>
      </c>
      <c r="D9" s="123">
        <f>IF('②選手情報入力'!G11="","",'②選手情報入力'!G11)</f>
      </c>
      <c r="E9" s="123">
        <f>IF('②選手情報入力'!H11="","",'②選手情報入力'!H11)</f>
      </c>
      <c r="F9" s="122">
        <f>IF('②選手情報入力'!I11="","",'②選手情報入力'!I11)</f>
      </c>
      <c r="G9" s="123">
        <f>IF('②選手情報入力'!J11="","",'②選手情報入力'!J11)</f>
      </c>
      <c r="H9" s="122">
        <f>IF('②選手情報入力'!K11="","",'②選手情報入力'!K11)</f>
      </c>
      <c r="I9" s="123">
        <f>IF('②選手情報入力'!L11="","",'②選手情報入力'!L11)</f>
      </c>
      <c r="J9" s="297"/>
      <c r="K9" s="298"/>
      <c r="L9" s="123">
        <f>IF('②選手情報入力'!O11="","",'②選手情報入力'!O11)</f>
      </c>
      <c r="M9" s="123">
        <f>IF('②選手情報入力'!P11="","",'②選手情報入力'!P11)</f>
      </c>
    </row>
    <row r="10" spans="1:13" s="112" customFormat="1" ht="18" customHeight="1">
      <c r="A10" s="122">
        <v>3</v>
      </c>
      <c r="B10" s="123">
        <f>IF('②選手情報入力'!C12="","",'②選手情報入力'!B12&amp;'②選手情報入力'!C12)</f>
      </c>
      <c r="C10" s="147">
        <f>IF('②選手情報入力'!D12="","",'②選手情報入力'!D12)</f>
      </c>
      <c r="D10" s="123">
        <f>IF('②選手情報入力'!G12="","",'②選手情報入力'!G12)</f>
      </c>
      <c r="E10" s="123">
        <f>IF('②選手情報入力'!H12="","",'②選手情報入力'!H12)</f>
      </c>
      <c r="F10" s="122">
        <f>IF('②選手情報入力'!I12="","",'②選手情報入力'!I12)</f>
      </c>
      <c r="G10" s="123">
        <f>IF('②選手情報入力'!J12="","",'②選手情報入力'!J12)</f>
      </c>
      <c r="H10" s="122">
        <f>IF('②選手情報入力'!K12="","",'②選手情報入力'!K12)</f>
      </c>
      <c r="I10" s="123">
        <f>IF('②選手情報入力'!L12="","",'②選手情報入力'!L12)</f>
      </c>
      <c r="J10" s="297"/>
      <c r="K10" s="298"/>
      <c r="L10" s="123">
        <f>IF('②選手情報入力'!O12="","",'②選手情報入力'!O12)</f>
      </c>
      <c r="M10" s="123">
        <f>IF('②選手情報入力'!P12="","",'②選手情報入力'!P12)</f>
      </c>
    </row>
    <row r="11" spans="1:13" s="112" customFormat="1" ht="18" customHeight="1">
      <c r="A11" s="122">
        <v>4</v>
      </c>
      <c r="B11" s="123">
        <f>IF('②選手情報入力'!C13="","",'②選手情報入力'!B13&amp;'②選手情報入力'!C13)</f>
      </c>
      <c r="C11" s="147">
        <f>IF('②選手情報入力'!D13="","",'②選手情報入力'!D13)</f>
      </c>
      <c r="D11" s="123">
        <f>IF('②選手情報入力'!G13="","",'②選手情報入力'!G13)</f>
      </c>
      <c r="E11" s="123">
        <f>IF('②選手情報入力'!H13="","",'②選手情報入力'!H13)</f>
      </c>
      <c r="F11" s="122">
        <f>IF('②選手情報入力'!I13="","",'②選手情報入力'!I13)</f>
      </c>
      <c r="G11" s="123">
        <f>IF('②選手情報入力'!J13="","",'②選手情報入力'!J13)</f>
      </c>
      <c r="H11" s="122">
        <f>IF('②選手情報入力'!K13="","",'②選手情報入力'!K13)</f>
      </c>
      <c r="I11" s="123">
        <f>IF('②選手情報入力'!L13="","",'②選手情報入力'!L13)</f>
      </c>
      <c r="J11" s="297"/>
      <c r="K11" s="298"/>
      <c r="L11" s="123">
        <f>IF('②選手情報入力'!O13="","",'②選手情報入力'!O13)</f>
      </c>
      <c r="M11" s="123">
        <f>IF('②選手情報入力'!P13="","",'②選手情報入力'!P13)</f>
      </c>
    </row>
    <row r="12" spans="1:13" s="112" customFormat="1" ht="18" customHeight="1">
      <c r="A12" s="126">
        <v>5</v>
      </c>
      <c r="B12" s="127">
        <f>IF('②選手情報入力'!C14="","",'②選手情報入力'!B14&amp;'②選手情報入力'!C14)</f>
      </c>
      <c r="C12" s="148">
        <f>IF('②選手情報入力'!D14="","",'②選手情報入力'!D14)</f>
      </c>
      <c r="D12" s="127">
        <f>IF('②選手情報入力'!G14="","",'②選手情報入力'!G14)</f>
      </c>
      <c r="E12" s="127">
        <f>IF('②選手情報入力'!H14="","",'②選手情報入力'!H14)</f>
      </c>
      <c r="F12" s="126">
        <f>IF('②選手情報入力'!I14="","",'②選手情報入力'!I14)</f>
      </c>
      <c r="G12" s="127">
        <f>IF('②選手情報入力'!J14="","",'②選手情報入力'!J14)</f>
      </c>
      <c r="H12" s="126">
        <f>IF('②選手情報入力'!K14="","",'②選手情報入力'!K14)</f>
      </c>
      <c r="I12" s="127">
        <f>IF('②選手情報入力'!L14="","",'②選手情報入力'!L14)</f>
      </c>
      <c r="J12" s="299"/>
      <c r="K12" s="300"/>
      <c r="L12" s="127">
        <f>IF('②選手情報入力'!O14="","",'②選手情報入力'!O14)</f>
      </c>
      <c r="M12" s="127">
        <f>IF('②選手情報入力'!P14="","",'②選手情報入力'!P14)</f>
      </c>
    </row>
    <row r="13" spans="1:13" s="112" customFormat="1" ht="18" customHeight="1">
      <c r="A13" s="120">
        <v>6</v>
      </c>
      <c r="B13" s="121">
        <f>IF('②選手情報入力'!C15="","",'②選手情報入力'!B15&amp;'②選手情報入力'!C15)</f>
      </c>
      <c r="C13" s="146">
        <f>IF('②選手情報入力'!D15="","",'②選手情報入力'!D15)</f>
      </c>
      <c r="D13" s="121">
        <f>IF('②選手情報入力'!G15="","",'②選手情報入力'!G15)</f>
      </c>
      <c r="E13" s="121">
        <f>IF('②選手情報入力'!H15="","",'②選手情報入力'!H15)</f>
      </c>
      <c r="F13" s="120">
        <f>IF('②選手情報入力'!I15="","",'②選手情報入力'!I15)</f>
      </c>
      <c r="G13" s="121">
        <f>IF('②選手情報入力'!J15="","",'②選手情報入力'!J15)</f>
      </c>
      <c r="H13" s="120">
        <f>IF('②選手情報入力'!K15="","",'②選手情報入力'!K15)</f>
      </c>
      <c r="I13" s="121">
        <f>IF('②選手情報入力'!L15="","",'②選手情報入力'!L15)</f>
      </c>
      <c r="J13" s="295"/>
      <c r="K13" s="296"/>
      <c r="L13" s="121">
        <f>IF('②選手情報入力'!O15="","",'②選手情報入力'!O15)</f>
      </c>
      <c r="M13" s="121">
        <f>IF('②選手情報入力'!P15="","",'②選手情報入力'!P15)</f>
      </c>
    </row>
    <row r="14" spans="1:13" s="112" customFormat="1" ht="18" customHeight="1">
      <c r="A14" s="122">
        <v>7</v>
      </c>
      <c r="B14" s="123">
        <f>IF('②選手情報入力'!C16="","",'②選手情報入力'!B16&amp;'②選手情報入力'!C16)</f>
      </c>
      <c r="C14" s="147">
        <f>IF('②選手情報入力'!D16="","",'②選手情報入力'!D16)</f>
      </c>
      <c r="D14" s="123">
        <f>IF('②選手情報入力'!G16="","",'②選手情報入力'!G16)</f>
      </c>
      <c r="E14" s="123">
        <f>IF('②選手情報入力'!H16="","",'②選手情報入力'!H16)</f>
      </c>
      <c r="F14" s="122">
        <f>IF('②選手情報入力'!I16="","",'②選手情報入力'!I16)</f>
      </c>
      <c r="G14" s="123">
        <f>IF('②選手情報入力'!J16="","",'②選手情報入力'!J16)</f>
      </c>
      <c r="H14" s="122">
        <f>IF('②選手情報入力'!K16="","",'②選手情報入力'!K16)</f>
      </c>
      <c r="I14" s="123">
        <f>IF('②選手情報入力'!L16="","",'②選手情報入力'!L16)</f>
      </c>
      <c r="J14" s="297"/>
      <c r="K14" s="298"/>
      <c r="L14" s="123">
        <f>IF('②選手情報入力'!O16="","",'②選手情報入力'!O16)</f>
      </c>
      <c r="M14" s="123">
        <f>IF('②選手情報入力'!P16="","",'②選手情報入力'!P16)</f>
      </c>
    </row>
    <row r="15" spans="1:13" s="112" customFormat="1" ht="18" customHeight="1">
      <c r="A15" s="122">
        <v>8</v>
      </c>
      <c r="B15" s="123">
        <f>IF('②選手情報入力'!C17="","",'②選手情報入力'!B17&amp;'②選手情報入力'!C17)</f>
      </c>
      <c r="C15" s="147">
        <f>IF('②選手情報入力'!D17="","",'②選手情報入力'!D17)</f>
      </c>
      <c r="D15" s="123">
        <f>IF('②選手情報入力'!G17="","",'②選手情報入力'!G17)</f>
      </c>
      <c r="E15" s="123">
        <f>IF('②選手情報入力'!H17="","",'②選手情報入力'!H17)</f>
      </c>
      <c r="F15" s="122">
        <f>IF('②選手情報入力'!I17="","",'②選手情報入力'!I17)</f>
      </c>
      <c r="G15" s="123">
        <f>IF('②選手情報入力'!J17="","",'②選手情報入力'!J17)</f>
      </c>
      <c r="H15" s="122">
        <f>IF('②選手情報入力'!K17="","",'②選手情報入力'!K17)</f>
      </c>
      <c r="I15" s="123">
        <f>IF('②選手情報入力'!L17="","",'②選手情報入力'!L17)</f>
      </c>
      <c r="J15" s="297"/>
      <c r="K15" s="298"/>
      <c r="L15" s="123">
        <f>IF('②選手情報入力'!O17="","",'②選手情報入力'!O17)</f>
      </c>
      <c r="M15" s="123">
        <f>IF('②選手情報入力'!P17="","",'②選手情報入力'!P17)</f>
      </c>
    </row>
    <row r="16" spans="1:13" s="112" customFormat="1" ht="18" customHeight="1">
      <c r="A16" s="122">
        <v>9</v>
      </c>
      <c r="B16" s="123">
        <f>IF('②選手情報入力'!C18="","",'②選手情報入力'!B18&amp;'②選手情報入力'!C18)</f>
      </c>
      <c r="C16" s="147">
        <f>IF('②選手情報入力'!D18="","",'②選手情報入力'!D18)</f>
      </c>
      <c r="D16" s="123">
        <f>IF('②選手情報入力'!G18="","",'②選手情報入力'!G18)</f>
      </c>
      <c r="E16" s="123">
        <f>IF('②選手情報入力'!H18="","",'②選手情報入力'!H18)</f>
      </c>
      <c r="F16" s="122">
        <f>IF('②選手情報入力'!I18="","",'②選手情報入力'!I18)</f>
      </c>
      <c r="G16" s="123">
        <f>IF('②選手情報入力'!J18="","",'②選手情報入力'!J18)</f>
      </c>
      <c r="H16" s="122">
        <f>IF('②選手情報入力'!K18="","",'②選手情報入力'!K18)</f>
      </c>
      <c r="I16" s="123">
        <f>IF('②選手情報入力'!L18="","",'②選手情報入力'!L18)</f>
      </c>
      <c r="J16" s="297"/>
      <c r="K16" s="298"/>
      <c r="L16" s="123">
        <f>IF('②選手情報入力'!O18="","",'②選手情報入力'!O18)</f>
      </c>
      <c r="M16" s="123">
        <f>IF('②選手情報入力'!P18="","",'②選手情報入力'!P18)</f>
      </c>
    </row>
    <row r="17" spans="1:13" s="112" customFormat="1" ht="18" customHeight="1">
      <c r="A17" s="124">
        <v>10</v>
      </c>
      <c r="B17" s="125">
        <f>IF('②選手情報入力'!C19="","",'②選手情報入力'!B19&amp;'②選手情報入力'!C19)</f>
      </c>
      <c r="C17" s="149">
        <f>IF('②選手情報入力'!D19="","",'②選手情報入力'!D19)</f>
      </c>
      <c r="D17" s="125">
        <f>IF('②選手情報入力'!G19="","",'②選手情報入力'!G19)</f>
      </c>
      <c r="E17" s="125">
        <f>IF('②選手情報入力'!H19="","",'②選手情報入力'!H19)</f>
      </c>
      <c r="F17" s="124">
        <f>IF('②選手情報入力'!I19="","",'②選手情報入力'!I19)</f>
      </c>
      <c r="G17" s="125">
        <f>IF('②選手情報入力'!J19="","",'②選手情報入力'!J19)</f>
      </c>
      <c r="H17" s="124">
        <f>IF('②選手情報入力'!K19="","",'②選手情報入力'!K19)</f>
      </c>
      <c r="I17" s="125">
        <f>IF('②選手情報入力'!L19="","",'②選手情報入力'!L19)</f>
      </c>
      <c r="J17" s="301"/>
      <c r="K17" s="302"/>
      <c r="L17" s="125">
        <f>IF('②選手情報入力'!O19="","",'②選手情報入力'!O19)</f>
      </c>
      <c r="M17" s="125">
        <f>IF('②選手情報入力'!P19="","",'②選手情報入力'!P19)</f>
      </c>
    </row>
    <row r="18" spans="1:13" s="112" customFormat="1" ht="18" customHeight="1">
      <c r="A18" s="128">
        <v>11</v>
      </c>
      <c r="B18" s="129">
        <f>IF('②選手情報入力'!C20="","",'②選手情報入力'!B20&amp;'②選手情報入力'!C20)</f>
      </c>
      <c r="C18" s="150">
        <f>IF('②選手情報入力'!D20="","",'②選手情報入力'!D20)</f>
      </c>
      <c r="D18" s="129">
        <f>IF('②選手情報入力'!G20="","",'②選手情報入力'!G20)</f>
      </c>
      <c r="E18" s="129">
        <f>IF('②選手情報入力'!H20="","",'②選手情報入力'!H20)</f>
      </c>
      <c r="F18" s="128">
        <f>IF('②選手情報入力'!I20="","",'②選手情報入力'!I20)</f>
      </c>
      <c r="G18" s="129">
        <f>IF('②選手情報入力'!J20="","",'②選手情報入力'!J20)</f>
      </c>
      <c r="H18" s="128">
        <f>IF('②選手情報入力'!K20="","",'②選手情報入力'!K20)</f>
      </c>
      <c r="I18" s="129">
        <f>IF('②選手情報入力'!L20="","",'②選手情報入力'!L20)</f>
      </c>
      <c r="J18" s="303"/>
      <c r="K18" s="304"/>
      <c r="L18" s="129">
        <f>IF('②選手情報入力'!O20="","",'②選手情報入力'!O20)</f>
      </c>
      <c r="M18" s="129">
        <f>IF('②選手情報入力'!P20="","",'②選手情報入力'!P20)</f>
      </c>
    </row>
    <row r="19" spans="1:13" s="112" customFormat="1" ht="18" customHeight="1">
      <c r="A19" s="122">
        <v>12</v>
      </c>
      <c r="B19" s="123">
        <f>IF('②選手情報入力'!C21="","",'②選手情報入力'!B21&amp;'②選手情報入力'!C21)</f>
      </c>
      <c r="C19" s="147">
        <f>IF('②選手情報入力'!D21="","",'②選手情報入力'!D21)</f>
      </c>
      <c r="D19" s="123">
        <f>IF('②選手情報入力'!G21="","",'②選手情報入力'!G21)</f>
      </c>
      <c r="E19" s="123">
        <f>IF('②選手情報入力'!H21="","",'②選手情報入力'!H21)</f>
      </c>
      <c r="F19" s="122">
        <f>IF('②選手情報入力'!I21="","",'②選手情報入力'!I21)</f>
      </c>
      <c r="G19" s="123">
        <f>IF('②選手情報入力'!J21="","",'②選手情報入力'!J21)</f>
      </c>
      <c r="H19" s="122">
        <f>IF('②選手情報入力'!K21="","",'②選手情報入力'!K21)</f>
      </c>
      <c r="I19" s="123">
        <f>IF('②選手情報入力'!L21="","",'②選手情報入力'!L21)</f>
      </c>
      <c r="J19" s="297"/>
      <c r="K19" s="298"/>
      <c r="L19" s="123">
        <f>IF('②選手情報入力'!O21="","",'②選手情報入力'!O21)</f>
      </c>
      <c r="M19" s="123">
        <f>IF('②選手情報入力'!P21="","",'②選手情報入力'!P21)</f>
      </c>
    </row>
    <row r="20" spans="1:13" s="112" customFormat="1" ht="18" customHeight="1">
      <c r="A20" s="122">
        <v>13</v>
      </c>
      <c r="B20" s="123">
        <f>IF('②選手情報入力'!C22="","",'②選手情報入力'!B22&amp;'②選手情報入力'!C22)</f>
      </c>
      <c r="C20" s="147">
        <f>IF('②選手情報入力'!D22="","",'②選手情報入力'!D22)</f>
      </c>
      <c r="D20" s="123">
        <f>IF('②選手情報入力'!G22="","",'②選手情報入力'!G22)</f>
      </c>
      <c r="E20" s="123">
        <f>IF('②選手情報入力'!H22="","",'②選手情報入力'!H22)</f>
      </c>
      <c r="F20" s="122">
        <f>IF('②選手情報入力'!I22="","",'②選手情報入力'!I22)</f>
      </c>
      <c r="G20" s="123">
        <f>IF('②選手情報入力'!J22="","",'②選手情報入力'!J22)</f>
      </c>
      <c r="H20" s="122">
        <f>IF('②選手情報入力'!K22="","",'②選手情報入力'!K22)</f>
      </c>
      <c r="I20" s="123">
        <f>IF('②選手情報入力'!L22="","",'②選手情報入力'!L22)</f>
      </c>
      <c r="J20" s="297"/>
      <c r="K20" s="298"/>
      <c r="L20" s="123">
        <f>IF('②選手情報入力'!O22="","",'②選手情報入力'!O22)</f>
      </c>
      <c r="M20" s="123">
        <f>IF('②選手情報入力'!P22="","",'②選手情報入力'!P22)</f>
      </c>
    </row>
    <row r="21" spans="1:13" s="112" customFormat="1" ht="18" customHeight="1">
      <c r="A21" s="122">
        <v>14</v>
      </c>
      <c r="B21" s="123">
        <f>IF('②選手情報入力'!C23="","",'②選手情報入力'!B23&amp;'②選手情報入力'!C23)</f>
      </c>
      <c r="C21" s="147">
        <f>IF('②選手情報入力'!D23="","",'②選手情報入力'!D23)</f>
      </c>
      <c r="D21" s="123">
        <f>IF('②選手情報入力'!G23="","",'②選手情報入力'!G23)</f>
      </c>
      <c r="E21" s="123">
        <f>IF('②選手情報入力'!H23="","",'②選手情報入力'!H23)</f>
      </c>
      <c r="F21" s="122">
        <f>IF('②選手情報入力'!I23="","",'②選手情報入力'!I23)</f>
      </c>
      <c r="G21" s="123">
        <f>IF('②選手情報入力'!J23="","",'②選手情報入力'!J23)</f>
      </c>
      <c r="H21" s="122">
        <f>IF('②選手情報入力'!K23="","",'②選手情報入力'!K23)</f>
      </c>
      <c r="I21" s="123">
        <f>IF('②選手情報入力'!L23="","",'②選手情報入力'!L23)</f>
      </c>
      <c r="J21" s="297"/>
      <c r="K21" s="298"/>
      <c r="L21" s="123">
        <f>IF('②選手情報入力'!O23="","",'②選手情報入力'!O23)</f>
      </c>
      <c r="M21" s="123">
        <f>IF('②選手情報入力'!P23="","",'②選手情報入力'!P23)</f>
      </c>
    </row>
    <row r="22" spans="1:13" s="112" customFormat="1" ht="18" customHeight="1">
      <c r="A22" s="126">
        <v>15</v>
      </c>
      <c r="B22" s="127">
        <f>IF('②選手情報入力'!C24="","",'②選手情報入力'!B24&amp;'②選手情報入力'!C24)</f>
      </c>
      <c r="C22" s="148">
        <f>IF('②選手情報入力'!D24="","",'②選手情報入力'!D24)</f>
      </c>
      <c r="D22" s="127">
        <f>IF('②選手情報入力'!G24="","",'②選手情報入力'!G24)</f>
      </c>
      <c r="E22" s="127">
        <f>IF('②選手情報入力'!H24="","",'②選手情報入力'!H24)</f>
      </c>
      <c r="F22" s="126">
        <f>IF('②選手情報入力'!I24="","",'②選手情報入力'!I24)</f>
      </c>
      <c r="G22" s="127">
        <f>IF('②選手情報入力'!J24="","",'②選手情報入力'!J24)</f>
      </c>
      <c r="H22" s="126">
        <f>IF('②選手情報入力'!K24="","",'②選手情報入力'!K24)</f>
      </c>
      <c r="I22" s="127">
        <f>IF('②選手情報入力'!L24="","",'②選手情報入力'!L24)</f>
      </c>
      <c r="J22" s="299"/>
      <c r="K22" s="300"/>
      <c r="L22" s="127">
        <f>IF('②選手情報入力'!O24="","",'②選手情報入力'!O24)</f>
      </c>
      <c r="M22" s="127">
        <f>IF('②選手情報入力'!P24="","",'②選手情報入力'!P24)</f>
      </c>
    </row>
    <row r="23" spans="1:13" s="112" customFormat="1" ht="18" customHeight="1">
      <c r="A23" s="120">
        <v>16</v>
      </c>
      <c r="B23" s="121">
        <f>IF('②選手情報入力'!C25="","",'②選手情報入力'!B25&amp;'②選手情報入力'!C25)</f>
      </c>
      <c r="C23" s="146">
        <f>IF('②選手情報入力'!D25="","",'②選手情報入力'!D25)</f>
      </c>
      <c r="D23" s="121">
        <f>IF('②選手情報入力'!G25="","",'②選手情報入力'!G25)</f>
      </c>
      <c r="E23" s="121">
        <f>IF('②選手情報入力'!H25="","",'②選手情報入力'!H25)</f>
      </c>
      <c r="F23" s="120">
        <f>IF('②選手情報入力'!I25="","",'②選手情報入力'!I25)</f>
      </c>
      <c r="G23" s="121">
        <f>IF('②選手情報入力'!J25="","",'②選手情報入力'!J25)</f>
      </c>
      <c r="H23" s="120">
        <f>IF('②選手情報入力'!K25="","",'②選手情報入力'!K25)</f>
      </c>
      <c r="I23" s="121">
        <f>IF('②選手情報入力'!L25="","",'②選手情報入力'!L25)</f>
      </c>
      <c r="J23" s="295"/>
      <c r="K23" s="296"/>
      <c r="L23" s="121">
        <f>IF('②選手情報入力'!O25="","",'②選手情報入力'!O25)</f>
      </c>
      <c r="M23" s="121">
        <f>IF('②選手情報入力'!P25="","",'②選手情報入力'!P25)</f>
      </c>
    </row>
    <row r="24" spans="1:13" s="112" customFormat="1" ht="18" customHeight="1">
      <c r="A24" s="122">
        <v>17</v>
      </c>
      <c r="B24" s="123">
        <f>IF('②選手情報入力'!C26="","",'②選手情報入力'!B26&amp;'②選手情報入力'!C26)</f>
      </c>
      <c r="C24" s="147">
        <f>IF('②選手情報入力'!D26="","",'②選手情報入力'!D26)</f>
      </c>
      <c r="D24" s="123">
        <f>IF('②選手情報入力'!G26="","",'②選手情報入力'!G26)</f>
      </c>
      <c r="E24" s="123">
        <f>IF('②選手情報入力'!H26="","",'②選手情報入力'!H26)</f>
      </c>
      <c r="F24" s="122">
        <f>IF('②選手情報入力'!I26="","",'②選手情報入力'!I26)</f>
      </c>
      <c r="G24" s="123">
        <f>IF('②選手情報入力'!J26="","",'②選手情報入力'!J26)</f>
      </c>
      <c r="H24" s="122">
        <f>IF('②選手情報入力'!K26="","",'②選手情報入力'!K26)</f>
      </c>
      <c r="I24" s="123">
        <f>IF('②選手情報入力'!L26="","",'②選手情報入力'!L26)</f>
      </c>
      <c r="J24" s="297"/>
      <c r="K24" s="298"/>
      <c r="L24" s="123">
        <f>IF('②選手情報入力'!O26="","",'②選手情報入力'!O26)</f>
      </c>
      <c r="M24" s="123">
        <f>IF('②選手情報入力'!P26="","",'②選手情報入力'!P26)</f>
      </c>
    </row>
    <row r="25" spans="1:13" s="112" customFormat="1" ht="18" customHeight="1">
      <c r="A25" s="122">
        <v>18</v>
      </c>
      <c r="B25" s="123">
        <f>IF('②選手情報入力'!C27="","",'②選手情報入力'!B27&amp;'②選手情報入力'!C27)</f>
      </c>
      <c r="C25" s="147">
        <f>IF('②選手情報入力'!D27="","",'②選手情報入力'!D27)</f>
      </c>
      <c r="D25" s="123">
        <f>IF('②選手情報入力'!G27="","",'②選手情報入力'!G27)</f>
      </c>
      <c r="E25" s="123">
        <f>IF('②選手情報入力'!H27="","",'②選手情報入力'!H27)</f>
      </c>
      <c r="F25" s="122">
        <f>IF('②選手情報入力'!I27="","",'②選手情報入力'!I27)</f>
      </c>
      <c r="G25" s="123">
        <f>IF('②選手情報入力'!J27="","",'②選手情報入力'!J27)</f>
      </c>
      <c r="H25" s="122">
        <f>IF('②選手情報入力'!K27="","",'②選手情報入力'!K27)</f>
      </c>
      <c r="I25" s="123">
        <f>IF('②選手情報入力'!L27="","",'②選手情報入力'!L27)</f>
      </c>
      <c r="J25" s="297"/>
      <c r="K25" s="298"/>
      <c r="L25" s="123">
        <f>IF('②選手情報入力'!O27="","",'②選手情報入力'!O27)</f>
      </c>
      <c r="M25" s="123">
        <f>IF('②選手情報入力'!P27="","",'②選手情報入力'!P27)</f>
      </c>
    </row>
    <row r="26" spans="1:13" s="112" customFormat="1" ht="18" customHeight="1">
      <c r="A26" s="122">
        <v>19</v>
      </c>
      <c r="B26" s="123">
        <f>IF('②選手情報入力'!C28="","",'②選手情報入力'!B28&amp;'②選手情報入力'!C28)</f>
      </c>
      <c r="C26" s="147">
        <f>IF('②選手情報入力'!D28="","",'②選手情報入力'!D28)</f>
      </c>
      <c r="D26" s="123">
        <f>IF('②選手情報入力'!G28="","",'②選手情報入力'!G28)</f>
      </c>
      <c r="E26" s="123">
        <f>IF('②選手情報入力'!H28="","",'②選手情報入力'!H28)</f>
      </c>
      <c r="F26" s="122">
        <f>IF('②選手情報入力'!I28="","",'②選手情報入力'!I28)</f>
      </c>
      <c r="G26" s="123">
        <f>IF('②選手情報入力'!J28="","",'②選手情報入力'!J28)</f>
      </c>
      <c r="H26" s="122">
        <f>IF('②選手情報入力'!K28="","",'②選手情報入力'!K28)</f>
      </c>
      <c r="I26" s="123">
        <f>IF('②選手情報入力'!L28="","",'②選手情報入力'!L28)</f>
      </c>
      <c r="J26" s="297"/>
      <c r="K26" s="298"/>
      <c r="L26" s="123">
        <f>IF('②選手情報入力'!O28="","",'②選手情報入力'!O28)</f>
      </c>
      <c r="M26" s="123">
        <f>IF('②選手情報入力'!P28="","",'②選手情報入力'!P28)</f>
      </c>
    </row>
    <row r="27" spans="1:13" s="112" customFormat="1" ht="18" customHeight="1">
      <c r="A27" s="124">
        <v>20</v>
      </c>
      <c r="B27" s="125">
        <f>IF('②選手情報入力'!C29="","",'②選手情報入力'!B29&amp;'②選手情報入力'!C29)</f>
      </c>
      <c r="C27" s="149">
        <f>IF('②選手情報入力'!D29="","",'②選手情報入力'!D29)</f>
      </c>
      <c r="D27" s="125">
        <f>IF('②選手情報入力'!G29="","",'②選手情報入力'!G29)</f>
      </c>
      <c r="E27" s="125">
        <f>IF('②選手情報入力'!H29="","",'②選手情報入力'!H29)</f>
      </c>
      <c r="F27" s="124">
        <f>IF('②選手情報入力'!I29="","",'②選手情報入力'!I29)</f>
      </c>
      <c r="G27" s="125">
        <f>IF('②選手情報入力'!J29="","",'②選手情報入力'!J29)</f>
      </c>
      <c r="H27" s="124">
        <f>IF('②選手情報入力'!K29="","",'②選手情報入力'!K29)</f>
      </c>
      <c r="I27" s="125">
        <f>IF('②選手情報入力'!L29="","",'②選手情報入力'!L29)</f>
      </c>
      <c r="J27" s="301"/>
      <c r="K27" s="302"/>
      <c r="L27" s="125">
        <f>IF('②選手情報入力'!O29="","",'②選手情報入力'!O29)</f>
      </c>
      <c r="M27" s="125">
        <f>IF('②選手情報入力'!P29="","",'②選手情報入力'!P29)</f>
      </c>
    </row>
    <row r="28" spans="1:13" s="112" customFormat="1" ht="18" customHeight="1">
      <c r="A28" s="128">
        <v>21</v>
      </c>
      <c r="B28" s="129">
        <f>IF('②選手情報入力'!C30="","",'②選手情報入力'!B30&amp;'②選手情報入力'!C30)</f>
      </c>
      <c r="C28" s="150">
        <f>IF('②選手情報入力'!D30="","",'②選手情報入力'!D30)</f>
      </c>
      <c r="D28" s="129">
        <f>IF('②選手情報入力'!G30="","",'②選手情報入力'!G30)</f>
      </c>
      <c r="E28" s="129">
        <f>IF('②選手情報入力'!H30="","",'②選手情報入力'!H30)</f>
      </c>
      <c r="F28" s="128">
        <f>IF('②選手情報入力'!I30="","",'②選手情報入力'!I30)</f>
      </c>
      <c r="G28" s="129">
        <f>IF('②選手情報入力'!J30="","",'②選手情報入力'!J30)</f>
      </c>
      <c r="H28" s="128">
        <f>IF('②選手情報入力'!K30="","",'②選手情報入力'!K30)</f>
      </c>
      <c r="I28" s="129">
        <f>IF('②選手情報入力'!L30="","",'②選手情報入力'!L30)</f>
      </c>
      <c r="J28" s="303"/>
      <c r="K28" s="304"/>
      <c r="L28" s="129">
        <f>IF('②選手情報入力'!O30="","",'②選手情報入力'!O30)</f>
      </c>
      <c r="M28" s="129">
        <f>IF('②選手情報入力'!P30="","",'②選手情報入力'!P30)</f>
      </c>
    </row>
    <row r="29" spans="1:13" s="112" customFormat="1" ht="18" customHeight="1">
      <c r="A29" s="122">
        <v>22</v>
      </c>
      <c r="B29" s="123">
        <f>IF('②選手情報入力'!C31="","",'②選手情報入力'!B31&amp;'②選手情報入力'!C31)</f>
      </c>
      <c r="C29" s="147">
        <f>IF('②選手情報入力'!D31="","",'②選手情報入力'!D31)</f>
      </c>
      <c r="D29" s="123">
        <f>IF('②選手情報入力'!G31="","",'②選手情報入力'!G31)</f>
      </c>
      <c r="E29" s="123">
        <f>IF('②選手情報入力'!H31="","",'②選手情報入力'!H31)</f>
      </c>
      <c r="F29" s="122">
        <f>IF('②選手情報入力'!I31="","",'②選手情報入力'!I31)</f>
      </c>
      <c r="G29" s="123">
        <f>IF('②選手情報入力'!J31="","",'②選手情報入力'!J31)</f>
      </c>
      <c r="H29" s="122">
        <f>IF('②選手情報入力'!K31="","",'②選手情報入力'!K31)</f>
      </c>
      <c r="I29" s="123">
        <f>IF('②選手情報入力'!L31="","",'②選手情報入力'!L31)</f>
      </c>
      <c r="J29" s="297"/>
      <c r="K29" s="298"/>
      <c r="L29" s="123">
        <f>IF('②選手情報入力'!O31="","",'②選手情報入力'!O31)</f>
      </c>
      <c r="M29" s="123">
        <f>IF('②選手情報入力'!P31="","",'②選手情報入力'!P31)</f>
      </c>
    </row>
    <row r="30" spans="1:13" s="112" customFormat="1" ht="18" customHeight="1">
      <c r="A30" s="122">
        <v>23</v>
      </c>
      <c r="B30" s="123">
        <f>IF('②選手情報入力'!C32="","",'②選手情報入力'!B32&amp;'②選手情報入力'!C32)</f>
      </c>
      <c r="C30" s="147">
        <f>IF('②選手情報入力'!D32="","",'②選手情報入力'!D32)</f>
      </c>
      <c r="D30" s="123">
        <f>IF('②選手情報入力'!G32="","",'②選手情報入力'!G32)</f>
      </c>
      <c r="E30" s="123">
        <f>IF('②選手情報入力'!H32="","",'②選手情報入力'!H32)</f>
      </c>
      <c r="F30" s="122">
        <f>IF('②選手情報入力'!I32="","",'②選手情報入力'!I32)</f>
      </c>
      <c r="G30" s="123">
        <f>IF('②選手情報入力'!J32="","",'②選手情報入力'!J32)</f>
      </c>
      <c r="H30" s="122">
        <f>IF('②選手情報入力'!K32="","",'②選手情報入力'!K32)</f>
      </c>
      <c r="I30" s="123">
        <f>IF('②選手情報入力'!L32="","",'②選手情報入力'!L32)</f>
      </c>
      <c r="J30" s="297"/>
      <c r="K30" s="298"/>
      <c r="L30" s="123">
        <f>IF('②選手情報入力'!O32="","",'②選手情報入力'!O32)</f>
      </c>
      <c r="M30" s="123">
        <f>IF('②選手情報入力'!P32="","",'②選手情報入力'!P32)</f>
      </c>
    </row>
    <row r="31" spans="1:13" s="112" customFormat="1" ht="18" customHeight="1">
      <c r="A31" s="122">
        <v>24</v>
      </c>
      <c r="B31" s="123">
        <f>IF('②選手情報入力'!C33="","",'②選手情報入力'!B33&amp;'②選手情報入力'!C33)</f>
      </c>
      <c r="C31" s="147">
        <f>IF('②選手情報入力'!D33="","",'②選手情報入力'!D33)</f>
      </c>
      <c r="D31" s="123">
        <f>IF('②選手情報入力'!G33="","",'②選手情報入力'!G33)</f>
      </c>
      <c r="E31" s="123">
        <f>IF('②選手情報入力'!H33="","",'②選手情報入力'!H33)</f>
      </c>
      <c r="F31" s="122">
        <f>IF('②選手情報入力'!I33="","",'②選手情報入力'!I33)</f>
      </c>
      <c r="G31" s="123">
        <f>IF('②選手情報入力'!J33="","",'②選手情報入力'!J33)</f>
      </c>
      <c r="H31" s="122">
        <f>IF('②選手情報入力'!K33="","",'②選手情報入力'!K33)</f>
      </c>
      <c r="I31" s="123">
        <f>IF('②選手情報入力'!L33="","",'②選手情報入力'!L33)</f>
      </c>
      <c r="J31" s="297"/>
      <c r="K31" s="298"/>
      <c r="L31" s="123">
        <f>IF('②選手情報入力'!O33="","",'②選手情報入力'!O33)</f>
      </c>
      <c r="M31" s="123">
        <f>IF('②選手情報入力'!P33="","",'②選手情報入力'!P33)</f>
      </c>
    </row>
    <row r="32" spans="1:13" s="112" customFormat="1" ht="18" customHeight="1">
      <c r="A32" s="126">
        <v>25</v>
      </c>
      <c r="B32" s="127">
        <f>IF('②選手情報入力'!C34="","",'②選手情報入力'!B34&amp;'②選手情報入力'!C34)</f>
      </c>
      <c r="C32" s="148">
        <f>IF('②選手情報入力'!D34="","",'②選手情報入力'!D34)</f>
      </c>
      <c r="D32" s="127">
        <f>IF('②選手情報入力'!G34="","",'②選手情報入力'!G34)</f>
      </c>
      <c r="E32" s="127">
        <f>IF('②選手情報入力'!H34="","",'②選手情報入力'!H34)</f>
      </c>
      <c r="F32" s="126">
        <f>IF('②選手情報入力'!I34="","",'②選手情報入力'!I34)</f>
      </c>
      <c r="G32" s="127">
        <f>IF('②選手情報入力'!J34="","",'②選手情報入力'!J34)</f>
      </c>
      <c r="H32" s="126">
        <f>IF('②選手情報入力'!K34="","",'②選手情報入力'!K34)</f>
      </c>
      <c r="I32" s="127">
        <f>IF('②選手情報入力'!L34="","",'②選手情報入力'!L34)</f>
      </c>
      <c r="J32" s="299"/>
      <c r="K32" s="300"/>
      <c r="L32" s="127">
        <f>IF('②選手情報入力'!O34="","",'②選手情報入力'!O34)</f>
      </c>
      <c r="M32" s="127">
        <f>IF('②選手情報入力'!P34="","",'②選手情報入力'!P34)</f>
      </c>
    </row>
    <row r="33" spans="1:13" s="112" customFormat="1" ht="18" customHeight="1">
      <c r="A33" s="120">
        <v>26</v>
      </c>
      <c r="B33" s="121">
        <f>IF('②選手情報入力'!C35="","",'②選手情報入力'!B35&amp;'②選手情報入力'!C35)</f>
      </c>
      <c r="C33" s="146">
        <f>IF('②選手情報入力'!D35="","",'②選手情報入力'!D35)</f>
      </c>
      <c r="D33" s="121">
        <f>IF('②選手情報入力'!G35="","",'②選手情報入力'!G35)</f>
      </c>
      <c r="E33" s="121">
        <f>IF('②選手情報入力'!H35="","",'②選手情報入力'!H35)</f>
      </c>
      <c r="F33" s="120">
        <f>IF('②選手情報入力'!I35="","",'②選手情報入力'!I35)</f>
      </c>
      <c r="G33" s="121">
        <f>IF('②選手情報入力'!J35="","",'②選手情報入力'!J35)</f>
      </c>
      <c r="H33" s="120">
        <f>IF('②選手情報入力'!K35="","",'②選手情報入力'!K35)</f>
      </c>
      <c r="I33" s="121">
        <f>IF('②選手情報入力'!L35="","",'②選手情報入力'!L35)</f>
      </c>
      <c r="J33" s="295"/>
      <c r="K33" s="296"/>
      <c r="L33" s="121">
        <f>IF('②選手情報入力'!O35="","",'②選手情報入力'!O35)</f>
      </c>
      <c r="M33" s="121">
        <f>IF('②選手情報入力'!P35="","",'②選手情報入力'!P35)</f>
      </c>
    </row>
    <row r="34" spans="1:13" s="112" customFormat="1" ht="18" customHeight="1">
      <c r="A34" s="122">
        <v>27</v>
      </c>
      <c r="B34" s="123">
        <f>IF('②選手情報入力'!C36="","",'②選手情報入力'!B36&amp;'②選手情報入力'!C36)</f>
      </c>
      <c r="C34" s="147">
        <f>IF('②選手情報入力'!D36="","",'②選手情報入力'!D36)</f>
      </c>
      <c r="D34" s="123">
        <f>IF('②選手情報入力'!G36="","",'②選手情報入力'!G36)</f>
      </c>
      <c r="E34" s="123">
        <f>IF('②選手情報入力'!H36="","",'②選手情報入力'!H36)</f>
      </c>
      <c r="F34" s="122">
        <f>IF('②選手情報入力'!I36="","",'②選手情報入力'!I36)</f>
      </c>
      <c r="G34" s="123">
        <f>IF('②選手情報入力'!J36="","",'②選手情報入力'!J36)</f>
      </c>
      <c r="H34" s="122">
        <f>IF('②選手情報入力'!K36="","",'②選手情報入力'!K36)</f>
      </c>
      <c r="I34" s="123">
        <f>IF('②選手情報入力'!L36="","",'②選手情報入力'!L36)</f>
      </c>
      <c r="J34" s="297"/>
      <c r="K34" s="298"/>
      <c r="L34" s="123">
        <f>IF('②選手情報入力'!O36="","",'②選手情報入力'!O36)</f>
      </c>
      <c r="M34" s="123">
        <f>IF('②選手情報入力'!P36="","",'②選手情報入力'!P36)</f>
      </c>
    </row>
    <row r="35" spans="1:13" s="112" customFormat="1" ht="18" customHeight="1">
      <c r="A35" s="122">
        <v>28</v>
      </c>
      <c r="B35" s="123">
        <f>IF('②選手情報入力'!C37="","",'②選手情報入力'!B37&amp;'②選手情報入力'!C37)</f>
      </c>
      <c r="C35" s="147">
        <f>IF('②選手情報入力'!D37="","",'②選手情報入力'!D37)</f>
      </c>
      <c r="D35" s="123">
        <f>IF('②選手情報入力'!G37="","",'②選手情報入力'!G37)</f>
      </c>
      <c r="E35" s="123">
        <f>IF('②選手情報入力'!H37="","",'②選手情報入力'!H37)</f>
      </c>
      <c r="F35" s="122">
        <f>IF('②選手情報入力'!I37="","",'②選手情報入力'!I37)</f>
      </c>
      <c r="G35" s="123">
        <f>IF('②選手情報入力'!J37="","",'②選手情報入力'!J37)</f>
      </c>
      <c r="H35" s="122">
        <f>IF('②選手情報入力'!K37="","",'②選手情報入力'!K37)</f>
      </c>
      <c r="I35" s="123">
        <f>IF('②選手情報入力'!L37="","",'②選手情報入力'!L37)</f>
      </c>
      <c r="J35" s="297"/>
      <c r="K35" s="298"/>
      <c r="L35" s="123">
        <f>IF('②選手情報入力'!O37="","",'②選手情報入力'!O37)</f>
      </c>
      <c r="M35" s="123">
        <f>IF('②選手情報入力'!P37="","",'②選手情報入力'!P37)</f>
      </c>
    </row>
    <row r="36" spans="1:13" s="112" customFormat="1" ht="18" customHeight="1">
      <c r="A36" s="122">
        <v>29</v>
      </c>
      <c r="B36" s="123">
        <f>IF('②選手情報入力'!C38="","",'②選手情報入力'!B38&amp;'②選手情報入力'!C38)</f>
      </c>
      <c r="C36" s="147">
        <f>IF('②選手情報入力'!D38="","",'②選手情報入力'!D38)</f>
      </c>
      <c r="D36" s="123">
        <f>IF('②選手情報入力'!G38="","",'②選手情報入力'!G38)</f>
      </c>
      <c r="E36" s="123">
        <f>IF('②選手情報入力'!H38="","",'②選手情報入力'!H38)</f>
      </c>
      <c r="F36" s="122">
        <f>IF('②選手情報入力'!I38="","",'②選手情報入力'!I38)</f>
      </c>
      <c r="G36" s="123">
        <f>IF('②選手情報入力'!J38="","",'②選手情報入力'!J38)</f>
      </c>
      <c r="H36" s="122">
        <f>IF('②選手情報入力'!K38="","",'②選手情報入力'!K38)</f>
      </c>
      <c r="I36" s="123">
        <f>IF('②選手情報入力'!L38="","",'②選手情報入力'!L38)</f>
      </c>
      <c r="J36" s="297"/>
      <c r="K36" s="298"/>
      <c r="L36" s="123">
        <f>IF('②選手情報入力'!O38="","",'②選手情報入力'!O38)</f>
      </c>
      <c r="M36" s="123">
        <f>IF('②選手情報入力'!P38="","",'②選手情報入力'!P38)</f>
      </c>
    </row>
    <row r="37" spans="1:13" s="112" customFormat="1" ht="18" customHeight="1">
      <c r="A37" s="124">
        <v>30</v>
      </c>
      <c r="B37" s="125">
        <f>IF('②選手情報入力'!C39="","",'②選手情報入力'!B39&amp;'②選手情報入力'!C39)</f>
      </c>
      <c r="C37" s="149">
        <f>IF('②選手情報入力'!D39="","",'②選手情報入力'!D39)</f>
      </c>
      <c r="D37" s="125">
        <f>IF('②選手情報入力'!G39="","",'②選手情報入力'!G39)</f>
      </c>
      <c r="E37" s="125">
        <f>IF('②選手情報入力'!H39="","",'②選手情報入力'!H39)</f>
      </c>
      <c r="F37" s="124">
        <f>IF('②選手情報入力'!I39="","",'②選手情報入力'!I39)</f>
      </c>
      <c r="G37" s="125">
        <f>IF('②選手情報入力'!J39="","",'②選手情報入力'!J39)</f>
      </c>
      <c r="H37" s="124">
        <f>IF('②選手情報入力'!K39="","",'②選手情報入力'!K39)</f>
      </c>
      <c r="I37" s="125">
        <f>IF('②選手情報入力'!L39="","",'②選手情報入力'!L39)</f>
      </c>
      <c r="J37" s="301"/>
      <c r="K37" s="302"/>
      <c r="L37" s="125">
        <f>IF('②選手情報入力'!O39="","",'②選手情報入力'!O39)</f>
      </c>
      <c r="M37" s="125">
        <f>IF('②選手情報入力'!P39="","",'②選手情報入力'!P39)</f>
      </c>
    </row>
    <row r="38" spans="1:13" s="112" customFormat="1" ht="18" customHeight="1">
      <c r="A38" s="128">
        <v>31</v>
      </c>
      <c r="B38" s="129">
        <f>IF('②選手情報入力'!C40="","",'②選手情報入力'!B40&amp;'②選手情報入力'!C40)</f>
      </c>
      <c r="C38" s="150">
        <f>IF('②選手情報入力'!D40="","",'②選手情報入力'!D40)</f>
      </c>
      <c r="D38" s="129">
        <f>IF('②選手情報入力'!G40="","",'②選手情報入力'!G40)</f>
      </c>
      <c r="E38" s="129">
        <f>IF('②選手情報入力'!H40="","",'②選手情報入力'!H40)</f>
      </c>
      <c r="F38" s="128">
        <f>IF('②選手情報入力'!I40="","",'②選手情報入力'!I40)</f>
      </c>
      <c r="G38" s="129">
        <f>IF('②選手情報入力'!J40="","",'②選手情報入力'!J40)</f>
      </c>
      <c r="H38" s="128">
        <f>IF('②選手情報入力'!K40="","",'②選手情報入力'!K40)</f>
      </c>
      <c r="I38" s="129">
        <f>IF('②選手情報入力'!L40="","",'②選手情報入力'!L40)</f>
      </c>
      <c r="J38" s="303"/>
      <c r="K38" s="304"/>
      <c r="L38" s="129">
        <f>IF('②選手情報入力'!O40="","",'②選手情報入力'!O40)</f>
      </c>
      <c r="M38" s="129">
        <f>IF('②選手情報入力'!P40="","",'②選手情報入力'!P40)</f>
      </c>
    </row>
    <row r="39" spans="1:13" s="112" customFormat="1" ht="18" customHeight="1">
      <c r="A39" s="122">
        <v>32</v>
      </c>
      <c r="B39" s="123">
        <f>IF('②選手情報入力'!C41="","",'②選手情報入力'!B41&amp;'②選手情報入力'!C41)</f>
      </c>
      <c r="C39" s="147">
        <f>IF('②選手情報入力'!D41="","",'②選手情報入力'!D41)</f>
      </c>
      <c r="D39" s="123">
        <f>IF('②選手情報入力'!G41="","",'②選手情報入力'!G41)</f>
      </c>
      <c r="E39" s="123">
        <f>IF('②選手情報入力'!H41="","",'②選手情報入力'!H41)</f>
      </c>
      <c r="F39" s="122">
        <f>IF('②選手情報入力'!I41="","",'②選手情報入力'!I41)</f>
      </c>
      <c r="G39" s="123">
        <f>IF('②選手情報入力'!J41="","",'②選手情報入力'!J41)</f>
      </c>
      <c r="H39" s="122">
        <f>IF('②選手情報入力'!K41="","",'②選手情報入力'!K41)</f>
      </c>
      <c r="I39" s="123">
        <f>IF('②選手情報入力'!L41="","",'②選手情報入力'!L41)</f>
      </c>
      <c r="J39" s="297"/>
      <c r="K39" s="298"/>
      <c r="L39" s="123">
        <f>IF('②選手情報入力'!O41="","",'②選手情報入力'!O41)</f>
      </c>
      <c r="M39" s="123">
        <f>IF('②選手情報入力'!P41="","",'②選手情報入力'!P41)</f>
      </c>
    </row>
    <row r="40" spans="1:13" s="112" customFormat="1" ht="18" customHeight="1">
      <c r="A40" s="122">
        <v>33</v>
      </c>
      <c r="B40" s="123">
        <f>IF('②選手情報入力'!C42="","",'②選手情報入力'!B42&amp;'②選手情報入力'!C42)</f>
      </c>
      <c r="C40" s="147">
        <f>IF('②選手情報入力'!D42="","",'②選手情報入力'!D42)</f>
      </c>
      <c r="D40" s="123">
        <f>IF('②選手情報入力'!G42="","",'②選手情報入力'!G42)</f>
      </c>
      <c r="E40" s="123">
        <f>IF('②選手情報入力'!H42="","",'②選手情報入力'!H42)</f>
      </c>
      <c r="F40" s="122">
        <f>IF('②選手情報入力'!I42="","",'②選手情報入力'!I42)</f>
      </c>
      <c r="G40" s="123">
        <f>IF('②選手情報入力'!J42="","",'②選手情報入力'!J42)</f>
      </c>
      <c r="H40" s="122">
        <f>IF('②選手情報入力'!K42="","",'②選手情報入力'!K42)</f>
      </c>
      <c r="I40" s="123">
        <f>IF('②選手情報入力'!L42="","",'②選手情報入力'!L42)</f>
      </c>
      <c r="J40" s="297"/>
      <c r="K40" s="298"/>
      <c r="L40" s="123">
        <f>IF('②選手情報入力'!O42="","",'②選手情報入力'!O42)</f>
      </c>
      <c r="M40" s="123">
        <f>IF('②選手情報入力'!P42="","",'②選手情報入力'!P42)</f>
      </c>
    </row>
    <row r="41" spans="1:13" s="112" customFormat="1" ht="18" customHeight="1">
      <c r="A41" s="122">
        <v>34</v>
      </c>
      <c r="B41" s="123">
        <f>IF('②選手情報入力'!C43="","",'②選手情報入力'!B43&amp;'②選手情報入力'!C43)</f>
      </c>
      <c r="C41" s="147">
        <f>IF('②選手情報入力'!D43="","",'②選手情報入力'!D43)</f>
      </c>
      <c r="D41" s="123">
        <f>IF('②選手情報入力'!G43="","",'②選手情報入力'!G43)</f>
      </c>
      <c r="E41" s="123">
        <f>IF('②選手情報入力'!H43="","",'②選手情報入力'!H43)</f>
      </c>
      <c r="F41" s="122">
        <f>IF('②選手情報入力'!I43="","",'②選手情報入力'!I43)</f>
      </c>
      <c r="G41" s="123">
        <f>IF('②選手情報入力'!J43="","",'②選手情報入力'!J43)</f>
      </c>
      <c r="H41" s="122">
        <f>IF('②選手情報入力'!K43="","",'②選手情報入力'!K43)</f>
      </c>
      <c r="I41" s="123">
        <f>IF('②選手情報入力'!L43="","",'②選手情報入力'!L43)</f>
      </c>
      <c r="J41" s="297"/>
      <c r="K41" s="298"/>
      <c r="L41" s="123">
        <f>IF('②選手情報入力'!O43="","",'②選手情報入力'!O43)</f>
      </c>
      <c r="M41" s="123">
        <f>IF('②選手情報入力'!P43="","",'②選手情報入力'!P43)</f>
      </c>
    </row>
    <row r="42" spans="1:13" s="112" customFormat="1" ht="18" customHeight="1">
      <c r="A42" s="126">
        <v>35</v>
      </c>
      <c r="B42" s="127">
        <f>IF('②選手情報入力'!C44="","",'②選手情報入力'!B44&amp;'②選手情報入力'!C44)</f>
      </c>
      <c r="C42" s="148">
        <f>IF('②選手情報入力'!D44="","",'②選手情報入力'!D44)</f>
      </c>
      <c r="D42" s="127">
        <f>IF('②選手情報入力'!G44="","",'②選手情報入力'!G44)</f>
      </c>
      <c r="E42" s="127">
        <f>IF('②選手情報入力'!H44="","",'②選手情報入力'!H44)</f>
      </c>
      <c r="F42" s="126">
        <f>IF('②選手情報入力'!I44="","",'②選手情報入力'!I44)</f>
      </c>
      <c r="G42" s="127">
        <f>IF('②選手情報入力'!J44="","",'②選手情報入力'!J44)</f>
      </c>
      <c r="H42" s="126">
        <f>IF('②選手情報入力'!K44="","",'②選手情報入力'!K44)</f>
      </c>
      <c r="I42" s="127">
        <f>IF('②選手情報入力'!L44="","",'②選手情報入力'!L44)</f>
      </c>
      <c r="J42" s="299"/>
      <c r="K42" s="300"/>
      <c r="L42" s="127">
        <f>IF('②選手情報入力'!O44="","",'②選手情報入力'!O44)</f>
      </c>
      <c r="M42" s="127">
        <f>IF('②選手情報入力'!P44="","",'②選手情報入力'!P44)</f>
      </c>
    </row>
    <row r="43" spans="1:13" s="112" customFormat="1" ht="18" customHeight="1">
      <c r="A43" s="120">
        <v>36</v>
      </c>
      <c r="B43" s="121">
        <f>IF('②選手情報入力'!C45="","",'②選手情報入力'!B45&amp;'②選手情報入力'!C45)</f>
      </c>
      <c r="C43" s="146">
        <f>IF('②選手情報入力'!D45="","",'②選手情報入力'!D45)</f>
      </c>
      <c r="D43" s="121">
        <f>IF('②選手情報入力'!G45="","",'②選手情報入力'!G45)</f>
      </c>
      <c r="E43" s="121">
        <f>IF('②選手情報入力'!H45="","",'②選手情報入力'!H45)</f>
      </c>
      <c r="F43" s="120">
        <f>IF('②選手情報入力'!I45="","",'②選手情報入力'!I45)</f>
      </c>
      <c r="G43" s="121">
        <f>IF('②選手情報入力'!J45="","",'②選手情報入力'!J45)</f>
      </c>
      <c r="H43" s="120">
        <f>IF('②選手情報入力'!K45="","",'②選手情報入力'!K45)</f>
      </c>
      <c r="I43" s="121">
        <f>IF('②選手情報入力'!L45="","",'②選手情報入力'!L45)</f>
      </c>
      <c r="J43" s="295"/>
      <c r="K43" s="296"/>
      <c r="L43" s="121">
        <f>IF('②選手情報入力'!O45="","",'②選手情報入力'!O45)</f>
      </c>
      <c r="M43" s="121">
        <f>IF('②選手情報入力'!P45="","",'②選手情報入力'!P45)</f>
      </c>
    </row>
    <row r="44" spans="1:13" s="112" customFormat="1" ht="18" customHeight="1">
      <c r="A44" s="122">
        <v>37</v>
      </c>
      <c r="B44" s="123">
        <f>IF('②選手情報入力'!C46="","",'②選手情報入力'!B46&amp;'②選手情報入力'!C46)</f>
      </c>
      <c r="C44" s="147">
        <f>IF('②選手情報入力'!D46="","",'②選手情報入力'!D46)</f>
      </c>
      <c r="D44" s="123">
        <f>IF('②選手情報入力'!G46="","",'②選手情報入力'!G46)</f>
      </c>
      <c r="E44" s="123">
        <f>IF('②選手情報入力'!H46="","",'②選手情報入力'!H46)</f>
      </c>
      <c r="F44" s="122">
        <f>IF('②選手情報入力'!I46="","",'②選手情報入力'!I46)</f>
      </c>
      <c r="G44" s="123">
        <f>IF('②選手情報入力'!J46="","",'②選手情報入力'!J46)</f>
      </c>
      <c r="H44" s="122">
        <f>IF('②選手情報入力'!K46="","",'②選手情報入力'!K46)</f>
      </c>
      <c r="I44" s="123">
        <f>IF('②選手情報入力'!L46="","",'②選手情報入力'!L46)</f>
      </c>
      <c r="J44" s="297"/>
      <c r="K44" s="298"/>
      <c r="L44" s="123">
        <f>IF('②選手情報入力'!O46="","",'②選手情報入力'!O46)</f>
      </c>
      <c r="M44" s="123">
        <f>IF('②選手情報入力'!P46="","",'②選手情報入力'!P46)</f>
      </c>
    </row>
    <row r="45" spans="1:13" s="112" customFormat="1" ht="18" customHeight="1">
      <c r="A45" s="122">
        <v>38</v>
      </c>
      <c r="B45" s="123">
        <f>IF('②選手情報入力'!C47="","",'②選手情報入力'!B47&amp;'②選手情報入力'!C47)</f>
      </c>
      <c r="C45" s="147">
        <f>IF('②選手情報入力'!D47="","",'②選手情報入力'!D47)</f>
      </c>
      <c r="D45" s="123">
        <f>IF('②選手情報入力'!G47="","",'②選手情報入力'!G47)</f>
      </c>
      <c r="E45" s="123">
        <f>IF('②選手情報入力'!H47="","",'②選手情報入力'!H47)</f>
      </c>
      <c r="F45" s="122">
        <f>IF('②選手情報入力'!I47="","",'②選手情報入力'!I47)</f>
      </c>
      <c r="G45" s="123">
        <f>IF('②選手情報入力'!J47="","",'②選手情報入力'!J47)</f>
      </c>
      <c r="H45" s="122">
        <f>IF('②選手情報入力'!K47="","",'②選手情報入力'!K47)</f>
      </c>
      <c r="I45" s="123">
        <f>IF('②選手情報入力'!L47="","",'②選手情報入力'!L47)</f>
      </c>
      <c r="J45" s="297"/>
      <c r="K45" s="298"/>
      <c r="L45" s="123">
        <f>IF('②選手情報入力'!O47="","",'②選手情報入力'!O47)</f>
      </c>
      <c r="M45" s="123">
        <f>IF('②選手情報入力'!P47="","",'②選手情報入力'!P47)</f>
      </c>
    </row>
    <row r="46" spans="1:13" s="112" customFormat="1" ht="18" customHeight="1">
      <c r="A46" s="122">
        <v>39</v>
      </c>
      <c r="B46" s="123">
        <f>IF('②選手情報入力'!C48="","",'②選手情報入力'!B48&amp;'②選手情報入力'!C48)</f>
      </c>
      <c r="C46" s="147">
        <f>IF('②選手情報入力'!D48="","",'②選手情報入力'!D48)</f>
      </c>
      <c r="D46" s="123">
        <f>IF('②選手情報入力'!G48="","",'②選手情報入力'!G48)</f>
      </c>
      <c r="E46" s="123">
        <f>IF('②選手情報入力'!H48="","",'②選手情報入力'!H48)</f>
      </c>
      <c r="F46" s="122">
        <f>IF('②選手情報入力'!I48="","",'②選手情報入力'!I48)</f>
      </c>
      <c r="G46" s="123">
        <f>IF('②選手情報入力'!J48="","",'②選手情報入力'!J48)</f>
      </c>
      <c r="H46" s="122">
        <f>IF('②選手情報入力'!K48="","",'②選手情報入力'!K48)</f>
      </c>
      <c r="I46" s="123">
        <f>IF('②選手情報入力'!L48="","",'②選手情報入力'!L48)</f>
      </c>
      <c r="J46" s="297"/>
      <c r="K46" s="298"/>
      <c r="L46" s="123">
        <f>IF('②選手情報入力'!O48="","",'②選手情報入力'!O48)</f>
      </c>
      <c r="M46" s="123">
        <f>IF('②選手情報入力'!P48="","",'②選手情報入力'!P48)</f>
      </c>
    </row>
    <row r="47" spans="1:13" s="112" customFormat="1" ht="18" customHeight="1">
      <c r="A47" s="124">
        <v>40</v>
      </c>
      <c r="B47" s="125">
        <f>IF('②選手情報入力'!C49="","",'②選手情報入力'!B49&amp;'②選手情報入力'!C49)</f>
      </c>
      <c r="C47" s="149">
        <f>IF('②選手情報入力'!D49="","",'②選手情報入力'!D49)</f>
      </c>
      <c r="D47" s="125">
        <f>IF('②選手情報入力'!G49="","",'②選手情報入力'!G49)</f>
      </c>
      <c r="E47" s="125">
        <f>IF('②選手情報入力'!H49="","",'②選手情報入力'!H49)</f>
      </c>
      <c r="F47" s="124">
        <f>IF('②選手情報入力'!I49="","",'②選手情報入力'!I49)</f>
      </c>
      <c r="G47" s="125">
        <f>IF('②選手情報入力'!J49="","",'②選手情報入力'!J49)</f>
      </c>
      <c r="H47" s="124">
        <f>IF('②選手情報入力'!K49="","",'②選手情報入力'!K49)</f>
      </c>
      <c r="I47" s="125">
        <f>IF('②選手情報入力'!L49="","",'②選手情報入力'!L49)</f>
      </c>
      <c r="J47" s="301"/>
      <c r="K47" s="302"/>
      <c r="L47" s="125">
        <f>IF('②選手情報入力'!O49="","",'②選手情報入力'!O49)</f>
      </c>
      <c r="M47" s="125">
        <f>IF('②選手情報入力'!P49="","",'②選手情報入力'!P49)</f>
      </c>
    </row>
    <row r="48" spans="1:13" s="112" customFormat="1" ht="18" customHeight="1">
      <c r="A48" s="120">
        <v>41</v>
      </c>
      <c r="B48" s="121">
        <f>IF('②選手情報入力'!C50="","",'②選手情報入力'!B50&amp;'②選手情報入力'!C50)</f>
      </c>
      <c r="C48" s="146">
        <f>IF('②選手情報入力'!D50="","",'②選手情報入力'!D50)</f>
      </c>
      <c r="D48" s="121">
        <f>IF('②選手情報入力'!G50="","",'②選手情報入力'!G50)</f>
      </c>
      <c r="E48" s="121">
        <f>IF('②選手情報入力'!H50="","",'②選手情報入力'!H50)</f>
      </c>
      <c r="F48" s="120">
        <f>IF('②選手情報入力'!I50="","",'②選手情報入力'!I50)</f>
      </c>
      <c r="G48" s="121">
        <f>IF('②選手情報入力'!J50="","",'②選手情報入力'!J50)</f>
      </c>
      <c r="H48" s="120">
        <f>IF('②選手情報入力'!K50="","",'②選手情報入力'!K50)</f>
      </c>
      <c r="I48" s="121">
        <f>IF('②選手情報入力'!L50="","",'②選手情報入力'!L50)</f>
      </c>
      <c r="J48" s="295"/>
      <c r="K48" s="296"/>
      <c r="L48" s="121">
        <f>IF('②選手情報入力'!O50="","",'②選手情報入力'!O50)</f>
      </c>
      <c r="M48" s="121">
        <f>IF('②選手情報入力'!P50="","",'②選手情報入力'!P50)</f>
      </c>
    </row>
    <row r="49" spans="1:13" s="112" customFormat="1" ht="18" customHeight="1">
      <c r="A49" s="122">
        <v>42</v>
      </c>
      <c r="B49" s="123">
        <f>IF('②選手情報入力'!C51="","",'②選手情報入力'!B51&amp;'②選手情報入力'!C51)</f>
      </c>
      <c r="C49" s="147">
        <f>IF('②選手情報入力'!D51="","",'②選手情報入力'!D51)</f>
      </c>
      <c r="D49" s="123">
        <f>IF('②選手情報入力'!G51="","",'②選手情報入力'!G51)</f>
      </c>
      <c r="E49" s="123">
        <f>IF('②選手情報入力'!H51="","",'②選手情報入力'!H51)</f>
      </c>
      <c r="F49" s="122">
        <f>IF('②選手情報入力'!I51="","",'②選手情報入力'!I51)</f>
      </c>
      <c r="G49" s="123">
        <f>IF('②選手情報入力'!J51="","",'②選手情報入力'!J51)</f>
      </c>
      <c r="H49" s="122">
        <f>IF('②選手情報入力'!K51="","",'②選手情報入力'!K51)</f>
      </c>
      <c r="I49" s="123">
        <f>IF('②選手情報入力'!L51="","",'②選手情報入力'!L51)</f>
      </c>
      <c r="J49" s="297"/>
      <c r="K49" s="298"/>
      <c r="L49" s="123">
        <f>IF('②選手情報入力'!O51="","",'②選手情報入力'!O51)</f>
      </c>
      <c r="M49" s="123">
        <f>IF('②選手情報入力'!P51="","",'②選手情報入力'!P51)</f>
      </c>
    </row>
    <row r="50" spans="1:13" s="112" customFormat="1" ht="18" customHeight="1">
      <c r="A50" s="122">
        <v>43</v>
      </c>
      <c r="B50" s="123">
        <f>IF('②選手情報入力'!C52="","",'②選手情報入力'!B52&amp;'②選手情報入力'!C52)</f>
      </c>
      <c r="C50" s="147">
        <f>IF('②選手情報入力'!D52="","",'②選手情報入力'!D52)</f>
      </c>
      <c r="D50" s="123">
        <f>IF('②選手情報入力'!G52="","",'②選手情報入力'!G52)</f>
      </c>
      <c r="E50" s="123">
        <f>IF('②選手情報入力'!H52="","",'②選手情報入力'!H52)</f>
      </c>
      <c r="F50" s="122">
        <f>IF('②選手情報入力'!I52="","",'②選手情報入力'!I52)</f>
      </c>
      <c r="G50" s="123">
        <f>IF('②選手情報入力'!J52="","",'②選手情報入力'!J52)</f>
      </c>
      <c r="H50" s="122">
        <f>IF('②選手情報入力'!K52="","",'②選手情報入力'!K52)</f>
      </c>
      <c r="I50" s="123">
        <f>IF('②選手情報入力'!L52="","",'②選手情報入力'!L52)</f>
      </c>
      <c r="J50" s="297"/>
      <c r="K50" s="298"/>
      <c r="L50" s="123">
        <f>IF('②選手情報入力'!O52="","",'②選手情報入力'!O52)</f>
      </c>
      <c r="M50" s="123">
        <f>IF('②選手情報入力'!P52="","",'②選手情報入力'!P52)</f>
      </c>
    </row>
    <row r="51" spans="1:13" s="112" customFormat="1" ht="18" customHeight="1">
      <c r="A51" s="122">
        <v>44</v>
      </c>
      <c r="B51" s="123">
        <f>IF('②選手情報入力'!C53="","",'②選手情報入力'!B53&amp;'②選手情報入力'!C53)</f>
      </c>
      <c r="C51" s="147">
        <f>IF('②選手情報入力'!D53="","",'②選手情報入力'!D53)</f>
      </c>
      <c r="D51" s="123">
        <f>IF('②選手情報入力'!G53="","",'②選手情報入力'!G53)</f>
      </c>
      <c r="E51" s="123">
        <f>IF('②選手情報入力'!H53="","",'②選手情報入力'!H53)</f>
      </c>
      <c r="F51" s="122">
        <f>IF('②選手情報入力'!I53="","",'②選手情報入力'!I53)</f>
      </c>
      <c r="G51" s="123">
        <f>IF('②選手情報入力'!J53="","",'②選手情報入力'!J53)</f>
      </c>
      <c r="H51" s="122">
        <f>IF('②選手情報入力'!K53="","",'②選手情報入力'!K53)</f>
      </c>
      <c r="I51" s="123">
        <f>IF('②選手情報入力'!L53="","",'②選手情報入力'!L53)</f>
      </c>
      <c r="J51" s="297"/>
      <c r="K51" s="298"/>
      <c r="L51" s="123">
        <f>IF('②選手情報入力'!O53="","",'②選手情報入力'!O53)</f>
      </c>
      <c r="M51" s="123">
        <f>IF('②選手情報入力'!P53="","",'②選手情報入力'!P53)</f>
      </c>
    </row>
    <row r="52" spans="1:13" s="112" customFormat="1" ht="18" customHeight="1">
      <c r="A52" s="124">
        <v>45</v>
      </c>
      <c r="B52" s="125">
        <f>IF('②選手情報入力'!C54="","",'②選手情報入力'!B54&amp;'②選手情報入力'!C54)</f>
      </c>
      <c r="C52" s="149">
        <f>IF('②選手情報入力'!D54="","",'②選手情報入力'!D54)</f>
      </c>
      <c r="D52" s="125">
        <f>IF('②選手情報入力'!G54="","",'②選手情報入力'!G54)</f>
      </c>
      <c r="E52" s="125">
        <f>IF('②選手情報入力'!H54="","",'②選手情報入力'!H54)</f>
      </c>
      <c r="F52" s="124">
        <f>IF('②選手情報入力'!I54="","",'②選手情報入力'!I54)</f>
      </c>
      <c r="G52" s="125">
        <f>IF('②選手情報入力'!J54="","",'②選手情報入力'!J54)</f>
      </c>
      <c r="H52" s="124">
        <f>IF('②選手情報入力'!K54="","",'②選手情報入力'!K54)</f>
      </c>
      <c r="I52" s="125">
        <f>IF('②選手情報入力'!L54="","",'②選手情報入力'!L54)</f>
      </c>
      <c r="J52" s="301"/>
      <c r="K52" s="302"/>
      <c r="L52" s="125">
        <f>IF('②選手情報入力'!O54="","",'②選手情報入力'!O54)</f>
      </c>
      <c r="M52" s="125">
        <f>IF('②選手情報入力'!P54="","",'②選手情報入力'!P54)</f>
      </c>
    </row>
    <row r="53" spans="1:13" s="112" customFormat="1" ht="18" customHeight="1">
      <c r="A53" s="120">
        <v>46</v>
      </c>
      <c r="B53" s="121">
        <f>IF('②選手情報入力'!C55="","",'②選手情報入力'!B55&amp;'②選手情報入力'!C55)</f>
      </c>
      <c r="C53" s="146">
        <f>IF('②選手情報入力'!D55="","",'②選手情報入力'!D55)</f>
      </c>
      <c r="D53" s="121">
        <f>IF('②選手情報入力'!G55="","",'②選手情報入力'!G55)</f>
      </c>
      <c r="E53" s="121">
        <f>IF('②選手情報入力'!H55="","",'②選手情報入力'!H55)</f>
      </c>
      <c r="F53" s="120">
        <f>IF('②選手情報入力'!I55="","",'②選手情報入力'!I55)</f>
      </c>
      <c r="G53" s="121">
        <f>IF('②選手情報入力'!J55="","",'②選手情報入力'!J55)</f>
      </c>
      <c r="H53" s="120">
        <f>IF('②選手情報入力'!K55="","",'②選手情報入力'!K55)</f>
      </c>
      <c r="I53" s="121">
        <f>IF('②選手情報入力'!L55="","",'②選手情報入力'!L55)</f>
      </c>
      <c r="J53" s="295"/>
      <c r="K53" s="296"/>
      <c r="L53" s="121">
        <f>IF('②選手情報入力'!O55="","",'②選手情報入力'!O55)</f>
      </c>
      <c r="M53" s="121">
        <f>IF('②選手情報入力'!P55="","",'②選手情報入力'!P55)</f>
      </c>
    </row>
    <row r="54" spans="1:13" s="112" customFormat="1" ht="18" customHeight="1">
      <c r="A54" s="122">
        <v>47</v>
      </c>
      <c r="B54" s="123">
        <f>IF('②選手情報入力'!C56="","",'②選手情報入力'!B56&amp;'②選手情報入力'!C56)</f>
      </c>
      <c r="C54" s="147">
        <f>IF('②選手情報入力'!D56="","",'②選手情報入力'!D56)</f>
      </c>
      <c r="D54" s="123">
        <f>IF('②選手情報入力'!G56="","",'②選手情報入力'!G56)</f>
      </c>
      <c r="E54" s="123">
        <f>IF('②選手情報入力'!H56="","",'②選手情報入力'!H56)</f>
      </c>
      <c r="F54" s="122">
        <f>IF('②選手情報入力'!I56="","",'②選手情報入力'!I56)</f>
      </c>
      <c r="G54" s="123">
        <f>IF('②選手情報入力'!J56="","",'②選手情報入力'!J56)</f>
      </c>
      <c r="H54" s="122">
        <f>IF('②選手情報入力'!K56="","",'②選手情報入力'!K56)</f>
      </c>
      <c r="I54" s="123">
        <f>IF('②選手情報入力'!L56="","",'②選手情報入力'!L56)</f>
      </c>
      <c r="J54" s="297"/>
      <c r="K54" s="298"/>
      <c r="L54" s="123">
        <f>IF('②選手情報入力'!O56="","",'②選手情報入力'!O56)</f>
      </c>
      <c r="M54" s="123">
        <f>IF('②選手情報入力'!P56="","",'②選手情報入力'!P56)</f>
      </c>
    </row>
    <row r="55" spans="1:13" s="112" customFormat="1" ht="18" customHeight="1">
      <c r="A55" s="122">
        <v>48</v>
      </c>
      <c r="B55" s="123">
        <f>IF('②選手情報入力'!C57="","",'②選手情報入力'!B57&amp;'②選手情報入力'!C57)</f>
      </c>
      <c r="C55" s="147">
        <f>IF('②選手情報入力'!D57="","",'②選手情報入力'!D57)</f>
      </c>
      <c r="D55" s="123">
        <f>IF('②選手情報入力'!G57="","",'②選手情報入力'!G57)</f>
      </c>
      <c r="E55" s="123">
        <f>IF('②選手情報入力'!H57="","",'②選手情報入力'!H57)</f>
      </c>
      <c r="F55" s="122">
        <f>IF('②選手情報入力'!I57="","",'②選手情報入力'!I57)</f>
      </c>
      <c r="G55" s="123">
        <f>IF('②選手情報入力'!J57="","",'②選手情報入力'!J57)</f>
      </c>
      <c r="H55" s="122">
        <f>IF('②選手情報入力'!K57="","",'②選手情報入力'!K57)</f>
      </c>
      <c r="I55" s="123">
        <f>IF('②選手情報入力'!L57="","",'②選手情報入力'!L57)</f>
      </c>
      <c r="J55" s="297"/>
      <c r="K55" s="298"/>
      <c r="L55" s="123">
        <f>IF('②選手情報入力'!O57="","",'②選手情報入力'!O57)</f>
      </c>
      <c r="M55" s="123">
        <f>IF('②選手情報入力'!P57="","",'②選手情報入力'!P57)</f>
      </c>
    </row>
    <row r="56" spans="1:13" s="112" customFormat="1" ht="18" customHeight="1">
      <c r="A56" s="122">
        <v>49</v>
      </c>
      <c r="B56" s="123">
        <f>IF('②選手情報入力'!C58="","",'②選手情報入力'!B58&amp;'②選手情報入力'!C58)</f>
      </c>
      <c r="C56" s="147">
        <f>IF('②選手情報入力'!D58="","",'②選手情報入力'!D58)</f>
      </c>
      <c r="D56" s="123">
        <f>IF('②選手情報入力'!G58="","",'②選手情報入力'!G58)</f>
      </c>
      <c r="E56" s="123">
        <f>IF('②選手情報入力'!H58="","",'②選手情報入力'!H58)</f>
      </c>
      <c r="F56" s="122">
        <f>IF('②選手情報入力'!I58="","",'②選手情報入力'!I58)</f>
      </c>
      <c r="G56" s="123">
        <f>IF('②選手情報入力'!J58="","",'②選手情報入力'!J58)</f>
      </c>
      <c r="H56" s="122">
        <f>IF('②選手情報入力'!K58="","",'②選手情報入力'!K58)</f>
      </c>
      <c r="I56" s="123">
        <f>IF('②選手情報入力'!L58="","",'②選手情報入力'!L58)</f>
      </c>
      <c r="J56" s="297"/>
      <c r="K56" s="298"/>
      <c r="L56" s="123">
        <f>IF('②選手情報入力'!O58="","",'②選手情報入力'!O58)</f>
      </c>
      <c r="M56" s="123">
        <f>IF('②選手情報入力'!P58="","",'②選手情報入力'!P58)</f>
      </c>
    </row>
    <row r="57" spans="1:13" s="112" customFormat="1" ht="18" customHeight="1">
      <c r="A57" s="124">
        <v>50</v>
      </c>
      <c r="B57" s="125">
        <f>IF('②選手情報入力'!C59="","",'②選手情報入力'!B59&amp;'②選手情報入力'!C59)</f>
      </c>
      <c r="C57" s="149">
        <f>IF('②選手情報入力'!D59="","",'②選手情報入力'!D59)</f>
      </c>
      <c r="D57" s="125">
        <f>IF('②選手情報入力'!G59="","",'②選手情報入力'!G59)</f>
      </c>
      <c r="E57" s="125">
        <f>IF('②選手情報入力'!H59="","",'②選手情報入力'!H59)</f>
      </c>
      <c r="F57" s="124">
        <f>IF('②選手情報入力'!I59="","",'②選手情報入力'!I59)</f>
      </c>
      <c r="G57" s="125">
        <f>IF('②選手情報入力'!J59="","",'②選手情報入力'!J59)</f>
      </c>
      <c r="H57" s="124">
        <f>IF('②選手情報入力'!K59="","",'②選手情報入力'!K59)</f>
      </c>
      <c r="I57" s="125">
        <f>IF('②選手情報入力'!L59="","",'②選手情報入力'!L59)</f>
      </c>
      <c r="J57" s="301"/>
      <c r="K57" s="302"/>
      <c r="L57" s="125">
        <f>IF('②選手情報入力'!O59="","",'②選手情報入力'!O59)</f>
      </c>
      <c r="M57" s="125">
        <f>IF('②選手情報入力'!P59="","",'②選手情報入力'!P59)</f>
      </c>
    </row>
    <row r="58" spans="1:13" s="112" customFormat="1" ht="18" customHeight="1">
      <c r="A58" s="128">
        <v>51</v>
      </c>
      <c r="B58" s="129">
        <f>IF('②選手情報入力'!C60="","",'②選手情報入力'!B60&amp;'②選手情報入力'!C60)</f>
      </c>
      <c r="C58" s="150">
        <f>IF('②選手情報入力'!D60="","",'②選手情報入力'!D60)</f>
      </c>
      <c r="D58" s="129">
        <f>IF('②選手情報入力'!G60="","",'②選手情報入力'!G60)</f>
      </c>
      <c r="E58" s="129">
        <f>IF('②選手情報入力'!H60="","",'②選手情報入力'!H60)</f>
      </c>
      <c r="F58" s="128">
        <f>IF('②選手情報入力'!I60="","",'②選手情報入力'!I60)</f>
      </c>
      <c r="G58" s="129">
        <f>IF('②選手情報入力'!J60="","",'②選手情報入力'!J60)</f>
      </c>
      <c r="H58" s="128">
        <f>IF('②選手情報入力'!K60="","",'②選手情報入力'!K60)</f>
      </c>
      <c r="I58" s="129">
        <f>IF('②選手情報入力'!L60="","",'②選手情報入力'!L60)</f>
      </c>
      <c r="J58" s="303"/>
      <c r="K58" s="304"/>
      <c r="L58" s="129">
        <f>IF('②選手情報入力'!O60="","",'②選手情報入力'!O60)</f>
      </c>
      <c r="M58" s="129">
        <f>IF('②選手情報入力'!P60="","",'②選手情報入力'!P60)</f>
      </c>
    </row>
    <row r="59" spans="1:13" s="112" customFormat="1" ht="18" customHeight="1">
      <c r="A59" s="122">
        <v>52</v>
      </c>
      <c r="B59" s="123">
        <f>IF('②選手情報入力'!C61="","",'②選手情報入力'!B61&amp;'②選手情報入力'!C61)</f>
      </c>
      <c r="C59" s="147">
        <f>IF('②選手情報入力'!D61="","",'②選手情報入力'!D61)</f>
      </c>
      <c r="D59" s="123">
        <f>IF('②選手情報入力'!G61="","",'②選手情報入力'!G61)</f>
      </c>
      <c r="E59" s="123">
        <f>IF('②選手情報入力'!H61="","",'②選手情報入力'!H61)</f>
      </c>
      <c r="F59" s="122">
        <f>IF('②選手情報入力'!I61="","",'②選手情報入力'!I61)</f>
      </c>
      <c r="G59" s="123">
        <f>IF('②選手情報入力'!J61="","",'②選手情報入力'!J61)</f>
      </c>
      <c r="H59" s="122">
        <f>IF('②選手情報入力'!K61="","",'②選手情報入力'!K61)</f>
      </c>
      <c r="I59" s="123">
        <f>IF('②選手情報入力'!L61="","",'②選手情報入力'!L61)</f>
      </c>
      <c r="J59" s="297"/>
      <c r="K59" s="298"/>
      <c r="L59" s="123">
        <f>IF('②選手情報入力'!O61="","",'②選手情報入力'!O61)</f>
      </c>
      <c r="M59" s="123">
        <f>IF('②選手情報入力'!P61="","",'②選手情報入力'!P61)</f>
      </c>
    </row>
    <row r="60" spans="1:13" s="112" customFormat="1" ht="18" customHeight="1">
      <c r="A60" s="122">
        <v>53</v>
      </c>
      <c r="B60" s="123">
        <f>IF('②選手情報入力'!C62="","",'②選手情報入力'!B62&amp;'②選手情報入力'!C62)</f>
      </c>
      <c r="C60" s="147">
        <f>IF('②選手情報入力'!D62="","",'②選手情報入力'!D62)</f>
      </c>
      <c r="D60" s="123">
        <f>IF('②選手情報入力'!G62="","",'②選手情報入力'!G62)</f>
      </c>
      <c r="E60" s="123">
        <f>IF('②選手情報入力'!H62="","",'②選手情報入力'!H62)</f>
      </c>
      <c r="F60" s="122">
        <f>IF('②選手情報入力'!I62="","",'②選手情報入力'!I62)</f>
      </c>
      <c r="G60" s="123">
        <f>IF('②選手情報入力'!J62="","",'②選手情報入力'!J62)</f>
      </c>
      <c r="H60" s="122">
        <f>IF('②選手情報入力'!K62="","",'②選手情報入力'!K62)</f>
      </c>
      <c r="I60" s="123">
        <f>IF('②選手情報入力'!L62="","",'②選手情報入力'!L62)</f>
      </c>
      <c r="J60" s="297"/>
      <c r="K60" s="298"/>
      <c r="L60" s="123">
        <f>IF('②選手情報入力'!O62="","",'②選手情報入力'!O62)</f>
      </c>
      <c r="M60" s="123">
        <f>IF('②選手情報入力'!P62="","",'②選手情報入力'!P62)</f>
      </c>
    </row>
    <row r="61" spans="1:13" s="112" customFormat="1" ht="18" customHeight="1">
      <c r="A61" s="122">
        <v>54</v>
      </c>
      <c r="B61" s="123">
        <f>IF('②選手情報入力'!C63="","",'②選手情報入力'!B63&amp;'②選手情報入力'!C63)</f>
      </c>
      <c r="C61" s="147">
        <f>IF('②選手情報入力'!D63="","",'②選手情報入力'!D63)</f>
      </c>
      <c r="D61" s="123">
        <f>IF('②選手情報入力'!G63="","",'②選手情報入力'!G63)</f>
      </c>
      <c r="E61" s="123">
        <f>IF('②選手情報入力'!H63="","",'②選手情報入力'!H63)</f>
      </c>
      <c r="F61" s="122">
        <f>IF('②選手情報入力'!I63="","",'②選手情報入力'!I63)</f>
      </c>
      <c r="G61" s="123">
        <f>IF('②選手情報入力'!J63="","",'②選手情報入力'!J63)</f>
      </c>
      <c r="H61" s="122">
        <f>IF('②選手情報入力'!K63="","",'②選手情報入力'!K63)</f>
      </c>
      <c r="I61" s="123">
        <f>IF('②選手情報入力'!L63="","",'②選手情報入力'!L63)</f>
      </c>
      <c r="J61" s="297"/>
      <c r="K61" s="298"/>
      <c r="L61" s="123">
        <f>IF('②選手情報入力'!O63="","",'②選手情報入力'!O63)</f>
      </c>
      <c r="M61" s="123">
        <f>IF('②選手情報入力'!P63="","",'②選手情報入力'!P63)</f>
      </c>
    </row>
    <row r="62" spans="1:13" s="112" customFormat="1" ht="18" customHeight="1">
      <c r="A62" s="126">
        <v>55</v>
      </c>
      <c r="B62" s="127">
        <f>IF('②選手情報入力'!C64="","",'②選手情報入力'!B64&amp;'②選手情報入力'!C64)</f>
      </c>
      <c r="C62" s="148">
        <f>IF('②選手情報入力'!D64="","",'②選手情報入力'!D64)</f>
      </c>
      <c r="D62" s="127">
        <f>IF('②選手情報入力'!G64="","",'②選手情報入力'!G64)</f>
      </c>
      <c r="E62" s="127">
        <f>IF('②選手情報入力'!H64="","",'②選手情報入力'!H64)</f>
      </c>
      <c r="F62" s="126">
        <f>IF('②選手情報入力'!I64="","",'②選手情報入力'!I64)</f>
      </c>
      <c r="G62" s="127">
        <f>IF('②選手情報入力'!J64="","",'②選手情報入力'!J64)</f>
      </c>
      <c r="H62" s="126">
        <f>IF('②選手情報入力'!K64="","",'②選手情報入力'!K64)</f>
      </c>
      <c r="I62" s="127">
        <f>IF('②選手情報入力'!L64="","",'②選手情報入力'!L64)</f>
      </c>
      <c r="J62" s="299"/>
      <c r="K62" s="300"/>
      <c r="L62" s="127">
        <f>IF('②選手情報入力'!O64="","",'②選手情報入力'!O64)</f>
      </c>
      <c r="M62" s="127">
        <f>IF('②選手情報入力'!P64="","",'②選手情報入力'!P64)</f>
      </c>
    </row>
    <row r="63" spans="1:13" s="112" customFormat="1" ht="18" customHeight="1">
      <c r="A63" s="120">
        <v>56</v>
      </c>
      <c r="B63" s="121">
        <f>IF('②選手情報入力'!C65="","",'②選手情報入力'!B65&amp;'②選手情報入力'!C65)</f>
      </c>
      <c r="C63" s="146">
        <f>IF('②選手情報入力'!D65="","",'②選手情報入力'!D65)</f>
      </c>
      <c r="D63" s="121">
        <f>IF('②選手情報入力'!G65="","",'②選手情報入力'!G65)</f>
      </c>
      <c r="E63" s="121">
        <f>IF('②選手情報入力'!H65="","",'②選手情報入力'!H65)</f>
      </c>
      <c r="F63" s="120">
        <f>IF('②選手情報入力'!I65="","",'②選手情報入力'!I65)</f>
      </c>
      <c r="G63" s="121">
        <f>IF('②選手情報入力'!J65="","",'②選手情報入力'!J65)</f>
      </c>
      <c r="H63" s="120">
        <f>IF('②選手情報入力'!K65="","",'②選手情報入力'!K65)</f>
      </c>
      <c r="I63" s="121">
        <f>IF('②選手情報入力'!L65="","",'②選手情報入力'!L65)</f>
      </c>
      <c r="J63" s="295"/>
      <c r="K63" s="296"/>
      <c r="L63" s="121">
        <f>IF('②選手情報入力'!O65="","",'②選手情報入力'!O65)</f>
      </c>
      <c r="M63" s="121">
        <f>IF('②選手情報入力'!P65="","",'②選手情報入力'!P65)</f>
      </c>
    </row>
    <row r="64" spans="1:13" s="112" customFormat="1" ht="18" customHeight="1">
      <c r="A64" s="122">
        <v>57</v>
      </c>
      <c r="B64" s="123">
        <f>IF('②選手情報入力'!C66="","",'②選手情報入力'!B66&amp;'②選手情報入力'!C66)</f>
      </c>
      <c r="C64" s="147">
        <f>IF('②選手情報入力'!D66="","",'②選手情報入力'!D66)</f>
      </c>
      <c r="D64" s="123">
        <f>IF('②選手情報入力'!G66="","",'②選手情報入力'!G66)</f>
      </c>
      <c r="E64" s="123">
        <f>IF('②選手情報入力'!H66="","",'②選手情報入力'!H66)</f>
      </c>
      <c r="F64" s="122">
        <f>IF('②選手情報入力'!I66="","",'②選手情報入力'!I66)</f>
      </c>
      <c r="G64" s="123">
        <f>IF('②選手情報入力'!J66="","",'②選手情報入力'!J66)</f>
      </c>
      <c r="H64" s="122">
        <f>IF('②選手情報入力'!K66="","",'②選手情報入力'!K66)</f>
      </c>
      <c r="I64" s="123">
        <f>IF('②選手情報入力'!L66="","",'②選手情報入力'!L66)</f>
      </c>
      <c r="J64" s="297"/>
      <c r="K64" s="298"/>
      <c r="L64" s="123">
        <f>IF('②選手情報入力'!O66="","",'②選手情報入力'!O66)</f>
      </c>
      <c r="M64" s="123">
        <f>IF('②選手情報入力'!P66="","",'②選手情報入力'!P66)</f>
      </c>
    </row>
    <row r="65" spans="1:13" s="112" customFormat="1" ht="18" customHeight="1">
      <c r="A65" s="122">
        <v>58</v>
      </c>
      <c r="B65" s="123">
        <f>IF('②選手情報入力'!C67="","",'②選手情報入力'!B67&amp;'②選手情報入力'!C67)</f>
      </c>
      <c r="C65" s="147">
        <f>IF('②選手情報入力'!D67="","",'②選手情報入力'!D67)</f>
      </c>
      <c r="D65" s="123">
        <f>IF('②選手情報入力'!G67="","",'②選手情報入力'!G67)</f>
      </c>
      <c r="E65" s="123">
        <f>IF('②選手情報入力'!H67="","",'②選手情報入力'!H67)</f>
      </c>
      <c r="F65" s="122">
        <f>IF('②選手情報入力'!I67="","",'②選手情報入力'!I67)</f>
      </c>
      <c r="G65" s="123">
        <f>IF('②選手情報入力'!J67="","",'②選手情報入力'!J67)</f>
      </c>
      <c r="H65" s="122">
        <f>IF('②選手情報入力'!K67="","",'②選手情報入力'!K67)</f>
      </c>
      <c r="I65" s="123">
        <f>IF('②選手情報入力'!L67="","",'②選手情報入力'!L67)</f>
      </c>
      <c r="J65" s="297"/>
      <c r="K65" s="298"/>
      <c r="L65" s="123">
        <f>IF('②選手情報入力'!O67="","",'②選手情報入力'!O67)</f>
      </c>
      <c r="M65" s="123">
        <f>IF('②選手情報入力'!P67="","",'②選手情報入力'!P67)</f>
      </c>
    </row>
    <row r="66" spans="1:13" s="112" customFormat="1" ht="18" customHeight="1">
      <c r="A66" s="122">
        <v>59</v>
      </c>
      <c r="B66" s="123">
        <f>IF('②選手情報入力'!C68="","",'②選手情報入力'!B68&amp;'②選手情報入力'!C68)</f>
      </c>
      <c r="C66" s="147">
        <f>IF('②選手情報入力'!D68="","",'②選手情報入力'!D68)</f>
      </c>
      <c r="D66" s="123">
        <f>IF('②選手情報入力'!G68="","",'②選手情報入力'!G68)</f>
      </c>
      <c r="E66" s="123">
        <f>IF('②選手情報入力'!H68="","",'②選手情報入力'!H68)</f>
      </c>
      <c r="F66" s="122">
        <f>IF('②選手情報入力'!I68="","",'②選手情報入力'!I68)</f>
      </c>
      <c r="G66" s="123">
        <f>IF('②選手情報入力'!J68="","",'②選手情報入力'!J68)</f>
      </c>
      <c r="H66" s="122">
        <f>IF('②選手情報入力'!K68="","",'②選手情報入力'!K68)</f>
      </c>
      <c r="I66" s="123">
        <f>IF('②選手情報入力'!L68="","",'②選手情報入力'!L68)</f>
      </c>
      <c r="J66" s="297"/>
      <c r="K66" s="298"/>
      <c r="L66" s="123">
        <f>IF('②選手情報入力'!O68="","",'②選手情報入力'!O68)</f>
      </c>
      <c r="M66" s="123">
        <f>IF('②選手情報入力'!P68="","",'②選手情報入力'!P68)</f>
      </c>
    </row>
    <row r="67" spans="1:13" s="112" customFormat="1" ht="18" customHeight="1">
      <c r="A67" s="124">
        <v>60</v>
      </c>
      <c r="B67" s="125">
        <f>IF('②選手情報入力'!C69="","",'②選手情報入力'!B69&amp;'②選手情報入力'!C69)</f>
      </c>
      <c r="C67" s="149">
        <f>IF('②選手情報入力'!D69="","",'②選手情報入力'!D69)</f>
      </c>
      <c r="D67" s="125">
        <f>IF('②選手情報入力'!G69="","",'②選手情報入力'!G69)</f>
      </c>
      <c r="E67" s="125">
        <f>IF('②選手情報入力'!H69="","",'②選手情報入力'!H69)</f>
      </c>
      <c r="F67" s="124">
        <f>IF('②選手情報入力'!I69="","",'②選手情報入力'!I69)</f>
      </c>
      <c r="G67" s="125">
        <f>IF('②選手情報入力'!J69="","",'②選手情報入力'!J69)</f>
      </c>
      <c r="H67" s="124">
        <f>IF('②選手情報入力'!K69="","",'②選手情報入力'!K69)</f>
      </c>
      <c r="I67" s="125">
        <f>IF('②選手情報入力'!L69="","",'②選手情報入力'!L69)</f>
      </c>
      <c r="J67" s="301"/>
      <c r="K67" s="302"/>
      <c r="L67" s="125">
        <f>IF('②選手情報入力'!O69="","",'②選手情報入力'!O69)</f>
      </c>
      <c r="M67" s="125">
        <f>IF('②選手情報入力'!P69="","",'②選手情報入力'!P69)</f>
      </c>
    </row>
    <row r="68" spans="1:13" s="112" customFormat="1" ht="18" customHeight="1">
      <c r="A68" s="128">
        <v>61</v>
      </c>
      <c r="B68" s="129">
        <f>IF('②選手情報入力'!C70="","",'②選手情報入力'!B70&amp;'②選手情報入力'!C70)</f>
      </c>
      <c r="C68" s="150">
        <f>IF('②選手情報入力'!D70="","",'②選手情報入力'!D70)</f>
      </c>
      <c r="D68" s="129">
        <f>IF('②選手情報入力'!G70="","",'②選手情報入力'!G70)</f>
      </c>
      <c r="E68" s="129">
        <f>IF('②選手情報入力'!H70="","",'②選手情報入力'!H70)</f>
      </c>
      <c r="F68" s="128">
        <f>IF('②選手情報入力'!I70="","",'②選手情報入力'!I70)</f>
      </c>
      <c r="G68" s="129">
        <f>IF('②選手情報入力'!J70="","",'②選手情報入力'!J70)</f>
      </c>
      <c r="H68" s="128">
        <f>IF('②選手情報入力'!K70="","",'②選手情報入力'!K70)</f>
      </c>
      <c r="I68" s="129">
        <f>IF('②選手情報入力'!L70="","",'②選手情報入力'!L70)</f>
      </c>
      <c r="J68" s="303"/>
      <c r="K68" s="304"/>
      <c r="L68" s="129">
        <f>IF('②選手情報入力'!O70="","",'②選手情報入力'!O70)</f>
      </c>
      <c r="M68" s="129">
        <f>IF('②選手情報入力'!P70="","",'②選手情報入力'!P70)</f>
      </c>
    </row>
    <row r="69" spans="1:13" s="112" customFormat="1" ht="18" customHeight="1">
      <c r="A69" s="122">
        <v>62</v>
      </c>
      <c r="B69" s="123">
        <f>IF('②選手情報入力'!C71="","",'②選手情報入力'!B71&amp;'②選手情報入力'!C71)</f>
      </c>
      <c r="C69" s="147">
        <f>IF('②選手情報入力'!D71="","",'②選手情報入力'!D71)</f>
      </c>
      <c r="D69" s="123">
        <f>IF('②選手情報入力'!G71="","",'②選手情報入力'!G71)</f>
      </c>
      <c r="E69" s="123">
        <f>IF('②選手情報入力'!H71="","",'②選手情報入力'!H71)</f>
      </c>
      <c r="F69" s="122">
        <f>IF('②選手情報入力'!I71="","",'②選手情報入力'!I71)</f>
      </c>
      <c r="G69" s="123">
        <f>IF('②選手情報入力'!J71="","",'②選手情報入力'!J71)</f>
      </c>
      <c r="H69" s="122">
        <f>IF('②選手情報入力'!K71="","",'②選手情報入力'!K71)</f>
      </c>
      <c r="I69" s="123">
        <f>IF('②選手情報入力'!L71="","",'②選手情報入力'!L71)</f>
      </c>
      <c r="J69" s="297"/>
      <c r="K69" s="298"/>
      <c r="L69" s="123">
        <f>IF('②選手情報入力'!O71="","",'②選手情報入力'!O71)</f>
      </c>
      <c r="M69" s="123">
        <f>IF('②選手情報入力'!P71="","",'②選手情報入力'!P71)</f>
      </c>
    </row>
    <row r="70" spans="1:13" s="112" customFormat="1" ht="18" customHeight="1">
      <c r="A70" s="122">
        <v>63</v>
      </c>
      <c r="B70" s="123">
        <f>IF('②選手情報入力'!C72="","",'②選手情報入力'!B72&amp;'②選手情報入力'!C72)</f>
      </c>
      <c r="C70" s="147">
        <f>IF('②選手情報入力'!D72="","",'②選手情報入力'!D72)</f>
      </c>
      <c r="D70" s="123">
        <f>IF('②選手情報入力'!G72="","",'②選手情報入力'!G72)</f>
      </c>
      <c r="E70" s="123">
        <f>IF('②選手情報入力'!H72="","",'②選手情報入力'!H72)</f>
      </c>
      <c r="F70" s="122">
        <f>IF('②選手情報入力'!I72="","",'②選手情報入力'!I72)</f>
      </c>
      <c r="G70" s="123">
        <f>IF('②選手情報入力'!J72="","",'②選手情報入力'!J72)</f>
      </c>
      <c r="H70" s="122">
        <f>IF('②選手情報入力'!K72="","",'②選手情報入力'!K72)</f>
      </c>
      <c r="I70" s="123">
        <f>IF('②選手情報入力'!L72="","",'②選手情報入力'!L72)</f>
      </c>
      <c r="J70" s="297"/>
      <c r="K70" s="298"/>
      <c r="L70" s="123">
        <f>IF('②選手情報入力'!O72="","",'②選手情報入力'!O72)</f>
      </c>
      <c r="M70" s="123">
        <f>IF('②選手情報入力'!P72="","",'②選手情報入力'!P72)</f>
      </c>
    </row>
    <row r="71" spans="1:13" s="112" customFormat="1" ht="18" customHeight="1">
      <c r="A71" s="122">
        <v>64</v>
      </c>
      <c r="B71" s="123">
        <f>IF('②選手情報入力'!C73="","",'②選手情報入力'!B73&amp;'②選手情報入力'!C73)</f>
      </c>
      <c r="C71" s="147">
        <f>IF('②選手情報入力'!D73="","",'②選手情報入力'!D73)</f>
      </c>
      <c r="D71" s="123">
        <f>IF('②選手情報入力'!G73="","",'②選手情報入力'!G73)</f>
      </c>
      <c r="E71" s="123">
        <f>IF('②選手情報入力'!H73="","",'②選手情報入力'!H73)</f>
      </c>
      <c r="F71" s="122">
        <f>IF('②選手情報入力'!I73="","",'②選手情報入力'!I73)</f>
      </c>
      <c r="G71" s="123">
        <f>IF('②選手情報入力'!J73="","",'②選手情報入力'!J73)</f>
      </c>
      <c r="H71" s="122">
        <f>IF('②選手情報入力'!K73="","",'②選手情報入力'!K73)</f>
      </c>
      <c r="I71" s="123">
        <f>IF('②選手情報入力'!L73="","",'②選手情報入力'!L73)</f>
      </c>
      <c r="J71" s="297"/>
      <c r="K71" s="298"/>
      <c r="L71" s="123">
        <f>IF('②選手情報入力'!O73="","",'②選手情報入力'!O73)</f>
      </c>
      <c r="M71" s="123">
        <f>IF('②選手情報入力'!P73="","",'②選手情報入力'!P73)</f>
      </c>
    </row>
    <row r="72" spans="1:13" s="112" customFormat="1" ht="18" customHeight="1">
      <c r="A72" s="126">
        <v>65</v>
      </c>
      <c r="B72" s="127">
        <f>IF('②選手情報入力'!C74="","",'②選手情報入力'!B74&amp;'②選手情報入力'!C74)</f>
      </c>
      <c r="C72" s="148">
        <f>IF('②選手情報入力'!D74="","",'②選手情報入力'!D74)</f>
      </c>
      <c r="D72" s="127">
        <f>IF('②選手情報入力'!G74="","",'②選手情報入力'!G74)</f>
      </c>
      <c r="E72" s="127">
        <f>IF('②選手情報入力'!H74="","",'②選手情報入力'!H74)</f>
      </c>
      <c r="F72" s="126">
        <f>IF('②選手情報入力'!I74="","",'②選手情報入力'!I74)</f>
      </c>
      <c r="G72" s="127">
        <f>IF('②選手情報入力'!J74="","",'②選手情報入力'!J74)</f>
      </c>
      <c r="H72" s="126">
        <f>IF('②選手情報入力'!K74="","",'②選手情報入力'!K74)</f>
      </c>
      <c r="I72" s="127">
        <f>IF('②選手情報入力'!L74="","",'②選手情報入力'!L74)</f>
      </c>
      <c r="J72" s="299"/>
      <c r="K72" s="300"/>
      <c r="L72" s="127">
        <f>IF('②選手情報入力'!O74="","",'②選手情報入力'!O74)</f>
      </c>
      <c r="M72" s="127">
        <f>IF('②選手情報入力'!P74="","",'②選手情報入力'!P74)</f>
      </c>
    </row>
    <row r="73" spans="1:13" s="112" customFormat="1" ht="18" customHeight="1">
      <c r="A73" s="120">
        <v>66</v>
      </c>
      <c r="B73" s="121">
        <f>IF('②選手情報入力'!C75="","",'②選手情報入力'!B75&amp;'②選手情報入力'!C75)</f>
      </c>
      <c r="C73" s="146">
        <f>IF('②選手情報入力'!D75="","",'②選手情報入力'!D75)</f>
      </c>
      <c r="D73" s="121">
        <f>IF('②選手情報入力'!G75="","",'②選手情報入力'!G75)</f>
      </c>
      <c r="E73" s="121">
        <f>IF('②選手情報入力'!H75="","",'②選手情報入力'!H75)</f>
      </c>
      <c r="F73" s="120">
        <f>IF('②選手情報入力'!I75="","",'②選手情報入力'!I75)</f>
      </c>
      <c r="G73" s="121">
        <f>IF('②選手情報入力'!J75="","",'②選手情報入力'!J75)</f>
      </c>
      <c r="H73" s="120">
        <f>IF('②選手情報入力'!K75="","",'②選手情報入力'!K75)</f>
      </c>
      <c r="I73" s="121">
        <f>IF('②選手情報入力'!L75="","",'②選手情報入力'!L75)</f>
      </c>
      <c r="J73" s="295"/>
      <c r="K73" s="296"/>
      <c r="L73" s="121">
        <f>IF('②選手情報入力'!O75="","",'②選手情報入力'!O75)</f>
      </c>
      <c r="M73" s="121">
        <f>IF('②選手情報入力'!P75="","",'②選手情報入力'!P75)</f>
      </c>
    </row>
    <row r="74" spans="1:13" s="112" customFormat="1" ht="18" customHeight="1">
      <c r="A74" s="122">
        <v>67</v>
      </c>
      <c r="B74" s="123">
        <f>IF('②選手情報入力'!C76="","",'②選手情報入力'!B76&amp;'②選手情報入力'!C76)</f>
      </c>
      <c r="C74" s="147">
        <f>IF('②選手情報入力'!D76="","",'②選手情報入力'!D76)</f>
      </c>
      <c r="D74" s="123">
        <f>IF('②選手情報入力'!G76="","",'②選手情報入力'!G76)</f>
      </c>
      <c r="E74" s="123">
        <f>IF('②選手情報入力'!H76="","",'②選手情報入力'!H76)</f>
      </c>
      <c r="F74" s="122">
        <f>IF('②選手情報入力'!I76="","",'②選手情報入力'!I76)</f>
      </c>
      <c r="G74" s="123">
        <f>IF('②選手情報入力'!J76="","",'②選手情報入力'!J76)</f>
      </c>
      <c r="H74" s="122">
        <f>IF('②選手情報入力'!K76="","",'②選手情報入力'!K76)</f>
      </c>
      <c r="I74" s="123">
        <f>IF('②選手情報入力'!L76="","",'②選手情報入力'!L76)</f>
      </c>
      <c r="J74" s="297"/>
      <c r="K74" s="298"/>
      <c r="L74" s="123">
        <f>IF('②選手情報入力'!O76="","",'②選手情報入力'!O76)</f>
      </c>
      <c r="M74" s="123">
        <f>IF('②選手情報入力'!P76="","",'②選手情報入力'!P76)</f>
      </c>
    </row>
    <row r="75" spans="1:13" s="112" customFormat="1" ht="18" customHeight="1">
      <c r="A75" s="122">
        <v>68</v>
      </c>
      <c r="B75" s="123">
        <f>IF('②選手情報入力'!C77="","",'②選手情報入力'!B77&amp;'②選手情報入力'!C77)</f>
      </c>
      <c r="C75" s="147">
        <f>IF('②選手情報入力'!D77="","",'②選手情報入力'!D77)</f>
      </c>
      <c r="D75" s="123">
        <f>IF('②選手情報入力'!G77="","",'②選手情報入力'!G77)</f>
      </c>
      <c r="E75" s="123">
        <f>IF('②選手情報入力'!H77="","",'②選手情報入力'!H77)</f>
      </c>
      <c r="F75" s="122">
        <f>IF('②選手情報入力'!I77="","",'②選手情報入力'!I77)</f>
      </c>
      <c r="G75" s="123">
        <f>IF('②選手情報入力'!J77="","",'②選手情報入力'!J77)</f>
      </c>
      <c r="H75" s="122">
        <f>IF('②選手情報入力'!K77="","",'②選手情報入力'!K77)</f>
      </c>
      <c r="I75" s="123">
        <f>IF('②選手情報入力'!L77="","",'②選手情報入力'!L77)</f>
      </c>
      <c r="J75" s="297"/>
      <c r="K75" s="298"/>
      <c r="L75" s="123">
        <f>IF('②選手情報入力'!O77="","",'②選手情報入力'!O77)</f>
      </c>
      <c r="M75" s="123">
        <f>IF('②選手情報入力'!P77="","",'②選手情報入力'!P77)</f>
      </c>
    </row>
    <row r="76" spans="1:13" s="112" customFormat="1" ht="18" customHeight="1">
      <c r="A76" s="122">
        <v>69</v>
      </c>
      <c r="B76" s="123">
        <f>IF('②選手情報入力'!C78="","",'②選手情報入力'!B78&amp;'②選手情報入力'!C78)</f>
      </c>
      <c r="C76" s="147">
        <f>IF('②選手情報入力'!D78="","",'②選手情報入力'!D78)</f>
      </c>
      <c r="D76" s="123">
        <f>IF('②選手情報入力'!G78="","",'②選手情報入力'!G78)</f>
      </c>
      <c r="E76" s="123">
        <f>IF('②選手情報入力'!H78="","",'②選手情報入力'!H78)</f>
      </c>
      <c r="F76" s="122">
        <f>IF('②選手情報入力'!I78="","",'②選手情報入力'!I78)</f>
      </c>
      <c r="G76" s="123">
        <f>IF('②選手情報入力'!J78="","",'②選手情報入力'!J78)</f>
      </c>
      <c r="H76" s="122">
        <f>IF('②選手情報入力'!K78="","",'②選手情報入力'!K78)</f>
      </c>
      <c r="I76" s="123">
        <f>IF('②選手情報入力'!L78="","",'②選手情報入力'!L78)</f>
      </c>
      <c r="J76" s="297"/>
      <c r="K76" s="298"/>
      <c r="L76" s="123">
        <f>IF('②選手情報入力'!O78="","",'②選手情報入力'!O78)</f>
      </c>
      <c r="M76" s="123">
        <f>IF('②選手情報入力'!P78="","",'②選手情報入力'!P78)</f>
      </c>
    </row>
    <row r="77" spans="1:13" s="112" customFormat="1" ht="18" customHeight="1">
      <c r="A77" s="124">
        <v>70</v>
      </c>
      <c r="B77" s="125">
        <f>IF('②選手情報入力'!C79="","",'②選手情報入力'!B79&amp;'②選手情報入力'!C79)</f>
      </c>
      <c r="C77" s="149">
        <f>IF('②選手情報入力'!D79="","",'②選手情報入力'!D79)</f>
      </c>
      <c r="D77" s="125">
        <f>IF('②選手情報入力'!G79="","",'②選手情報入力'!G79)</f>
      </c>
      <c r="E77" s="125">
        <f>IF('②選手情報入力'!H79="","",'②選手情報入力'!H79)</f>
      </c>
      <c r="F77" s="124">
        <f>IF('②選手情報入力'!I79="","",'②選手情報入力'!I79)</f>
      </c>
      <c r="G77" s="125">
        <f>IF('②選手情報入力'!J79="","",'②選手情報入力'!J79)</f>
      </c>
      <c r="H77" s="124">
        <f>IF('②選手情報入力'!K79="","",'②選手情報入力'!K79)</f>
      </c>
      <c r="I77" s="125">
        <f>IF('②選手情報入力'!L79="","",'②選手情報入力'!L79)</f>
      </c>
      <c r="J77" s="301"/>
      <c r="K77" s="302"/>
      <c r="L77" s="125">
        <f>IF('②選手情報入力'!O79="","",'②選手情報入力'!O79)</f>
      </c>
      <c r="M77" s="125">
        <f>IF('②選手情報入力'!P79="","",'②選手情報入力'!P79)</f>
      </c>
    </row>
    <row r="78" spans="1:13" s="112" customFormat="1" ht="18" customHeight="1">
      <c r="A78" s="128">
        <v>71</v>
      </c>
      <c r="B78" s="129">
        <f>IF('②選手情報入力'!C80="","",'②選手情報入力'!B80&amp;'②選手情報入力'!C80)</f>
      </c>
      <c r="C78" s="150">
        <f>IF('②選手情報入力'!D80="","",'②選手情報入力'!D80)</f>
      </c>
      <c r="D78" s="129">
        <f>IF('②選手情報入力'!G80="","",'②選手情報入力'!G80)</f>
      </c>
      <c r="E78" s="129">
        <f>IF('②選手情報入力'!H80="","",'②選手情報入力'!H80)</f>
      </c>
      <c r="F78" s="128">
        <f>IF('②選手情報入力'!I80="","",'②選手情報入力'!I80)</f>
      </c>
      <c r="G78" s="129">
        <f>IF('②選手情報入力'!J80="","",'②選手情報入力'!J80)</f>
      </c>
      <c r="H78" s="128">
        <f>IF('②選手情報入力'!K80="","",'②選手情報入力'!K80)</f>
      </c>
      <c r="I78" s="129">
        <f>IF('②選手情報入力'!L80="","",'②選手情報入力'!L80)</f>
      </c>
      <c r="J78" s="303"/>
      <c r="K78" s="304"/>
      <c r="L78" s="129">
        <f>IF('②選手情報入力'!O80="","",'②選手情報入力'!O80)</f>
      </c>
      <c r="M78" s="129">
        <f>IF('②選手情報入力'!P80="","",'②選手情報入力'!P80)</f>
      </c>
    </row>
    <row r="79" spans="1:13" s="112" customFormat="1" ht="18" customHeight="1">
      <c r="A79" s="122">
        <v>72</v>
      </c>
      <c r="B79" s="123">
        <f>IF('②選手情報入力'!C81="","",'②選手情報入力'!B81&amp;'②選手情報入力'!C81)</f>
      </c>
      <c r="C79" s="147">
        <f>IF('②選手情報入力'!D81="","",'②選手情報入力'!D81)</f>
      </c>
      <c r="D79" s="123">
        <f>IF('②選手情報入力'!G81="","",'②選手情報入力'!G81)</f>
      </c>
      <c r="E79" s="123">
        <f>IF('②選手情報入力'!H81="","",'②選手情報入力'!H81)</f>
      </c>
      <c r="F79" s="122">
        <f>IF('②選手情報入力'!I81="","",'②選手情報入力'!I81)</f>
      </c>
      <c r="G79" s="123">
        <f>IF('②選手情報入力'!J81="","",'②選手情報入力'!J81)</f>
      </c>
      <c r="H79" s="122">
        <f>IF('②選手情報入力'!K81="","",'②選手情報入力'!K81)</f>
      </c>
      <c r="I79" s="123">
        <f>IF('②選手情報入力'!L81="","",'②選手情報入力'!L81)</f>
      </c>
      <c r="J79" s="297"/>
      <c r="K79" s="298"/>
      <c r="L79" s="123">
        <f>IF('②選手情報入力'!O81="","",'②選手情報入力'!O81)</f>
      </c>
      <c r="M79" s="123">
        <f>IF('②選手情報入力'!P81="","",'②選手情報入力'!P81)</f>
      </c>
    </row>
    <row r="80" spans="1:13" s="112" customFormat="1" ht="18" customHeight="1">
      <c r="A80" s="122">
        <v>73</v>
      </c>
      <c r="B80" s="123">
        <f>IF('②選手情報入力'!C82="","",'②選手情報入力'!B82&amp;'②選手情報入力'!C82)</f>
      </c>
      <c r="C80" s="147">
        <f>IF('②選手情報入力'!D82="","",'②選手情報入力'!D82)</f>
      </c>
      <c r="D80" s="123">
        <f>IF('②選手情報入力'!G82="","",'②選手情報入力'!G82)</f>
      </c>
      <c r="E80" s="123">
        <f>IF('②選手情報入力'!H82="","",'②選手情報入力'!H82)</f>
      </c>
      <c r="F80" s="122">
        <f>IF('②選手情報入力'!I82="","",'②選手情報入力'!I82)</f>
      </c>
      <c r="G80" s="123">
        <f>IF('②選手情報入力'!J82="","",'②選手情報入力'!J82)</f>
      </c>
      <c r="H80" s="122">
        <f>IF('②選手情報入力'!K82="","",'②選手情報入力'!K82)</f>
      </c>
      <c r="I80" s="123">
        <f>IF('②選手情報入力'!L82="","",'②選手情報入力'!L82)</f>
      </c>
      <c r="J80" s="297"/>
      <c r="K80" s="298"/>
      <c r="L80" s="123">
        <f>IF('②選手情報入力'!O82="","",'②選手情報入力'!O82)</f>
      </c>
      <c r="M80" s="123">
        <f>IF('②選手情報入力'!P82="","",'②選手情報入力'!P82)</f>
      </c>
    </row>
    <row r="81" spans="1:13" s="112" customFormat="1" ht="18" customHeight="1">
      <c r="A81" s="122">
        <v>74</v>
      </c>
      <c r="B81" s="123">
        <f>IF('②選手情報入力'!C83="","",'②選手情報入力'!B83&amp;'②選手情報入力'!C83)</f>
      </c>
      <c r="C81" s="147">
        <f>IF('②選手情報入力'!D83="","",'②選手情報入力'!D83)</f>
      </c>
      <c r="D81" s="123">
        <f>IF('②選手情報入力'!G83="","",'②選手情報入力'!G83)</f>
      </c>
      <c r="E81" s="123">
        <f>IF('②選手情報入力'!H83="","",'②選手情報入力'!H83)</f>
      </c>
      <c r="F81" s="122">
        <f>IF('②選手情報入力'!I83="","",'②選手情報入力'!I83)</f>
      </c>
      <c r="G81" s="123">
        <f>IF('②選手情報入力'!J83="","",'②選手情報入力'!J83)</f>
      </c>
      <c r="H81" s="122">
        <f>IF('②選手情報入力'!K83="","",'②選手情報入力'!K83)</f>
      </c>
      <c r="I81" s="123">
        <f>IF('②選手情報入力'!L83="","",'②選手情報入力'!L83)</f>
      </c>
      <c r="J81" s="297"/>
      <c r="K81" s="298"/>
      <c r="L81" s="123">
        <f>IF('②選手情報入力'!O83="","",'②選手情報入力'!O83)</f>
      </c>
      <c r="M81" s="123">
        <f>IF('②選手情報入力'!P83="","",'②選手情報入力'!P83)</f>
      </c>
    </row>
    <row r="82" spans="1:13" s="112" customFormat="1" ht="18" customHeight="1">
      <c r="A82" s="126">
        <v>75</v>
      </c>
      <c r="B82" s="127">
        <f>IF('②選手情報入力'!C84="","",'②選手情報入力'!B84&amp;'②選手情報入力'!C84)</f>
      </c>
      <c r="C82" s="148">
        <f>IF('②選手情報入力'!D84="","",'②選手情報入力'!D84)</f>
      </c>
      <c r="D82" s="127">
        <f>IF('②選手情報入力'!G84="","",'②選手情報入力'!G84)</f>
      </c>
      <c r="E82" s="127">
        <f>IF('②選手情報入力'!H84="","",'②選手情報入力'!H84)</f>
      </c>
      <c r="F82" s="126">
        <f>IF('②選手情報入力'!I84="","",'②選手情報入力'!I84)</f>
      </c>
      <c r="G82" s="127">
        <f>IF('②選手情報入力'!J84="","",'②選手情報入力'!J84)</f>
      </c>
      <c r="H82" s="126">
        <f>IF('②選手情報入力'!K84="","",'②選手情報入力'!K84)</f>
      </c>
      <c r="I82" s="127">
        <f>IF('②選手情報入力'!L84="","",'②選手情報入力'!L84)</f>
      </c>
      <c r="J82" s="299"/>
      <c r="K82" s="300"/>
      <c r="L82" s="127">
        <f>IF('②選手情報入力'!O84="","",'②選手情報入力'!O84)</f>
      </c>
      <c r="M82" s="127">
        <f>IF('②選手情報入力'!P84="","",'②選手情報入力'!P84)</f>
      </c>
    </row>
    <row r="83" spans="1:13" s="112" customFormat="1" ht="18" customHeight="1">
      <c r="A83" s="120">
        <v>76</v>
      </c>
      <c r="B83" s="121">
        <f>IF('②選手情報入力'!C85="","",'②選手情報入力'!B85&amp;'②選手情報入力'!C85)</f>
      </c>
      <c r="C83" s="146">
        <f>IF('②選手情報入力'!D85="","",'②選手情報入力'!D85)</f>
      </c>
      <c r="D83" s="121">
        <f>IF('②選手情報入力'!G85="","",'②選手情報入力'!G85)</f>
      </c>
      <c r="E83" s="121">
        <f>IF('②選手情報入力'!H85="","",'②選手情報入力'!H85)</f>
      </c>
      <c r="F83" s="120">
        <f>IF('②選手情報入力'!I85="","",'②選手情報入力'!I85)</f>
      </c>
      <c r="G83" s="121">
        <f>IF('②選手情報入力'!J85="","",'②選手情報入力'!J85)</f>
      </c>
      <c r="H83" s="120">
        <f>IF('②選手情報入力'!K85="","",'②選手情報入力'!K85)</f>
      </c>
      <c r="I83" s="121">
        <f>IF('②選手情報入力'!L85="","",'②選手情報入力'!L85)</f>
      </c>
      <c r="J83" s="295"/>
      <c r="K83" s="296"/>
      <c r="L83" s="121">
        <f>IF('②選手情報入力'!O85="","",'②選手情報入力'!O85)</f>
      </c>
      <c r="M83" s="121">
        <f>IF('②選手情報入力'!P85="","",'②選手情報入力'!P85)</f>
      </c>
    </row>
    <row r="84" spans="1:13" s="112" customFormat="1" ht="18" customHeight="1">
      <c r="A84" s="122">
        <v>77</v>
      </c>
      <c r="B84" s="123">
        <f>IF('②選手情報入力'!C86="","",'②選手情報入力'!B86&amp;'②選手情報入力'!C86)</f>
      </c>
      <c r="C84" s="147">
        <f>IF('②選手情報入力'!D86="","",'②選手情報入力'!D86)</f>
      </c>
      <c r="D84" s="123">
        <f>IF('②選手情報入力'!G86="","",'②選手情報入力'!G86)</f>
      </c>
      <c r="E84" s="123">
        <f>IF('②選手情報入力'!H86="","",'②選手情報入力'!H86)</f>
      </c>
      <c r="F84" s="122">
        <f>IF('②選手情報入力'!I86="","",'②選手情報入力'!I86)</f>
      </c>
      <c r="G84" s="123">
        <f>IF('②選手情報入力'!J86="","",'②選手情報入力'!J86)</f>
      </c>
      <c r="H84" s="122">
        <f>IF('②選手情報入力'!K86="","",'②選手情報入力'!K86)</f>
      </c>
      <c r="I84" s="123">
        <f>IF('②選手情報入力'!L86="","",'②選手情報入力'!L86)</f>
      </c>
      <c r="J84" s="297"/>
      <c r="K84" s="298"/>
      <c r="L84" s="123">
        <f>IF('②選手情報入力'!O86="","",'②選手情報入力'!O86)</f>
      </c>
      <c r="M84" s="123">
        <f>IF('②選手情報入力'!P86="","",'②選手情報入力'!P86)</f>
      </c>
    </row>
    <row r="85" spans="1:13" s="112" customFormat="1" ht="18" customHeight="1">
      <c r="A85" s="122">
        <v>78</v>
      </c>
      <c r="B85" s="123">
        <f>IF('②選手情報入力'!C87="","",'②選手情報入力'!B87&amp;'②選手情報入力'!C87)</f>
      </c>
      <c r="C85" s="147">
        <f>IF('②選手情報入力'!D87="","",'②選手情報入力'!D87)</f>
      </c>
      <c r="D85" s="123">
        <f>IF('②選手情報入力'!G87="","",'②選手情報入力'!G87)</f>
      </c>
      <c r="E85" s="123">
        <f>IF('②選手情報入力'!H87="","",'②選手情報入力'!H87)</f>
      </c>
      <c r="F85" s="122">
        <f>IF('②選手情報入力'!I87="","",'②選手情報入力'!I87)</f>
      </c>
      <c r="G85" s="123">
        <f>IF('②選手情報入力'!J87="","",'②選手情報入力'!J87)</f>
      </c>
      <c r="H85" s="122">
        <f>IF('②選手情報入力'!K87="","",'②選手情報入力'!K87)</f>
      </c>
      <c r="I85" s="123">
        <f>IF('②選手情報入力'!L87="","",'②選手情報入力'!L87)</f>
      </c>
      <c r="J85" s="297"/>
      <c r="K85" s="298"/>
      <c r="L85" s="123">
        <f>IF('②選手情報入力'!O87="","",'②選手情報入力'!O87)</f>
      </c>
      <c r="M85" s="123">
        <f>IF('②選手情報入力'!P87="","",'②選手情報入力'!P87)</f>
      </c>
    </row>
    <row r="86" spans="1:13" s="112" customFormat="1" ht="18" customHeight="1">
      <c r="A86" s="122">
        <v>79</v>
      </c>
      <c r="B86" s="123">
        <f>IF('②選手情報入力'!C88="","",'②選手情報入力'!B88&amp;'②選手情報入力'!C88)</f>
      </c>
      <c r="C86" s="147">
        <f>IF('②選手情報入力'!D88="","",'②選手情報入力'!D88)</f>
      </c>
      <c r="D86" s="123">
        <f>IF('②選手情報入力'!G88="","",'②選手情報入力'!G88)</f>
      </c>
      <c r="E86" s="123">
        <f>IF('②選手情報入力'!H88="","",'②選手情報入力'!H88)</f>
      </c>
      <c r="F86" s="122">
        <f>IF('②選手情報入力'!I88="","",'②選手情報入力'!I88)</f>
      </c>
      <c r="G86" s="123">
        <f>IF('②選手情報入力'!J88="","",'②選手情報入力'!J88)</f>
      </c>
      <c r="H86" s="122">
        <f>IF('②選手情報入力'!K88="","",'②選手情報入力'!K88)</f>
      </c>
      <c r="I86" s="123">
        <f>IF('②選手情報入力'!L88="","",'②選手情報入力'!L88)</f>
      </c>
      <c r="J86" s="297"/>
      <c r="K86" s="298"/>
      <c r="L86" s="123">
        <f>IF('②選手情報入力'!O88="","",'②選手情報入力'!O88)</f>
      </c>
      <c r="M86" s="123">
        <f>IF('②選手情報入力'!P88="","",'②選手情報入力'!P88)</f>
      </c>
    </row>
    <row r="87" spans="1:13" s="112" customFormat="1" ht="18" customHeight="1">
      <c r="A87" s="124">
        <v>80</v>
      </c>
      <c r="B87" s="125">
        <f>IF('②選手情報入力'!C89="","",'②選手情報入力'!B89&amp;'②選手情報入力'!C89)</f>
      </c>
      <c r="C87" s="149">
        <f>IF('②選手情報入力'!D89="","",'②選手情報入力'!D89)</f>
      </c>
      <c r="D87" s="125">
        <f>IF('②選手情報入力'!G89="","",'②選手情報入力'!G89)</f>
      </c>
      <c r="E87" s="125">
        <f>IF('②選手情報入力'!H89="","",'②選手情報入力'!H89)</f>
      </c>
      <c r="F87" s="124">
        <f>IF('②選手情報入力'!I89="","",'②選手情報入力'!I89)</f>
      </c>
      <c r="G87" s="125">
        <f>IF('②選手情報入力'!J89="","",'②選手情報入力'!J89)</f>
      </c>
      <c r="H87" s="124">
        <f>IF('②選手情報入力'!K89="","",'②選手情報入力'!K89)</f>
      </c>
      <c r="I87" s="125">
        <f>IF('②選手情報入力'!L89="","",'②選手情報入力'!L89)</f>
      </c>
      <c r="J87" s="301"/>
      <c r="K87" s="302"/>
      <c r="L87" s="125">
        <f>IF('②選手情報入力'!O89="","",'②選手情報入力'!O89)</f>
      </c>
      <c r="M87" s="125">
        <f>IF('②選手情報入力'!P89="","",'②選手情報入力'!P89)</f>
      </c>
    </row>
    <row r="88" spans="1:13" s="112" customFormat="1" ht="18" customHeight="1">
      <c r="A88" s="128">
        <v>81</v>
      </c>
      <c r="B88" s="129">
        <f>IF('②選手情報入力'!C90="","",'②選手情報入力'!B90&amp;'②選手情報入力'!C90)</f>
      </c>
      <c r="C88" s="150">
        <f>IF('②選手情報入力'!D90="","",'②選手情報入力'!D90)</f>
      </c>
      <c r="D88" s="129">
        <f>IF('②選手情報入力'!G90="","",'②選手情報入力'!G90)</f>
      </c>
      <c r="E88" s="129">
        <f>IF('②選手情報入力'!H90="","",'②選手情報入力'!H90)</f>
      </c>
      <c r="F88" s="128">
        <f>IF('②選手情報入力'!I90="","",'②選手情報入力'!I90)</f>
      </c>
      <c r="G88" s="129">
        <f>IF('②選手情報入力'!J90="","",'②選手情報入力'!J90)</f>
      </c>
      <c r="H88" s="128">
        <f>IF('②選手情報入力'!K90="","",'②選手情報入力'!K90)</f>
      </c>
      <c r="I88" s="129">
        <f>IF('②選手情報入力'!L90="","",'②選手情報入力'!L90)</f>
      </c>
      <c r="J88" s="303"/>
      <c r="K88" s="304"/>
      <c r="L88" s="129">
        <f>IF('②選手情報入力'!O90="","",'②選手情報入力'!O90)</f>
      </c>
      <c r="M88" s="129">
        <f>IF('②選手情報入力'!P90="","",'②選手情報入力'!P90)</f>
      </c>
    </row>
    <row r="89" spans="1:13" s="112" customFormat="1" ht="18" customHeight="1">
      <c r="A89" s="122">
        <v>82</v>
      </c>
      <c r="B89" s="123">
        <f>IF('②選手情報入力'!C91="","",'②選手情報入力'!B91&amp;'②選手情報入力'!C91)</f>
      </c>
      <c r="C89" s="147">
        <f>IF('②選手情報入力'!D91="","",'②選手情報入力'!D91)</f>
      </c>
      <c r="D89" s="123">
        <f>IF('②選手情報入力'!G91="","",'②選手情報入力'!G91)</f>
      </c>
      <c r="E89" s="123">
        <f>IF('②選手情報入力'!H91="","",'②選手情報入力'!H91)</f>
      </c>
      <c r="F89" s="122">
        <f>IF('②選手情報入力'!I91="","",'②選手情報入力'!I91)</f>
      </c>
      <c r="G89" s="123">
        <f>IF('②選手情報入力'!J91="","",'②選手情報入力'!J91)</f>
      </c>
      <c r="H89" s="122">
        <f>IF('②選手情報入力'!K91="","",'②選手情報入力'!K91)</f>
      </c>
      <c r="I89" s="123">
        <f>IF('②選手情報入力'!L91="","",'②選手情報入力'!L91)</f>
      </c>
      <c r="J89" s="297"/>
      <c r="K89" s="298"/>
      <c r="L89" s="123">
        <f>IF('②選手情報入力'!O91="","",'②選手情報入力'!O91)</f>
      </c>
      <c r="M89" s="123">
        <f>IF('②選手情報入力'!P91="","",'②選手情報入力'!P91)</f>
      </c>
    </row>
    <row r="90" spans="1:13" s="112" customFormat="1" ht="18" customHeight="1">
      <c r="A90" s="122">
        <v>83</v>
      </c>
      <c r="B90" s="123">
        <f>IF('②選手情報入力'!C92="","",'②選手情報入力'!B92&amp;'②選手情報入力'!C92)</f>
      </c>
      <c r="C90" s="147">
        <f>IF('②選手情報入力'!D92="","",'②選手情報入力'!D92)</f>
      </c>
      <c r="D90" s="123">
        <f>IF('②選手情報入力'!G92="","",'②選手情報入力'!G92)</f>
      </c>
      <c r="E90" s="123">
        <f>IF('②選手情報入力'!H92="","",'②選手情報入力'!H92)</f>
      </c>
      <c r="F90" s="122">
        <f>IF('②選手情報入力'!I92="","",'②選手情報入力'!I92)</f>
      </c>
      <c r="G90" s="123">
        <f>IF('②選手情報入力'!J92="","",'②選手情報入力'!J92)</f>
      </c>
      <c r="H90" s="122">
        <f>IF('②選手情報入力'!K92="","",'②選手情報入力'!K92)</f>
      </c>
      <c r="I90" s="123">
        <f>IF('②選手情報入力'!L92="","",'②選手情報入力'!L92)</f>
      </c>
      <c r="J90" s="297"/>
      <c r="K90" s="298"/>
      <c r="L90" s="123">
        <f>IF('②選手情報入力'!O92="","",'②選手情報入力'!O92)</f>
      </c>
      <c r="M90" s="123">
        <f>IF('②選手情報入力'!P92="","",'②選手情報入力'!P92)</f>
      </c>
    </row>
    <row r="91" spans="1:13" s="112" customFormat="1" ht="18" customHeight="1">
      <c r="A91" s="122">
        <v>84</v>
      </c>
      <c r="B91" s="123">
        <f>IF('②選手情報入力'!C93="","",'②選手情報入力'!B93&amp;'②選手情報入力'!C93)</f>
      </c>
      <c r="C91" s="147">
        <f>IF('②選手情報入力'!D93="","",'②選手情報入力'!D93)</f>
      </c>
      <c r="D91" s="123">
        <f>IF('②選手情報入力'!G93="","",'②選手情報入力'!G93)</f>
      </c>
      <c r="E91" s="123">
        <f>IF('②選手情報入力'!H93="","",'②選手情報入力'!H93)</f>
      </c>
      <c r="F91" s="122">
        <f>IF('②選手情報入力'!I93="","",'②選手情報入力'!I93)</f>
      </c>
      <c r="G91" s="123">
        <f>IF('②選手情報入力'!J93="","",'②選手情報入力'!J93)</f>
      </c>
      <c r="H91" s="122">
        <f>IF('②選手情報入力'!K93="","",'②選手情報入力'!K93)</f>
      </c>
      <c r="I91" s="123">
        <f>IF('②選手情報入力'!L93="","",'②選手情報入力'!L93)</f>
      </c>
      <c r="J91" s="297"/>
      <c r="K91" s="298"/>
      <c r="L91" s="123">
        <f>IF('②選手情報入力'!O93="","",'②選手情報入力'!O93)</f>
      </c>
      <c r="M91" s="123">
        <f>IF('②選手情報入力'!P93="","",'②選手情報入力'!P93)</f>
      </c>
    </row>
    <row r="92" spans="1:13" s="112" customFormat="1" ht="18" customHeight="1">
      <c r="A92" s="126">
        <v>85</v>
      </c>
      <c r="B92" s="127">
        <f>IF('②選手情報入力'!C94="","",'②選手情報入力'!B94&amp;'②選手情報入力'!C94)</f>
      </c>
      <c r="C92" s="148">
        <f>IF('②選手情報入力'!D94="","",'②選手情報入力'!D94)</f>
      </c>
      <c r="D92" s="127">
        <f>IF('②選手情報入力'!G94="","",'②選手情報入力'!G94)</f>
      </c>
      <c r="E92" s="127">
        <f>IF('②選手情報入力'!H94="","",'②選手情報入力'!H94)</f>
      </c>
      <c r="F92" s="126">
        <f>IF('②選手情報入力'!I94="","",'②選手情報入力'!I94)</f>
      </c>
      <c r="G92" s="127">
        <f>IF('②選手情報入力'!J94="","",'②選手情報入力'!J94)</f>
      </c>
      <c r="H92" s="126">
        <f>IF('②選手情報入力'!K94="","",'②選手情報入力'!K94)</f>
      </c>
      <c r="I92" s="127">
        <f>IF('②選手情報入力'!L94="","",'②選手情報入力'!L94)</f>
      </c>
      <c r="J92" s="299"/>
      <c r="K92" s="300"/>
      <c r="L92" s="127">
        <f>IF('②選手情報入力'!O94="","",'②選手情報入力'!O94)</f>
      </c>
      <c r="M92" s="127">
        <f>IF('②選手情報入力'!P94="","",'②選手情報入力'!P94)</f>
      </c>
    </row>
    <row r="93" spans="1:13" s="112" customFormat="1" ht="18" customHeight="1">
      <c r="A93" s="120">
        <v>86</v>
      </c>
      <c r="B93" s="121">
        <f>IF('②選手情報入力'!C95="","",'②選手情報入力'!B95&amp;'②選手情報入力'!C95)</f>
      </c>
      <c r="C93" s="146">
        <f>IF('②選手情報入力'!D95="","",'②選手情報入力'!D95)</f>
      </c>
      <c r="D93" s="121">
        <f>IF('②選手情報入力'!G95="","",'②選手情報入力'!G95)</f>
      </c>
      <c r="E93" s="121">
        <f>IF('②選手情報入力'!H95="","",'②選手情報入力'!H95)</f>
      </c>
      <c r="F93" s="120">
        <f>IF('②選手情報入力'!I95="","",'②選手情報入力'!I95)</f>
      </c>
      <c r="G93" s="121">
        <f>IF('②選手情報入力'!J95="","",'②選手情報入力'!J95)</f>
      </c>
      <c r="H93" s="120">
        <f>IF('②選手情報入力'!K95="","",'②選手情報入力'!K95)</f>
      </c>
      <c r="I93" s="121">
        <f>IF('②選手情報入力'!L95="","",'②選手情報入力'!L95)</f>
      </c>
      <c r="J93" s="295"/>
      <c r="K93" s="296"/>
      <c r="L93" s="121">
        <f>IF('②選手情報入力'!O95="","",'②選手情報入力'!O95)</f>
      </c>
      <c r="M93" s="121">
        <f>IF('②選手情報入力'!P95="","",'②選手情報入力'!P95)</f>
      </c>
    </row>
    <row r="94" spans="1:13" s="112" customFormat="1" ht="18" customHeight="1">
      <c r="A94" s="122">
        <v>87</v>
      </c>
      <c r="B94" s="123">
        <f>IF('②選手情報入力'!C96="","",'②選手情報入力'!B96&amp;'②選手情報入力'!C96)</f>
      </c>
      <c r="C94" s="147">
        <f>IF('②選手情報入力'!D96="","",'②選手情報入力'!D96)</f>
      </c>
      <c r="D94" s="123">
        <f>IF('②選手情報入力'!G96="","",'②選手情報入力'!G96)</f>
      </c>
      <c r="E94" s="123">
        <f>IF('②選手情報入力'!H96="","",'②選手情報入力'!H96)</f>
      </c>
      <c r="F94" s="122">
        <f>IF('②選手情報入力'!I96="","",'②選手情報入力'!I96)</f>
      </c>
      <c r="G94" s="123">
        <f>IF('②選手情報入力'!J96="","",'②選手情報入力'!J96)</f>
      </c>
      <c r="H94" s="122">
        <f>IF('②選手情報入力'!K96="","",'②選手情報入力'!K96)</f>
      </c>
      <c r="I94" s="123">
        <f>IF('②選手情報入力'!L96="","",'②選手情報入力'!L96)</f>
      </c>
      <c r="J94" s="297"/>
      <c r="K94" s="298"/>
      <c r="L94" s="123">
        <f>IF('②選手情報入力'!O96="","",'②選手情報入力'!O96)</f>
      </c>
      <c r="M94" s="123">
        <f>IF('②選手情報入力'!P96="","",'②選手情報入力'!P96)</f>
      </c>
    </row>
    <row r="95" spans="1:13" s="112" customFormat="1" ht="18" customHeight="1">
      <c r="A95" s="122">
        <v>88</v>
      </c>
      <c r="B95" s="123">
        <f>IF('②選手情報入力'!C97="","",'②選手情報入力'!B97&amp;'②選手情報入力'!C97)</f>
      </c>
      <c r="C95" s="147">
        <f>IF('②選手情報入力'!D97="","",'②選手情報入力'!D97)</f>
      </c>
      <c r="D95" s="123">
        <f>IF('②選手情報入力'!G97="","",'②選手情報入力'!G97)</f>
      </c>
      <c r="E95" s="123">
        <f>IF('②選手情報入力'!H97="","",'②選手情報入力'!H97)</f>
      </c>
      <c r="F95" s="122">
        <f>IF('②選手情報入力'!I97="","",'②選手情報入力'!I97)</f>
      </c>
      <c r="G95" s="123">
        <f>IF('②選手情報入力'!J97="","",'②選手情報入力'!J97)</f>
      </c>
      <c r="H95" s="122">
        <f>IF('②選手情報入力'!K97="","",'②選手情報入力'!K97)</f>
      </c>
      <c r="I95" s="123">
        <f>IF('②選手情報入力'!L97="","",'②選手情報入力'!L97)</f>
      </c>
      <c r="J95" s="297"/>
      <c r="K95" s="298"/>
      <c r="L95" s="123">
        <f>IF('②選手情報入力'!O97="","",'②選手情報入力'!O97)</f>
      </c>
      <c r="M95" s="123">
        <f>IF('②選手情報入力'!P97="","",'②選手情報入力'!P97)</f>
      </c>
    </row>
    <row r="96" spans="1:13" s="112" customFormat="1" ht="18" customHeight="1">
      <c r="A96" s="122">
        <v>89</v>
      </c>
      <c r="B96" s="123">
        <f>IF('②選手情報入力'!C98="","",'②選手情報入力'!B98&amp;'②選手情報入力'!C98)</f>
      </c>
      <c r="C96" s="147">
        <f>IF('②選手情報入力'!D98="","",'②選手情報入力'!D98)</f>
      </c>
      <c r="D96" s="123">
        <f>IF('②選手情報入力'!G98="","",'②選手情報入力'!G98)</f>
      </c>
      <c r="E96" s="123">
        <f>IF('②選手情報入力'!H98="","",'②選手情報入力'!H98)</f>
      </c>
      <c r="F96" s="122">
        <f>IF('②選手情報入力'!I98="","",'②選手情報入力'!I98)</f>
      </c>
      <c r="G96" s="123">
        <f>IF('②選手情報入力'!J98="","",'②選手情報入力'!J98)</f>
      </c>
      <c r="H96" s="122">
        <f>IF('②選手情報入力'!K98="","",'②選手情報入力'!K98)</f>
      </c>
      <c r="I96" s="123">
        <f>IF('②選手情報入力'!L98="","",'②選手情報入力'!L98)</f>
      </c>
      <c r="J96" s="297"/>
      <c r="K96" s="298"/>
      <c r="L96" s="123">
        <f>IF('②選手情報入力'!O98="","",'②選手情報入力'!O98)</f>
      </c>
      <c r="M96" s="123">
        <f>IF('②選手情報入力'!P98="","",'②選手情報入力'!P98)</f>
      </c>
    </row>
    <row r="97" spans="1:13" s="112" customFormat="1" ht="18" customHeight="1">
      <c r="A97" s="124">
        <v>90</v>
      </c>
      <c r="B97" s="125">
        <f>IF('②選手情報入力'!C99="","",'②選手情報入力'!B99&amp;'②選手情報入力'!C99)</f>
      </c>
      <c r="C97" s="149">
        <f>IF('②選手情報入力'!D99="","",'②選手情報入力'!D99)</f>
      </c>
      <c r="D97" s="125">
        <f>IF('②選手情報入力'!G99="","",'②選手情報入力'!G99)</f>
      </c>
      <c r="E97" s="125">
        <f>IF('②選手情報入力'!H99="","",'②選手情報入力'!H99)</f>
      </c>
      <c r="F97" s="124">
        <f>IF('②選手情報入力'!I99="","",'②選手情報入力'!I99)</f>
      </c>
      <c r="G97" s="125">
        <f>IF('②選手情報入力'!J99="","",'②選手情報入力'!J99)</f>
      </c>
      <c r="H97" s="124">
        <f>IF('②選手情報入力'!K99="","",'②選手情報入力'!K99)</f>
      </c>
      <c r="I97" s="125">
        <f>IF('②選手情報入力'!L99="","",'②選手情報入力'!L99)</f>
      </c>
      <c r="J97" s="301"/>
      <c r="K97" s="302"/>
      <c r="L97" s="125">
        <f>IF('②選手情報入力'!O99="","",'②選手情報入力'!O99)</f>
      </c>
      <c r="M97" s="125">
        <f>IF('②選手情報入力'!P99="","",'②選手情報入力'!P99)</f>
      </c>
    </row>
  </sheetData>
  <sheetProtection sheet="1" objects="1" scenarios="1" selectLockedCells="1" selectUnlockedCells="1"/>
  <mergeCells count="5">
    <mergeCell ref="B4:B5"/>
    <mergeCell ref="G4:G5"/>
    <mergeCell ref="D4:E4"/>
    <mergeCell ref="D5:E5"/>
    <mergeCell ref="E2:H2"/>
  </mergeCells>
  <printOptions horizontalCentered="1"/>
  <pageMargins left="0.5118110236220472" right="0.11811023622047245" top="0.7480314960629921" bottom="0.35433070866141736" header="0.31496062992125984" footer="0.31496062992125984"/>
  <pageSetup fitToHeight="2" fitToWidth="1" horizontalDpi="600" verticalDpi="600" orientation="portrait" paperSize="9" scale="88" r:id="rId1"/>
  <headerFooter>
    <oddHeader>&amp;R&amp;14&amp;D　</oddHeader>
  </headerFooter>
  <rowBreaks count="1" manualBreakCount="1">
    <brk id="52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R51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13.8515625" style="0" bestFit="1" customWidth="1"/>
    <col min="2" max="2" width="5.28125" style="0" bestFit="1" customWidth="1"/>
    <col min="3" max="3" width="5.8515625" style="0" bestFit="1" customWidth="1"/>
    <col min="4" max="4" width="3.7109375" style="0" customWidth="1"/>
    <col min="5" max="5" width="13.8515625" style="0" bestFit="1" customWidth="1"/>
    <col min="6" max="6" width="5.28125" style="0" bestFit="1" customWidth="1"/>
    <col min="7" max="7" width="5.8515625" style="0" bestFit="1" customWidth="1"/>
    <col min="8" max="8" width="3.7109375" style="0" customWidth="1"/>
    <col min="9" max="9" width="11.140625" style="0" bestFit="1" customWidth="1"/>
    <col min="10" max="10" width="5.28125" style="0" bestFit="1" customWidth="1"/>
    <col min="11" max="11" width="5.8515625" style="0" bestFit="1" customWidth="1"/>
    <col min="12" max="12" width="3.7109375" style="0" customWidth="1"/>
    <col min="13" max="13" width="2.8515625" style="0" bestFit="1" customWidth="1"/>
    <col min="14" max="14" width="31.421875" style="0" bestFit="1" customWidth="1"/>
    <col min="15" max="15" width="27.28125" style="0" bestFit="1" customWidth="1"/>
  </cols>
  <sheetData>
    <row r="1" spans="1:15" ht="13.5">
      <c r="A1" s="480" t="s">
        <v>133</v>
      </c>
      <c r="B1" s="480"/>
      <c r="C1" s="480"/>
      <c r="E1" s="480" t="s">
        <v>134</v>
      </c>
      <c r="F1" s="480"/>
      <c r="G1" s="480"/>
      <c r="I1" s="480" t="s">
        <v>343</v>
      </c>
      <c r="J1" s="480"/>
      <c r="K1" s="480"/>
      <c r="O1" s="95"/>
    </row>
    <row r="2" spans="1:18" ht="13.5">
      <c r="A2" s="480" t="s">
        <v>116</v>
      </c>
      <c r="B2" s="272" t="s">
        <v>116</v>
      </c>
      <c r="C2" s="272" t="s">
        <v>136</v>
      </c>
      <c r="E2" s="480" t="s">
        <v>116</v>
      </c>
      <c r="F2" s="272" t="s">
        <v>116</v>
      </c>
      <c r="G2" s="272" t="s">
        <v>136</v>
      </c>
      <c r="I2" s="480" t="s">
        <v>116</v>
      </c>
      <c r="J2" s="272" t="s">
        <v>116</v>
      </c>
      <c r="K2" s="272" t="s">
        <v>136</v>
      </c>
      <c r="N2" s="480" t="s">
        <v>165</v>
      </c>
      <c r="O2" s="480"/>
      <c r="Q2">
        <v>1</v>
      </c>
      <c r="R2" s="37" t="s">
        <v>193</v>
      </c>
    </row>
    <row r="3" spans="1:18" ht="14.25" thickBot="1">
      <c r="A3" s="480"/>
      <c r="B3" s="272" t="s">
        <v>344</v>
      </c>
      <c r="C3" s="272" t="s">
        <v>345</v>
      </c>
      <c r="E3" s="480"/>
      <c r="F3" s="272" t="s">
        <v>232</v>
      </c>
      <c r="G3" s="272" t="s">
        <v>135</v>
      </c>
      <c r="I3" s="480"/>
      <c r="J3" s="272" t="s">
        <v>346</v>
      </c>
      <c r="K3" s="272" t="s">
        <v>135</v>
      </c>
      <c r="N3" s="95"/>
      <c r="O3" s="95"/>
      <c r="Q3">
        <v>2</v>
      </c>
      <c r="R3" s="37" t="s">
        <v>194</v>
      </c>
    </row>
    <row r="4" spans="1:18" ht="13.5" customHeight="1">
      <c r="A4" s="37" t="s">
        <v>233</v>
      </c>
      <c r="B4" s="46">
        <v>1</v>
      </c>
      <c r="C4">
        <v>2</v>
      </c>
      <c r="E4" t="s">
        <v>234</v>
      </c>
      <c r="F4" s="46">
        <v>29</v>
      </c>
      <c r="G4">
        <v>2</v>
      </c>
      <c r="I4" t="s">
        <v>198</v>
      </c>
      <c r="J4" s="46">
        <v>12</v>
      </c>
      <c r="K4">
        <v>2</v>
      </c>
      <c r="M4" s="476" t="s">
        <v>162</v>
      </c>
      <c r="N4" s="135" t="s">
        <v>233</v>
      </c>
      <c r="O4" s="96" t="s">
        <v>193</v>
      </c>
      <c r="Q4">
        <v>3</v>
      </c>
      <c r="R4" s="37" t="s">
        <v>195</v>
      </c>
    </row>
    <row r="5" spans="1:18" ht="13.5">
      <c r="A5" s="37" t="s">
        <v>235</v>
      </c>
      <c r="B5" s="46">
        <v>2</v>
      </c>
      <c r="C5">
        <v>2</v>
      </c>
      <c r="E5" t="s">
        <v>236</v>
      </c>
      <c r="F5" s="46">
        <v>30</v>
      </c>
      <c r="G5">
        <v>2</v>
      </c>
      <c r="I5" t="s">
        <v>199</v>
      </c>
      <c r="J5" s="46">
        <v>13</v>
      </c>
      <c r="K5">
        <v>2</v>
      </c>
      <c r="M5" s="477"/>
      <c r="N5" s="37" t="s">
        <v>235</v>
      </c>
      <c r="O5" s="97" t="s">
        <v>194</v>
      </c>
      <c r="Q5">
        <v>4</v>
      </c>
      <c r="R5" s="37" t="s">
        <v>196</v>
      </c>
    </row>
    <row r="6" spans="1:18" ht="13.5">
      <c r="A6" s="37" t="s">
        <v>237</v>
      </c>
      <c r="B6" s="46">
        <v>3</v>
      </c>
      <c r="C6">
        <v>2</v>
      </c>
      <c r="E6" t="s">
        <v>238</v>
      </c>
      <c r="F6" s="46">
        <v>31</v>
      </c>
      <c r="G6">
        <v>2</v>
      </c>
      <c r="I6" t="s">
        <v>207</v>
      </c>
      <c r="J6" s="46">
        <v>39</v>
      </c>
      <c r="K6">
        <v>2</v>
      </c>
      <c r="M6" s="477"/>
      <c r="N6" s="37" t="s">
        <v>237</v>
      </c>
      <c r="O6" s="97" t="s">
        <v>195</v>
      </c>
      <c r="Q6">
        <v>5</v>
      </c>
      <c r="R6" s="37" t="s">
        <v>197</v>
      </c>
    </row>
    <row r="7" spans="1:18" ht="13.5">
      <c r="A7" s="37" t="s">
        <v>239</v>
      </c>
      <c r="B7" s="46">
        <v>4</v>
      </c>
      <c r="C7">
        <v>2</v>
      </c>
      <c r="E7" t="s">
        <v>240</v>
      </c>
      <c r="F7" s="46">
        <v>32</v>
      </c>
      <c r="G7">
        <v>2</v>
      </c>
      <c r="I7" t="s">
        <v>208</v>
      </c>
      <c r="J7" s="46">
        <v>40</v>
      </c>
      <c r="K7">
        <v>2</v>
      </c>
      <c r="M7" s="477"/>
      <c r="N7" s="37" t="s">
        <v>239</v>
      </c>
      <c r="O7" s="97" t="s">
        <v>196</v>
      </c>
      <c r="Q7">
        <v>6</v>
      </c>
      <c r="R7" s="37" t="s">
        <v>245</v>
      </c>
    </row>
    <row r="8" spans="1:18" ht="13.5">
      <c r="A8" s="37" t="s">
        <v>241</v>
      </c>
      <c r="B8" s="46">
        <v>5</v>
      </c>
      <c r="C8">
        <v>2</v>
      </c>
      <c r="E8" t="s">
        <v>242</v>
      </c>
      <c r="F8" s="46">
        <v>33</v>
      </c>
      <c r="G8">
        <v>2</v>
      </c>
      <c r="M8" s="477"/>
      <c r="N8" s="37" t="s">
        <v>241</v>
      </c>
      <c r="O8" s="97" t="s">
        <v>197</v>
      </c>
      <c r="Q8">
        <v>7</v>
      </c>
      <c r="R8" s="37" t="s">
        <v>247</v>
      </c>
    </row>
    <row r="9" spans="1:18" ht="13.5">
      <c r="A9" s="37" t="s">
        <v>347</v>
      </c>
      <c r="B9" s="46">
        <v>8</v>
      </c>
      <c r="C9">
        <v>2</v>
      </c>
      <c r="E9" t="s">
        <v>280</v>
      </c>
      <c r="F9" s="46">
        <v>34</v>
      </c>
      <c r="G9">
        <v>2</v>
      </c>
      <c r="M9" s="477"/>
      <c r="N9" s="37" t="s">
        <v>243</v>
      </c>
      <c r="O9" s="97" t="s">
        <v>245</v>
      </c>
      <c r="Q9">
        <v>8</v>
      </c>
      <c r="R9" s="37" t="s">
        <v>348</v>
      </c>
    </row>
    <row r="10" spans="1:18" ht="13.5">
      <c r="A10" s="37" t="s">
        <v>349</v>
      </c>
      <c r="B10" s="46">
        <v>14</v>
      </c>
      <c r="C10">
        <v>0</v>
      </c>
      <c r="E10" t="s">
        <v>350</v>
      </c>
      <c r="F10" s="46">
        <v>37</v>
      </c>
      <c r="G10">
        <v>2</v>
      </c>
      <c r="M10" s="477"/>
      <c r="N10" s="37" t="s">
        <v>246</v>
      </c>
      <c r="O10" s="97" t="s">
        <v>247</v>
      </c>
      <c r="Q10">
        <v>9</v>
      </c>
      <c r="R10" s="37" t="s">
        <v>250</v>
      </c>
    </row>
    <row r="11" spans="1:18" ht="13.5">
      <c r="A11" s="37" t="s">
        <v>351</v>
      </c>
      <c r="B11" s="46">
        <v>15</v>
      </c>
      <c r="C11">
        <v>0</v>
      </c>
      <c r="E11" t="s">
        <v>352</v>
      </c>
      <c r="F11" s="46">
        <v>41</v>
      </c>
      <c r="G11">
        <v>0</v>
      </c>
      <c r="M11" s="477"/>
      <c r="N11" s="37" t="s">
        <v>347</v>
      </c>
      <c r="O11" s="97" t="s">
        <v>348</v>
      </c>
      <c r="Q11">
        <v>10</v>
      </c>
      <c r="R11" s="37" t="s">
        <v>252</v>
      </c>
    </row>
    <row r="12" spans="1:18" ht="13.5">
      <c r="A12" s="37" t="s">
        <v>353</v>
      </c>
      <c r="B12" s="46">
        <v>16</v>
      </c>
      <c r="C12">
        <v>0</v>
      </c>
      <c r="E12" t="s">
        <v>354</v>
      </c>
      <c r="F12" s="46">
        <v>42</v>
      </c>
      <c r="G12">
        <v>0</v>
      </c>
      <c r="M12" s="477"/>
      <c r="N12" s="37" t="s">
        <v>249</v>
      </c>
      <c r="O12" s="97" t="s">
        <v>250</v>
      </c>
      <c r="Q12">
        <v>11</v>
      </c>
      <c r="R12" s="37" t="s">
        <v>254</v>
      </c>
    </row>
    <row r="13" spans="1:18" ht="13.5">
      <c r="A13" s="37" t="s">
        <v>355</v>
      </c>
      <c r="B13" s="46">
        <v>17</v>
      </c>
      <c r="C13">
        <v>0</v>
      </c>
      <c r="E13" t="s">
        <v>356</v>
      </c>
      <c r="F13" s="46">
        <v>43</v>
      </c>
      <c r="G13">
        <v>0</v>
      </c>
      <c r="M13" s="477"/>
      <c r="N13" s="37" t="s">
        <v>251</v>
      </c>
      <c r="O13" s="97" t="s">
        <v>252</v>
      </c>
      <c r="Q13">
        <v>12</v>
      </c>
      <c r="R13" t="s">
        <v>198</v>
      </c>
    </row>
    <row r="14" spans="1:18" ht="13.5">
      <c r="A14" s="37" t="s">
        <v>256</v>
      </c>
      <c r="B14" s="46">
        <v>18</v>
      </c>
      <c r="C14">
        <v>0</v>
      </c>
      <c r="E14" t="s">
        <v>255</v>
      </c>
      <c r="F14" s="46">
        <v>44</v>
      </c>
      <c r="G14">
        <v>0</v>
      </c>
      <c r="M14" s="477"/>
      <c r="N14" s="37" t="s">
        <v>253</v>
      </c>
      <c r="O14" s="97" t="s">
        <v>254</v>
      </c>
      <c r="Q14">
        <v>13</v>
      </c>
      <c r="R14" t="s">
        <v>199</v>
      </c>
    </row>
    <row r="15" spans="1:18" ht="13.5">
      <c r="A15" s="37" t="s">
        <v>357</v>
      </c>
      <c r="B15" s="46">
        <v>23</v>
      </c>
      <c r="C15">
        <v>0</v>
      </c>
      <c r="E15" t="s">
        <v>358</v>
      </c>
      <c r="F15" s="46">
        <v>49</v>
      </c>
      <c r="G15">
        <v>0</v>
      </c>
      <c r="M15" s="477"/>
      <c r="N15" s="37" t="s">
        <v>349</v>
      </c>
      <c r="O15" s="97" t="s">
        <v>325</v>
      </c>
      <c r="Q15">
        <v>14</v>
      </c>
      <c r="R15" s="37" t="s">
        <v>359</v>
      </c>
    </row>
    <row r="16" spans="5:18" ht="13.5">
      <c r="E16" t="s">
        <v>360</v>
      </c>
      <c r="F16" s="46">
        <v>46</v>
      </c>
      <c r="G16">
        <v>0</v>
      </c>
      <c r="M16" s="477"/>
      <c r="N16" s="37" t="s">
        <v>351</v>
      </c>
      <c r="O16" s="97" t="s">
        <v>326</v>
      </c>
      <c r="Q16">
        <v>15</v>
      </c>
      <c r="R16" s="37" t="s">
        <v>361</v>
      </c>
    </row>
    <row r="17" spans="6:18" ht="13.5">
      <c r="F17" s="46"/>
      <c r="M17" s="477"/>
      <c r="N17" s="37" t="s">
        <v>353</v>
      </c>
      <c r="O17" s="97" t="s">
        <v>362</v>
      </c>
      <c r="Q17">
        <v>16</v>
      </c>
      <c r="R17" s="37" t="s">
        <v>362</v>
      </c>
    </row>
    <row r="18" spans="6:18" ht="13.5">
      <c r="F18" s="46"/>
      <c r="M18" s="477"/>
      <c r="N18" s="37" t="s">
        <v>355</v>
      </c>
      <c r="O18" s="97" t="s">
        <v>363</v>
      </c>
      <c r="Q18">
        <v>17</v>
      </c>
      <c r="R18" s="37" t="s">
        <v>363</v>
      </c>
    </row>
    <row r="19" spans="6:18" ht="13.5">
      <c r="F19" s="46"/>
      <c r="M19" s="477"/>
      <c r="N19" s="37" t="s">
        <v>256</v>
      </c>
      <c r="O19" s="97" t="s">
        <v>200</v>
      </c>
      <c r="Q19">
        <v>18</v>
      </c>
      <c r="R19" s="37" t="s">
        <v>200</v>
      </c>
    </row>
    <row r="20" spans="6:18" ht="13.5">
      <c r="F20" s="46"/>
      <c r="M20" s="477"/>
      <c r="N20" s="228" t="s">
        <v>364</v>
      </c>
      <c r="O20" s="97" t="s">
        <v>329</v>
      </c>
      <c r="Q20">
        <v>19</v>
      </c>
      <c r="R20" s="37" t="s">
        <v>365</v>
      </c>
    </row>
    <row r="21" spans="6:18" ht="13.5">
      <c r="F21" s="46"/>
      <c r="M21" s="477"/>
      <c r="N21" s="37" t="s">
        <v>366</v>
      </c>
      <c r="O21" s="97" t="s">
        <v>330</v>
      </c>
      <c r="Q21">
        <v>20</v>
      </c>
      <c r="R21" s="37" t="s">
        <v>367</v>
      </c>
    </row>
    <row r="22" spans="13:18" ht="13.5">
      <c r="M22" s="477"/>
      <c r="N22" s="37" t="s">
        <v>368</v>
      </c>
      <c r="O22" s="97" t="s">
        <v>331</v>
      </c>
      <c r="Q22">
        <v>21</v>
      </c>
      <c r="R22" s="37" t="s">
        <v>369</v>
      </c>
    </row>
    <row r="23" spans="13:18" ht="13.5">
      <c r="M23" s="477"/>
      <c r="N23" s="37" t="s">
        <v>260</v>
      </c>
      <c r="O23" s="97" t="s">
        <v>261</v>
      </c>
      <c r="Q23">
        <v>22</v>
      </c>
      <c r="R23" s="37" t="s">
        <v>261</v>
      </c>
    </row>
    <row r="24" spans="13:18" ht="13.5">
      <c r="M24" s="477"/>
      <c r="N24" s="37" t="s">
        <v>357</v>
      </c>
      <c r="O24" s="97" t="s">
        <v>370</v>
      </c>
      <c r="Q24">
        <v>23</v>
      </c>
      <c r="R24" s="37" t="s">
        <v>370</v>
      </c>
    </row>
    <row r="25" spans="13:18" ht="13.5">
      <c r="M25" s="477"/>
      <c r="N25" s="37" t="s">
        <v>371</v>
      </c>
      <c r="O25" s="97" t="s">
        <v>333</v>
      </c>
      <c r="Q25">
        <v>24</v>
      </c>
      <c r="R25" s="37" t="s">
        <v>372</v>
      </c>
    </row>
    <row r="26" spans="13:18" ht="13.5">
      <c r="M26" s="477"/>
      <c r="N26" s="37" t="s">
        <v>262</v>
      </c>
      <c r="O26" s="97" t="s">
        <v>263</v>
      </c>
      <c r="Q26">
        <v>25</v>
      </c>
      <c r="R26" s="37" t="s">
        <v>263</v>
      </c>
    </row>
    <row r="27" spans="13:18" ht="13.5">
      <c r="M27" s="477"/>
      <c r="N27" s="37" t="s">
        <v>258</v>
      </c>
      <c r="O27" s="97" t="s">
        <v>259</v>
      </c>
      <c r="Q27">
        <v>26</v>
      </c>
      <c r="R27" s="37" t="s">
        <v>373</v>
      </c>
    </row>
    <row r="28" spans="13:18" ht="13.5">
      <c r="M28" s="477"/>
      <c r="N28" s="37" t="s">
        <v>264</v>
      </c>
      <c r="O28" s="97" t="s">
        <v>265</v>
      </c>
      <c r="Q28">
        <v>27</v>
      </c>
      <c r="R28" s="37" t="s">
        <v>265</v>
      </c>
    </row>
    <row r="29" spans="13:18" ht="13.5">
      <c r="M29" s="478"/>
      <c r="N29" s="37" t="s">
        <v>374</v>
      </c>
      <c r="O29" s="97" t="s">
        <v>334</v>
      </c>
      <c r="Q29">
        <v>28</v>
      </c>
      <c r="R29" s="37" t="s">
        <v>334</v>
      </c>
    </row>
    <row r="30" spans="13:15" ht="13.5">
      <c r="M30" s="138"/>
      <c r="N30" s="139"/>
      <c r="O30" s="140"/>
    </row>
    <row r="31" spans="13:18" ht="13.5">
      <c r="M31" s="477" t="s">
        <v>163</v>
      </c>
      <c r="N31" s="37" t="s">
        <v>234</v>
      </c>
      <c r="O31" s="97" t="s">
        <v>201</v>
      </c>
      <c r="Q31">
        <v>29</v>
      </c>
      <c r="R31" s="37" t="s">
        <v>201</v>
      </c>
    </row>
    <row r="32" spans="13:18" ht="13.5">
      <c r="M32" s="477"/>
      <c r="N32" s="37" t="s">
        <v>236</v>
      </c>
      <c r="O32" s="97" t="s">
        <v>202</v>
      </c>
      <c r="Q32">
        <v>30</v>
      </c>
      <c r="R32" s="37" t="s">
        <v>202</v>
      </c>
    </row>
    <row r="33" spans="13:18" ht="13.5">
      <c r="M33" s="477"/>
      <c r="N33" s="37" t="s">
        <v>238</v>
      </c>
      <c r="O33" s="97" t="s">
        <v>203</v>
      </c>
      <c r="Q33">
        <v>31</v>
      </c>
      <c r="R33" s="37" t="s">
        <v>203</v>
      </c>
    </row>
    <row r="34" spans="13:18" ht="13.5">
      <c r="M34" s="477"/>
      <c r="N34" s="37" t="s">
        <v>240</v>
      </c>
      <c r="O34" s="97" t="s">
        <v>204</v>
      </c>
      <c r="Q34">
        <v>32</v>
      </c>
      <c r="R34" s="37" t="s">
        <v>204</v>
      </c>
    </row>
    <row r="35" spans="13:18" ht="13.5">
      <c r="M35" s="477"/>
      <c r="N35" s="37" t="s">
        <v>242</v>
      </c>
      <c r="O35" s="97" t="s">
        <v>205</v>
      </c>
      <c r="Q35">
        <v>33</v>
      </c>
      <c r="R35" s="37" t="s">
        <v>205</v>
      </c>
    </row>
    <row r="36" spans="13:18" ht="13.5">
      <c r="M36" s="477"/>
      <c r="N36" s="37" t="s">
        <v>280</v>
      </c>
      <c r="O36" s="97" t="s">
        <v>206</v>
      </c>
      <c r="Q36">
        <v>34</v>
      </c>
      <c r="R36" s="37" t="s">
        <v>206</v>
      </c>
    </row>
    <row r="37" spans="13:18" ht="13.5">
      <c r="M37" s="477"/>
      <c r="N37" s="37" t="s">
        <v>375</v>
      </c>
      <c r="O37" s="97" t="s">
        <v>335</v>
      </c>
      <c r="Q37">
        <v>35</v>
      </c>
      <c r="R37" s="37" t="s">
        <v>376</v>
      </c>
    </row>
    <row r="38" spans="13:18" ht="13.5">
      <c r="M38" s="477"/>
      <c r="N38" s="37" t="s">
        <v>244</v>
      </c>
      <c r="O38" s="97" t="s">
        <v>266</v>
      </c>
      <c r="Q38">
        <v>36</v>
      </c>
      <c r="R38" s="97" t="s">
        <v>266</v>
      </c>
    </row>
    <row r="39" spans="13:18" ht="13.5">
      <c r="M39" s="477"/>
      <c r="N39" s="37" t="s">
        <v>350</v>
      </c>
      <c r="O39" s="97" t="s">
        <v>336</v>
      </c>
      <c r="Q39">
        <v>37</v>
      </c>
      <c r="R39" s="37" t="s">
        <v>377</v>
      </c>
    </row>
    <row r="40" spans="13:18" ht="13.5">
      <c r="M40" s="477"/>
      <c r="N40" s="37" t="s">
        <v>248</v>
      </c>
      <c r="O40" s="97" t="s">
        <v>267</v>
      </c>
      <c r="Q40">
        <v>38</v>
      </c>
      <c r="R40" s="37" t="s">
        <v>267</v>
      </c>
    </row>
    <row r="41" spans="13:18" ht="13.5">
      <c r="M41" s="477"/>
      <c r="N41" s="37" t="s">
        <v>281</v>
      </c>
      <c r="O41" s="97" t="s">
        <v>268</v>
      </c>
      <c r="Q41">
        <v>39</v>
      </c>
      <c r="R41" s="37" t="s">
        <v>268</v>
      </c>
    </row>
    <row r="42" spans="13:18" ht="13.5">
      <c r="M42" s="477"/>
      <c r="N42" s="37" t="s">
        <v>352</v>
      </c>
      <c r="O42" s="97" t="s">
        <v>337</v>
      </c>
      <c r="Q42">
        <v>40</v>
      </c>
      <c r="R42" t="s">
        <v>207</v>
      </c>
    </row>
    <row r="43" spans="13:18" ht="13.5">
      <c r="M43" s="477"/>
      <c r="N43" s="37" t="s">
        <v>354</v>
      </c>
      <c r="O43" s="97" t="s">
        <v>338</v>
      </c>
      <c r="Q43">
        <v>41</v>
      </c>
      <c r="R43" t="s">
        <v>208</v>
      </c>
    </row>
    <row r="44" spans="13:18" ht="13.5">
      <c r="M44" s="477"/>
      <c r="N44" s="37" t="s">
        <v>255</v>
      </c>
      <c r="O44" s="97" t="s">
        <v>209</v>
      </c>
      <c r="Q44">
        <v>42</v>
      </c>
      <c r="R44" s="37" t="s">
        <v>378</v>
      </c>
    </row>
    <row r="45" spans="13:18" ht="13.5">
      <c r="M45" s="477"/>
      <c r="N45" s="37" t="s">
        <v>257</v>
      </c>
      <c r="O45" s="97" t="s">
        <v>269</v>
      </c>
      <c r="Q45">
        <v>43</v>
      </c>
      <c r="R45" s="37" t="s">
        <v>379</v>
      </c>
    </row>
    <row r="46" spans="13:18" ht="13.5">
      <c r="M46" s="477"/>
      <c r="N46" s="228" t="s">
        <v>360</v>
      </c>
      <c r="O46" s="97" t="s">
        <v>340</v>
      </c>
      <c r="Q46">
        <v>44</v>
      </c>
      <c r="R46" s="37" t="s">
        <v>209</v>
      </c>
    </row>
    <row r="47" spans="13:18" ht="13.5">
      <c r="M47" s="477"/>
      <c r="N47" s="37" t="s">
        <v>380</v>
      </c>
      <c r="O47" s="97" t="s">
        <v>341</v>
      </c>
      <c r="Q47">
        <v>45</v>
      </c>
      <c r="R47" s="37" t="s">
        <v>269</v>
      </c>
    </row>
    <row r="48" spans="13:18" ht="13.5">
      <c r="M48" s="477"/>
      <c r="N48" s="37" t="s">
        <v>381</v>
      </c>
      <c r="O48" s="97" t="s">
        <v>342</v>
      </c>
      <c r="Q48">
        <v>46</v>
      </c>
      <c r="R48" s="37" t="s">
        <v>340</v>
      </c>
    </row>
    <row r="49" spans="13:18" ht="13.5">
      <c r="M49" s="477"/>
      <c r="N49" s="37" t="s">
        <v>358</v>
      </c>
      <c r="O49" s="97" t="s">
        <v>382</v>
      </c>
      <c r="Q49">
        <v>47</v>
      </c>
      <c r="R49" s="37" t="s">
        <v>341</v>
      </c>
    </row>
    <row r="50" spans="13:18" ht="13.5">
      <c r="M50" s="477"/>
      <c r="N50" s="37"/>
      <c r="O50" s="97"/>
      <c r="Q50">
        <v>48</v>
      </c>
      <c r="R50" s="228" t="s">
        <v>342</v>
      </c>
    </row>
    <row r="51" spans="13:18" ht="14.25" thickBot="1">
      <c r="M51" s="479"/>
      <c r="N51" s="136"/>
      <c r="O51" s="98"/>
      <c r="Q51">
        <v>49</v>
      </c>
      <c r="R51" t="s">
        <v>382</v>
      </c>
    </row>
  </sheetData>
  <sheetProtection sheet="1" objects="1" scenarios="1" selectLockedCells="1" selectUnlockedCells="1"/>
  <mergeCells count="9">
    <mergeCell ref="M4:M29"/>
    <mergeCell ref="M31:M51"/>
    <mergeCell ref="N2:O2"/>
    <mergeCell ref="A1:C1"/>
    <mergeCell ref="E1:G1"/>
    <mergeCell ref="I1:K1"/>
    <mergeCell ref="A2:A3"/>
    <mergeCell ref="E2:E3"/>
    <mergeCell ref="I2:I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Kazu_Ishizuchi</cp:lastModifiedBy>
  <cp:lastPrinted>2016-02-27T06:58:34Z</cp:lastPrinted>
  <dcterms:created xsi:type="dcterms:W3CDTF">2013-01-03T14:12:28Z</dcterms:created>
  <dcterms:modified xsi:type="dcterms:W3CDTF">2017-03-07T13:37:11Z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